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L:\4_Inventaires d'émissions, prospective et évaluation\42_Prospective\421_Scénarios prospectifs DGEC\4215_Scénarios 2023\00 - Docs essentiels Run2 AMS\002_Bâtiments\"/>
    </mc:Choice>
  </mc:AlternateContent>
  <xr:revisionPtr revIDLastSave="0" documentId="13_ncr:1_{906740F2-766D-4A0D-83A8-5FAC0A96774A}" xr6:coauthVersionLast="47" xr6:coauthVersionMax="47" xr10:uidLastSave="{00000000-0000-0000-0000-000000000000}"/>
  <bookViews>
    <workbookView xWindow="-28920" yWindow="30" windowWidth="29040" windowHeight="15840" activeTab="2" xr2:uid="{00000000-000D-0000-FFFF-FFFF00000000}"/>
  </bookViews>
  <sheets>
    <sheet name="output" sheetId="1" r:id="rId1"/>
    <sheet name="figures 2030" sheetId="2" state="hidden" r:id="rId2"/>
    <sheet name="figures 2050" sheetId="3" r:id="rId3"/>
    <sheet name="synthèse" sheetId="4" r:id="rId4"/>
  </sheets>
  <definedNames>
    <definedName name="_xlnm._FilterDatabase" localSheetId="0" hidden="1">output!$A$9:$A$561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58" i="3" l="1"/>
  <c r="AF58" i="3"/>
  <c r="AG58" i="3"/>
  <c r="AH58" i="3"/>
  <c r="AI58" i="3"/>
  <c r="AJ58" i="3"/>
  <c r="AK58" i="3"/>
  <c r="AL58" i="3"/>
  <c r="AM58" i="3"/>
  <c r="AN58" i="3"/>
  <c r="AO58" i="3"/>
  <c r="AP58" i="3"/>
  <c r="AD58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D66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D49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C34" i="3"/>
  <c r="AC47" i="3"/>
  <c r="O148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J248" i="3"/>
  <c r="J249" i="3"/>
  <c r="J250" i="3"/>
  <c r="J251" i="3"/>
  <c r="J247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J245" i="3"/>
  <c r="J243" i="3"/>
  <c r="J244" i="3"/>
  <c r="J242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L178" i="3"/>
  <c r="M178" i="3"/>
  <c r="M182" i="3" s="1"/>
  <c r="N178" i="3"/>
  <c r="N182" i="3" s="1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L179" i="3"/>
  <c r="P179" i="3"/>
  <c r="Q179" i="3"/>
  <c r="Q128" i="3" s="1"/>
  <c r="R179" i="3"/>
  <c r="R128" i="3" s="1"/>
  <c r="S179" i="3"/>
  <c r="S128" i="3" s="1"/>
  <c r="T179" i="3"/>
  <c r="T128" i="3" s="1"/>
  <c r="U179" i="3"/>
  <c r="U128" i="3" s="1"/>
  <c r="V179" i="3"/>
  <c r="V128" i="3" s="1"/>
  <c r="W179" i="3"/>
  <c r="W128" i="3" s="1"/>
  <c r="X179" i="3"/>
  <c r="X128" i="3" s="1"/>
  <c r="Y179" i="3"/>
  <c r="Y128" i="3" s="1"/>
  <c r="Z179" i="3"/>
  <c r="Z128" i="3" s="1"/>
  <c r="AA179" i="3"/>
  <c r="AA128" i="3" s="1"/>
  <c r="AB179" i="3"/>
  <c r="AB128" i="3" s="1"/>
  <c r="AC179" i="3"/>
  <c r="AC128" i="3" s="1"/>
  <c r="AD179" i="3"/>
  <c r="AD128" i="3" s="1"/>
  <c r="AE179" i="3"/>
  <c r="AE128" i="3" s="1"/>
  <c r="AF179" i="3"/>
  <c r="AF128" i="3" s="1"/>
  <c r="AG179" i="3"/>
  <c r="AG128" i="3" s="1"/>
  <c r="AH179" i="3"/>
  <c r="AH128" i="3" s="1"/>
  <c r="AI179" i="3"/>
  <c r="AI128" i="3" s="1"/>
  <c r="AJ179" i="3"/>
  <c r="AJ128" i="3" s="1"/>
  <c r="AK179" i="3"/>
  <c r="AK128" i="3" s="1"/>
  <c r="AL179" i="3"/>
  <c r="AL128" i="3" s="1"/>
  <c r="AM179" i="3"/>
  <c r="AM128" i="3" s="1"/>
  <c r="AN179" i="3"/>
  <c r="AN128" i="3" s="1"/>
  <c r="AO179" i="3"/>
  <c r="AO128" i="3" s="1"/>
  <c r="AP179" i="3"/>
  <c r="AP128" i="3" s="1"/>
  <c r="L180" i="3"/>
  <c r="P180" i="3"/>
  <c r="Q180" i="3"/>
  <c r="Q129" i="3" s="1"/>
  <c r="R180" i="3"/>
  <c r="R129" i="3" s="1"/>
  <c r="S180" i="3"/>
  <c r="S129" i="3" s="1"/>
  <c r="T180" i="3"/>
  <c r="T129" i="3" s="1"/>
  <c r="U180" i="3"/>
  <c r="U129" i="3" s="1"/>
  <c r="V180" i="3"/>
  <c r="V129" i="3" s="1"/>
  <c r="W180" i="3"/>
  <c r="W129" i="3" s="1"/>
  <c r="X180" i="3"/>
  <c r="X129" i="3" s="1"/>
  <c r="Y180" i="3"/>
  <c r="Y129" i="3" s="1"/>
  <c r="Z180" i="3"/>
  <c r="Z129" i="3" s="1"/>
  <c r="AA180" i="3"/>
  <c r="AA129" i="3" s="1"/>
  <c r="AB180" i="3"/>
  <c r="AB129" i="3" s="1"/>
  <c r="AC180" i="3"/>
  <c r="AC129" i="3" s="1"/>
  <c r="AD180" i="3"/>
  <c r="AD129" i="3" s="1"/>
  <c r="AE180" i="3"/>
  <c r="AE129" i="3" s="1"/>
  <c r="AF180" i="3"/>
  <c r="AF129" i="3" s="1"/>
  <c r="AG180" i="3"/>
  <c r="AG129" i="3" s="1"/>
  <c r="AH180" i="3"/>
  <c r="AH129" i="3" s="1"/>
  <c r="AI180" i="3"/>
  <c r="AI129" i="3" s="1"/>
  <c r="AJ180" i="3"/>
  <c r="AJ129" i="3" s="1"/>
  <c r="AK180" i="3"/>
  <c r="AK129" i="3" s="1"/>
  <c r="AL180" i="3"/>
  <c r="AL129" i="3" s="1"/>
  <c r="AM180" i="3"/>
  <c r="AM129" i="3" s="1"/>
  <c r="AN180" i="3"/>
  <c r="AN129" i="3" s="1"/>
  <c r="AO180" i="3"/>
  <c r="AO129" i="3" s="1"/>
  <c r="AP180" i="3"/>
  <c r="AP129" i="3" s="1"/>
  <c r="K178" i="3"/>
  <c r="K179" i="3"/>
  <c r="K180" i="3"/>
  <c r="K177" i="3"/>
  <c r="C14" i="4"/>
  <c r="K124" i="3"/>
  <c r="K127" i="3" s="1"/>
  <c r="L124" i="3"/>
  <c r="L127" i="3" s="1"/>
  <c r="M124" i="3"/>
  <c r="M127" i="3" s="1"/>
  <c r="N124" i="3"/>
  <c r="N127" i="3" s="1"/>
  <c r="O124" i="3"/>
  <c r="O127" i="3" s="1"/>
  <c r="P124" i="3"/>
  <c r="Q124" i="3"/>
  <c r="Q127" i="3" s="1"/>
  <c r="R124" i="3"/>
  <c r="S124" i="3"/>
  <c r="S127" i="3" s="1"/>
  <c r="T124" i="3"/>
  <c r="U124" i="3"/>
  <c r="V124" i="3"/>
  <c r="W124" i="3"/>
  <c r="X124" i="3"/>
  <c r="Y124" i="3"/>
  <c r="Z124" i="3"/>
  <c r="AA124" i="3"/>
  <c r="AB124" i="3"/>
  <c r="AB127" i="3" s="1"/>
  <c r="AC124" i="3"/>
  <c r="AD124" i="3"/>
  <c r="AE124" i="3"/>
  <c r="AE127" i="3" s="1"/>
  <c r="AF124" i="3"/>
  <c r="AF127" i="3" s="1"/>
  <c r="AF144" i="3" s="1"/>
  <c r="AG124" i="3"/>
  <c r="AG127" i="3" s="1"/>
  <c r="AH124" i="3"/>
  <c r="AH127" i="3" s="1"/>
  <c r="AI124" i="3"/>
  <c r="AJ124" i="3"/>
  <c r="AK124" i="3"/>
  <c r="AL124" i="3"/>
  <c r="AM124" i="3"/>
  <c r="AN124" i="3"/>
  <c r="AN127" i="3" s="1"/>
  <c r="AO124" i="3"/>
  <c r="AP124" i="3"/>
  <c r="J124" i="3"/>
  <c r="J127" i="3" s="1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J239" i="3"/>
  <c r="J238" i="3"/>
  <c r="J237" i="3"/>
  <c r="K125" i="3"/>
  <c r="L125" i="3"/>
  <c r="M125" i="3"/>
  <c r="M145" i="3" s="1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K215" i="3"/>
  <c r="K232" i="3" s="1"/>
  <c r="L215" i="3"/>
  <c r="L232" i="3" s="1"/>
  <c r="M215" i="3"/>
  <c r="M232" i="3" s="1"/>
  <c r="N215" i="3"/>
  <c r="N232" i="3" s="1"/>
  <c r="O215" i="3"/>
  <c r="O232" i="3" s="1"/>
  <c r="P215" i="3"/>
  <c r="P232" i="3" s="1"/>
  <c r="Q215" i="3"/>
  <c r="Q232" i="3" s="1"/>
  <c r="R215" i="3"/>
  <c r="R232" i="3" s="1"/>
  <c r="S215" i="3"/>
  <c r="S232" i="3" s="1"/>
  <c r="T215" i="3"/>
  <c r="T232" i="3" s="1"/>
  <c r="U215" i="3"/>
  <c r="U232" i="3" s="1"/>
  <c r="V215" i="3"/>
  <c r="V232" i="3" s="1"/>
  <c r="W215" i="3"/>
  <c r="W232" i="3" s="1"/>
  <c r="X215" i="3"/>
  <c r="X232" i="3" s="1"/>
  <c r="Y215" i="3"/>
  <c r="Y232" i="3" s="1"/>
  <c r="Z215" i="3"/>
  <c r="Z232" i="3" s="1"/>
  <c r="AA215" i="3"/>
  <c r="AA232" i="3" s="1"/>
  <c r="AB215" i="3"/>
  <c r="AB232" i="3" s="1"/>
  <c r="AC215" i="3"/>
  <c r="AC232" i="3" s="1"/>
  <c r="AD215" i="3"/>
  <c r="AD232" i="3" s="1"/>
  <c r="AE215" i="3"/>
  <c r="AE232" i="3" s="1"/>
  <c r="AF215" i="3"/>
  <c r="AF232" i="3" s="1"/>
  <c r="AG215" i="3"/>
  <c r="AG232" i="3" s="1"/>
  <c r="AH215" i="3"/>
  <c r="AH232" i="3" s="1"/>
  <c r="AI215" i="3"/>
  <c r="AI232" i="3" s="1"/>
  <c r="AJ215" i="3"/>
  <c r="AJ232" i="3" s="1"/>
  <c r="AK215" i="3"/>
  <c r="AK232" i="3" s="1"/>
  <c r="AL215" i="3"/>
  <c r="AL232" i="3" s="1"/>
  <c r="AM215" i="3"/>
  <c r="AM232" i="3" s="1"/>
  <c r="AN215" i="3"/>
  <c r="AN232" i="3" s="1"/>
  <c r="AO215" i="3"/>
  <c r="AO232" i="3" s="1"/>
  <c r="AP215" i="3"/>
  <c r="AP232" i="3" s="1"/>
  <c r="K216" i="3"/>
  <c r="K228" i="3" s="1"/>
  <c r="L216" i="3"/>
  <c r="L228" i="3" s="1"/>
  <c r="M216" i="3"/>
  <c r="M228" i="3" s="1"/>
  <c r="N216" i="3"/>
  <c r="N228" i="3" s="1"/>
  <c r="O216" i="3"/>
  <c r="O228" i="3" s="1"/>
  <c r="P216" i="3"/>
  <c r="P228" i="3" s="1"/>
  <c r="Q216" i="3"/>
  <c r="Q228" i="3" s="1"/>
  <c r="R216" i="3"/>
  <c r="R228" i="3" s="1"/>
  <c r="S216" i="3"/>
  <c r="S228" i="3" s="1"/>
  <c r="T216" i="3"/>
  <c r="T228" i="3" s="1"/>
  <c r="U216" i="3"/>
  <c r="U228" i="3" s="1"/>
  <c r="V216" i="3"/>
  <c r="V228" i="3" s="1"/>
  <c r="W216" i="3"/>
  <c r="W228" i="3" s="1"/>
  <c r="X216" i="3"/>
  <c r="X228" i="3" s="1"/>
  <c r="Y216" i="3"/>
  <c r="Y228" i="3" s="1"/>
  <c r="Z216" i="3"/>
  <c r="Z228" i="3" s="1"/>
  <c r="AA216" i="3"/>
  <c r="AA228" i="3" s="1"/>
  <c r="AB216" i="3"/>
  <c r="AB228" i="3" s="1"/>
  <c r="AC216" i="3"/>
  <c r="AC228" i="3" s="1"/>
  <c r="AD216" i="3"/>
  <c r="AD228" i="3" s="1"/>
  <c r="AE216" i="3"/>
  <c r="AE228" i="3" s="1"/>
  <c r="AF216" i="3"/>
  <c r="AF228" i="3" s="1"/>
  <c r="AG216" i="3"/>
  <c r="AG228" i="3" s="1"/>
  <c r="AH216" i="3"/>
  <c r="AH228" i="3" s="1"/>
  <c r="AI216" i="3"/>
  <c r="AI228" i="3" s="1"/>
  <c r="AJ216" i="3"/>
  <c r="AJ228" i="3" s="1"/>
  <c r="AK216" i="3"/>
  <c r="AK228" i="3" s="1"/>
  <c r="AL216" i="3"/>
  <c r="AL228" i="3" s="1"/>
  <c r="AM216" i="3"/>
  <c r="AM228" i="3" s="1"/>
  <c r="AN216" i="3"/>
  <c r="AN228" i="3" s="1"/>
  <c r="AO216" i="3"/>
  <c r="AO228" i="3" s="1"/>
  <c r="AP216" i="3"/>
  <c r="AP228" i="3" s="1"/>
  <c r="K217" i="3"/>
  <c r="K231" i="3" s="1"/>
  <c r="L217" i="3"/>
  <c r="L231" i="3" s="1"/>
  <c r="M217" i="3"/>
  <c r="M231" i="3" s="1"/>
  <c r="N217" i="3"/>
  <c r="N231" i="3" s="1"/>
  <c r="O217" i="3"/>
  <c r="O231" i="3" s="1"/>
  <c r="P217" i="3"/>
  <c r="P231" i="3" s="1"/>
  <c r="Q217" i="3"/>
  <c r="Q231" i="3" s="1"/>
  <c r="R217" i="3"/>
  <c r="R231" i="3" s="1"/>
  <c r="S217" i="3"/>
  <c r="S231" i="3" s="1"/>
  <c r="T217" i="3"/>
  <c r="T231" i="3" s="1"/>
  <c r="U217" i="3"/>
  <c r="U231" i="3" s="1"/>
  <c r="V217" i="3"/>
  <c r="V231" i="3" s="1"/>
  <c r="W217" i="3"/>
  <c r="W231" i="3" s="1"/>
  <c r="X217" i="3"/>
  <c r="X231" i="3" s="1"/>
  <c r="Y217" i="3"/>
  <c r="Y231" i="3" s="1"/>
  <c r="Z217" i="3"/>
  <c r="Z231" i="3" s="1"/>
  <c r="AA217" i="3"/>
  <c r="AA231" i="3" s="1"/>
  <c r="AB217" i="3"/>
  <c r="AB231" i="3" s="1"/>
  <c r="AC217" i="3"/>
  <c r="AC231" i="3" s="1"/>
  <c r="AD217" i="3"/>
  <c r="AD231" i="3" s="1"/>
  <c r="AE217" i="3"/>
  <c r="AE231" i="3" s="1"/>
  <c r="AF217" i="3"/>
  <c r="AF231" i="3" s="1"/>
  <c r="AG217" i="3"/>
  <c r="AG231" i="3" s="1"/>
  <c r="AH217" i="3"/>
  <c r="AH231" i="3" s="1"/>
  <c r="AI217" i="3"/>
  <c r="AI231" i="3" s="1"/>
  <c r="AJ217" i="3"/>
  <c r="AJ231" i="3" s="1"/>
  <c r="AK217" i="3"/>
  <c r="AK231" i="3" s="1"/>
  <c r="AL217" i="3"/>
  <c r="AL231" i="3" s="1"/>
  <c r="AM217" i="3"/>
  <c r="AM231" i="3" s="1"/>
  <c r="AN217" i="3"/>
  <c r="AN231" i="3" s="1"/>
  <c r="AO217" i="3"/>
  <c r="AO231" i="3" s="1"/>
  <c r="AP217" i="3"/>
  <c r="AP231" i="3" s="1"/>
  <c r="K218" i="3"/>
  <c r="K229" i="3" s="1"/>
  <c r="L218" i="3"/>
  <c r="L229" i="3" s="1"/>
  <c r="M218" i="3"/>
  <c r="M229" i="3" s="1"/>
  <c r="N218" i="3"/>
  <c r="N229" i="3" s="1"/>
  <c r="O218" i="3"/>
  <c r="O229" i="3" s="1"/>
  <c r="P218" i="3"/>
  <c r="P229" i="3" s="1"/>
  <c r="Q218" i="3"/>
  <c r="Q229" i="3" s="1"/>
  <c r="R218" i="3"/>
  <c r="R229" i="3" s="1"/>
  <c r="S218" i="3"/>
  <c r="S229" i="3" s="1"/>
  <c r="T218" i="3"/>
  <c r="T229" i="3" s="1"/>
  <c r="U218" i="3"/>
  <c r="U229" i="3" s="1"/>
  <c r="V218" i="3"/>
  <c r="V229" i="3" s="1"/>
  <c r="W218" i="3"/>
  <c r="W229" i="3" s="1"/>
  <c r="X218" i="3"/>
  <c r="X229" i="3" s="1"/>
  <c r="Y218" i="3"/>
  <c r="Y229" i="3" s="1"/>
  <c r="Z218" i="3"/>
  <c r="Z229" i="3" s="1"/>
  <c r="AA218" i="3"/>
  <c r="AA229" i="3" s="1"/>
  <c r="AB218" i="3"/>
  <c r="AB229" i="3" s="1"/>
  <c r="AC218" i="3"/>
  <c r="AC229" i="3" s="1"/>
  <c r="AD218" i="3"/>
  <c r="AD229" i="3" s="1"/>
  <c r="AE218" i="3"/>
  <c r="AE229" i="3" s="1"/>
  <c r="AF218" i="3"/>
  <c r="AF229" i="3" s="1"/>
  <c r="AG218" i="3"/>
  <c r="AG229" i="3" s="1"/>
  <c r="AH218" i="3"/>
  <c r="AH229" i="3" s="1"/>
  <c r="AI218" i="3"/>
  <c r="AI229" i="3" s="1"/>
  <c r="AJ218" i="3"/>
  <c r="AJ229" i="3" s="1"/>
  <c r="AK218" i="3"/>
  <c r="AK229" i="3" s="1"/>
  <c r="AL218" i="3"/>
  <c r="AL229" i="3" s="1"/>
  <c r="AM218" i="3"/>
  <c r="AM229" i="3" s="1"/>
  <c r="AN218" i="3"/>
  <c r="AN229" i="3" s="1"/>
  <c r="AO218" i="3"/>
  <c r="AO229" i="3" s="1"/>
  <c r="AP218" i="3"/>
  <c r="AP229" i="3" s="1"/>
  <c r="K219" i="3"/>
  <c r="K230" i="3" s="1"/>
  <c r="L219" i="3"/>
  <c r="L230" i="3" s="1"/>
  <c r="M219" i="3"/>
  <c r="M230" i="3" s="1"/>
  <c r="N219" i="3"/>
  <c r="N230" i="3" s="1"/>
  <c r="O219" i="3"/>
  <c r="O230" i="3" s="1"/>
  <c r="P219" i="3"/>
  <c r="P230" i="3" s="1"/>
  <c r="Q219" i="3"/>
  <c r="Q230" i="3" s="1"/>
  <c r="R219" i="3"/>
  <c r="R230" i="3" s="1"/>
  <c r="S219" i="3"/>
  <c r="S230" i="3" s="1"/>
  <c r="T219" i="3"/>
  <c r="T230" i="3" s="1"/>
  <c r="U219" i="3"/>
  <c r="U230" i="3" s="1"/>
  <c r="V219" i="3"/>
  <c r="V230" i="3" s="1"/>
  <c r="W219" i="3"/>
  <c r="W230" i="3" s="1"/>
  <c r="X219" i="3"/>
  <c r="X230" i="3" s="1"/>
  <c r="Y219" i="3"/>
  <c r="Y230" i="3" s="1"/>
  <c r="Z219" i="3"/>
  <c r="Z230" i="3" s="1"/>
  <c r="AA219" i="3"/>
  <c r="AA230" i="3" s="1"/>
  <c r="AB219" i="3"/>
  <c r="AB230" i="3" s="1"/>
  <c r="AC219" i="3"/>
  <c r="AC230" i="3" s="1"/>
  <c r="AD219" i="3"/>
  <c r="AD230" i="3" s="1"/>
  <c r="AE219" i="3"/>
  <c r="AE230" i="3" s="1"/>
  <c r="AF219" i="3"/>
  <c r="AF230" i="3" s="1"/>
  <c r="AG219" i="3"/>
  <c r="AG230" i="3" s="1"/>
  <c r="AH219" i="3"/>
  <c r="AH230" i="3" s="1"/>
  <c r="AI219" i="3"/>
  <c r="AI230" i="3" s="1"/>
  <c r="AJ219" i="3"/>
  <c r="AJ230" i="3" s="1"/>
  <c r="AK219" i="3"/>
  <c r="AK230" i="3" s="1"/>
  <c r="AL219" i="3"/>
  <c r="AL230" i="3" s="1"/>
  <c r="AM219" i="3"/>
  <c r="AM230" i="3" s="1"/>
  <c r="AN219" i="3"/>
  <c r="AN230" i="3" s="1"/>
  <c r="AO219" i="3"/>
  <c r="AO230" i="3" s="1"/>
  <c r="AP219" i="3"/>
  <c r="AP230" i="3" s="1"/>
  <c r="K220" i="3"/>
  <c r="K233" i="3" s="1"/>
  <c r="L220" i="3"/>
  <c r="L233" i="3" s="1"/>
  <c r="M220" i="3"/>
  <c r="M233" i="3" s="1"/>
  <c r="N220" i="3"/>
  <c r="N233" i="3" s="1"/>
  <c r="O220" i="3"/>
  <c r="O233" i="3" s="1"/>
  <c r="P220" i="3"/>
  <c r="P233" i="3" s="1"/>
  <c r="Q220" i="3"/>
  <c r="Q233" i="3" s="1"/>
  <c r="R220" i="3"/>
  <c r="R233" i="3" s="1"/>
  <c r="S220" i="3"/>
  <c r="S233" i="3" s="1"/>
  <c r="T220" i="3"/>
  <c r="T233" i="3" s="1"/>
  <c r="U220" i="3"/>
  <c r="U233" i="3" s="1"/>
  <c r="V220" i="3"/>
  <c r="V233" i="3" s="1"/>
  <c r="W220" i="3"/>
  <c r="W233" i="3" s="1"/>
  <c r="X220" i="3"/>
  <c r="X233" i="3" s="1"/>
  <c r="Y220" i="3"/>
  <c r="Y233" i="3" s="1"/>
  <c r="Z220" i="3"/>
  <c r="Z233" i="3" s="1"/>
  <c r="AA220" i="3"/>
  <c r="AA233" i="3" s="1"/>
  <c r="AB220" i="3"/>
  <c r="AB233" i="3" s="1"/>
  <c r="AC220" i="3"/>
  <c r="AC233" i="3" s="1"/>
  <c r="AD220" i="3"/>
  <c r="AD233" i="3" s="1"/>
  <c r="AE220" i="3"/>
  <c r="AE233" i="3" s="1"/>
  <c r="AF220" i="3"/>
  <c r="AF233" i="3" s="1"/>
  <c r="AG220" i="3"/>
  <c r="AG233" i="3" s="1"/>
  <c r="AH220" i="3"/>
  <c r="AH233" i="3" s="1"/>
  <c r="AI220" i="3"/>
  <c r="AI233" i="3" s="1"/>
  <c r="AJ220" i="3"/>
  <c r="AJ233" i="3" s="1"/>
  <c r="AK220" i="3"/>
  <c r="AK233" i="3" s="1"/>
  <c r="AL220" i="3"/>
  <c r="AL233" i="3" s="1"/>
  <c r="AM220" i="3"/>
  <c r="AM233" i="3" s="1"/>
  <c r="AN220" i="3"/>
  <c r="AN233" i="3" s="1"/>
  <c r="AO220" i="3"/>
  <c r="AO233" i="3" s="1"/>
  <c r="AP220" i="3"/>
  <c r="AP233" i="3" s="1"/>
  <c r="J216" i="3"/>
  <c r="J228" i="3" s="1"/>
  <c r="J217" i="3"/>
  <c r="J231" i="3" s="1"/>
  <c r="J218" i="3"/>
  <c r="J229" i="3" s="1"/>
  <c r="J219" i="3"/>
  <c r="J230" i="3" s="1"/>
  <c r="J220" i="3"/>
  <c r="J233" i="3" s="1"/>
  <c r="J215" i="3"/>
  <c r="J232" i="3" s="1"/>
  <c r="L194" i="3"/>
  <c r="L193" i="3"/>
  <c r="L192" i="3"/>
  <c r="P127" i="3" l="1"/>
  <c r="P144" i="3" s="1"/>
  <c r="Q144" i="3"/>
  <c r="AN144" i="3"/>
  <c r="AB144" i="3"/>
  <c r="AP127" i="3"/>
  <c r="AP144" i="3" s="1"/>
  <c r="AD127" i="3"/>
  <c r="AD144" i="3" s="1"/>
  <c r="R127" i="3"/>
  <c r="R144" i="3" s="1"/>
  <c r="S144" i="3"/>
  <c r="AH144" i="3"/>
  <c r="AO127" i="3"/>
  <c r="AO144" i="3" s="1"/>
  <c r="AC127" i="3"/>
  <c r="AC144" i="3" s="1"/>
  <c r="AG144" i="3"/>
  <c r="AM127" i="3"/>
  <c r="AM144" i="3" s="1"/>
  <c r="AA127" i="3"/>
  <c r="AA144" i="3" s="1"/>
  <c r="AE144" i="3"/>
  <c r="AL127" i="3"/>
  <c r="AL144" i="3" s="1"/>
  <c r="Z127" i="3"/>
  <c r="Z144" i="3" s="1"/>
  <c r="AK127" i="3"/>
  <c r="AK144" i="3" s="1"/>
  <c r="Y127" i="3"/>
  <c r="Y144" i="3" s="1"/>
  <c r="AJ127" i="3"/>
  <c r="AJ144" i="3" s="1"/>
  <c r="X127" i="3"/>
  <c r="X144" i="3" s="1"/>
  <c r="AI127" i="3"/>
  <c r="AI144" i="3" s="1"/>
  <c r="W127" i="3"/>
  <c r="W144" i="3" s="1"/>
  <c r="V127" i="3"/>
  <c r="V144" i="3" s="1"/>
  <c r="U127" i="3"/>
  <c r="U144" i="3" s="1"/>
  <c r="T127" i="3"/>
  <c r="T144" i="3" s="1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J74" i="3"/>
  <c r="K74" i="3"/>
  <c r="J73" i="3"/>
  <c r="Y5" i="3" l="1"/>
  <c r="X10" i="3" l="1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W10" i="3"/>
  <c r="W12" i="3" s="1"/>
  <c r="K12" i="3"/>
  <c r="L12" i="3"/>
  <c r="M12" i="3"/>
  <c r="N12" i="3"/>
  <c r="O12" i="3"/>
  <c r="P12" i="3"/>
  <c r="Q12" i="3"/>
  <c r="R12" i="3"/>
  <c r="S12" i="3"/>
  <c r="T12" i="3"/>
  <c r="U12" i="3"/>
  <c r="V12" i="3"/>
  <c r="AP12" i="3"/>
  <c r="J12" i="3"/>
  <c r="X12" i="3" l="1"/>
  <c r="Y12" i="3" l="1"/>
  <c r="Z12" i="3" l="1"/>
  <c r="AA12" i="3" l="1"/>
  <c r="AB12" i="3" l="1"/>
  <c r="AC12" i="3" l="1"/>
  <c r="AD12" i="3" l="1"/>
  <c r="AE12" i="3" l="1"/>
  <c r="AF12" i="3" l="1"/>
  <c r="AG12" i="3" l="1"/>
  <c r="AH12" i="3" l="1"/>
  <c r="AI12" i="3" l="1"/>
  <c r="AJ12" i="3" l="1"/>
  <c r="AK12" i="3" l="1"/>
  <c r="AL12" i="3" l="1"/>
  <c r="AM12" i="3" l="1"/>
  <c r="AN12" i="3" l="1"/>
  <c r="AO12" i="3"/>
  <c r="N109" i="3" l="1"/>
  <c r="O109" i="3"/>
  <c r="M109" i="3"/>
  <c r="AO131" i="3"/>
  <c r="AP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J131" i="3"/>
  <c r="AP213" i="3" l="1"/>
  <c r="AO213" i="3"/>
  <c r="AN213" i="3"/>
  <c r="AM213" i="3"/>
  <c r="AL213" i="3"/>
  <c r="AK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AP212" i="3"/>
  <c r="AO212" i="3"/>
  <c r="AN212" i="3"/>
  <c r="AM212" i="3"/>
  <c r="AL212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AP211" i="3"/>
  <c r="AO211" i="3"/>
  <c r="AN211" i="3"/>
  <c r="AM211" i="3"/>
  <c r="AL211" i="3"/>
  <c r="AK211" i="3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AP210" i="3"/>
  <c r="AO210" i="3"/>
  <c r="AN210" i="3"/>
  <c r="AM210" i="3"/>
  <c r="AL210" i="3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AP209" i="3"/>
  <c r="AO209" i="3"/>
  <c r="AN209" i="3"/>
  <c r="AM209" i="3"/>
  <c r="AL209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AP208" i="3"/>
  <c r="AO208" i="3"/>
  <c r="AN208" i="3"/>
  <c r="AM208" i="3"/>
  <c r="AL208" i="3"/>
  <c r="AK208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AP207" i="3"/>
  <c r="AO207" i="3"/>
  <c r="AN207" i="3"/>
  <c r="AM207" i="3"/>
  <c r="AL207" i="3"/>
  <c r="AK207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AP206" i="3"/>
  <c r="AO206" i="3"/>
  <c r="AN206" i="3"/>
  <c r="AM206" i="3"/>
  <c r="AL206" i="3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AP205" i="3"/>
  <c r="AO205" i="3"/>
  <c r="AN205" i="3"/>
  <c r="AM205" i="3"/>
  <c r="AL205" i="3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AP204" i="3"/>
  <c r="AO204" i="3"/>
  <c r="AN204" i="3"/>
  <c r="AM204" i="3"/>
  <c r="AL204" i="3"/>
  <c r="AK204" i="3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AP203" i="3"/>
  <c r="AO203" i="3"/>
  <c r="AN203" i="3"/>
  <c r="AM203" i="3"/>
  <c r="AL203" i="3"/>
  <c r="AK203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AP202" i="3"/>
  <c r="AO202" i="3"/>
  <c r="AN202" i="3"/>
  <c r="AM202" i="3"/>
  <c r="AL202" i="3"/>
  <c r="AK202" i="3"/>
  <c r="AJ202" i="3"/>
  <c r="AI202" i="3"/>
  <c r="AH202" i="3"/>
  <c r="AG202" i="3"/>
  <c r="AF202" i="3"/>
  <c r="AE202" i="3"/>
  <c r="AD202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AP201" i="3"/>
  <c r="AO201" i="3"/>
  <c r="AN201" i="3"/>
  <c r="AM201" i="3"/>
  <c r="AL201" i="3"/>
  <c r="AK201" i="3"/>
  <c r="AJ201" i="3"/>
  <c r="AI201" i="3"/>
  <c r="AH201" i="3"/>
  <c r="AG201" i="3"/>
  <c r="AF201" i="3"/>
  <c r="AE201" i="3"/>
  <c r="AD201" i="3"/>
  <c r="AC201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AP200" i="3"/>
  <c r="AO200" i="3"/>
  <c r="AN200" i="3"/>
  <c r="AM200" i="3"/>
  <c r="AL200" i="3"/>
  <c r="AK200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AP199" i="3"/>
  <c r="AO199" i="3"/>
  <c r="AN199" i="3"/>
  <c r="AM199" i="3"/>
  <c r="AL199" i="3"/>
  <c r="AK199" i="3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AP198" i="3"/>
  <c r="AO198" i="3"/>
  <c r="AN198" i="3"/>
  <c r="AM198" i="3"/>
  <c r="AL198" i="3"/>
  <c r="AK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AP197" i="3"/>
  <c r="AO197" i="3"/>
  <c r="AN197" i="3"/>
  <c r="AM197" i="3"/>
  <c r="AL197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AP196" i="3"/>
  <c r="AO196" i="3"/>
  <c r="AN196" i="3"/>
  <c r="AM196" i="3"/>
  <c r="AL196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AP195" i="3"/>
  <c r="AO195" i="3"/>
  <c r="AN195" i="3"/>
  <c r="AM195" i="3"/>
  <c r="AL195" i="3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AP194" i="3"/>
  <c r="AO194" i="3"/>
  <c r="AN194" i="3"/>
  <c r="AM194" i="3"/>
  <c r="AL194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K194" i="3"/>
  <c r="J194" i="3"/>
  <c r="AP193" i="3"/>
  <c r="AO193" i="3"/>
  <c r="AN193" i="3"/>
  <c r="AM193" i="3"/>
  <c r="AL193" i="3"/>
  <c r="AK193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K193" i="3"/>
  <c r="J193" i="3"/>
  <c r="AP192" i="3"/>
  <c r="AO192" i="3"/>
  <c r="AN192" i="3"/>
  <c r="AM192" i="3"/>
  <c r="AL192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K192" i="3"/>
  <c r="J192" i="3"/>
  <c r="AP191" i="3"/>
  <c r="AO191" i="3"/>
  <c r="AN191" i="3"/>
  <c r="AM191" i="3"/>
  <c r="AL191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AP190" i="3"/>
  <c r="AO190" i="3"/>
  <c r="AN190" i="3"/>
  <c r="AM190" i="3"/>
  <c r="AM226" i="3" s="1"/>
  <c r="AL190" i="3"/>
  <c r="AK190" i="3"/>
  <c r="AJ190" i="3"/>
  <c r="AI190" i="3"/>
  <c r="AH190" i="3"/>
  <c r="AG190" i="3"/>
  <c r="AF190" i="3"/>
  <c r="AE190" i="3"/>
  <c r="AD190" i="3"/>
  <c r="AC190" i="3"/>
  <c r="AB190" i="3"/>
  <c r="AA190" i="3"/>
  <c r="AA226" i="3" s="1"/>
  <c r="Z190" i="3"/>
  <c r="Y190" i="3"/>
  <c r="X190" i="3"/>
  <c r="W190" i="3"/>
  <c r="V190" i="3"/>
  <c r="U190" i="3"/>
  <c r="T190" i="3"/>
  <c r="S190" i="3"/>
  <c r="R190" i="3"/>
  <c r="Q190" i="3"/>
  <c r="P190" i="3"/>
  <c r="O190" i="3"/>
  <c r="O226" i="3" s="1"/>
  <c r="N190" i="3"/>
  <c r="M190" i="3"/>
  <c r="L190" i="3"/>
  <c r="K190" i="3"/>
  <c r="J190" i="3"/>
  <c r="AP189" i="3"/>
  <c r="AO189" i="3"/>
  <c r="AN189" i="3"/>
  <c r="AM189" i="3"/>
  <c r="AL189" i="3"/>
  <c r="AK189" i="3"/>
  <c r="AJ189" i="3"/>
  <c r="AJ225" i="3" s="1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X225" i="3" s="1"/>
  <c r="W189" i="3"/>
  <c r="V189" i="3"/>
  <c r="U189" i="3"/>
  <c r="T189" i="3"/>
  <c r="S189" i="3"/>
  <c r="R189" i="3"/>
  <c r="Q189" i="3"/>
  <c r="P189" i="3"/>
  <c r="O189" i="3"/>
  <c r="N189" i="3"/>
  <c r="M189" i="3"/>
  <c r="L189" i="3"/>
  <c r="L225" i="3" s="1"/>
  <c r="K189" i="3"/>
  <c r="J189" i="3"/>
  <c r="AP188" i="3"/>
  <c r="AO188" i="3"/>
  <c r="AN188" i="3"/>
  <c r="AM188" i="3"/>
  <c r="AL188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AP187" i="3"/>
  <c r="AO187" i="3"/>
  <c r="AN187" i="3"/>
  <c r="AM187" i="3"/>
  <c r="AL187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AP186" i="3"/>
  <c r="AO186" i="3"/>
  <c r="AN186" i="3"/>
  <c r="AM186" i="3"/>
  <c r="AL186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AP185" i="3"/>
  <c r="AO185" i="3"/>
  <c r="AN185" i="3"/>
  <c r="AM185" i="3"/>
  <c r="AL185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K166" i="3"/>
  <c r="AP171" i="3"/>
  <c r="AO171" i="3"/>
  <c r="AN171" i="3"/>
  <c r="AM171" i="3"/>
  <c r="AL171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L172" i="3" s="1"/>
  <c r="K171" i="3"/>
  <c r="K172" i="3" s="1"/>
  <c r="AP170" i="3"/>
  <c r="AO170" i="3"/>
  <c r="AN170" i="3"/>
  <c r="AM170" i="3"/>
  <c r="AL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AP169" i="3"/>
  <c r="AO169" i="3"/>
  <c r="AN169" i="3"/>
  <c r="AM169" i="3"/>
  <c r="AL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AP168" i="3"/>
  <c r="AO168" i="3"/>
  <c r="AN168" i="3"/>
  <c r="AM168" i="3"/>
  <c r="AL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AP167" i="3"/>
  <c r="AO167" i="3"/>
  <c r="AN167" i="3"/>
  <c r="AM167" i="3"/>
  <c r="AL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AP166" i="3"/>
  <c r="AO166" i="3"/>
  <c r="AN166" i="3"/>
  <c r="AM166" i="3"/>
  <c r="AL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AP165" i="3"/>
  <c r="AO165" i="3"/>
  <c r="AN165" i="3"/>
  <c r="AM165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AP164" i="3"/>
  <c r="AO164" i="3"/>
  <c r="AN164" i="3"/>
  <c r="AM164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AP163" i="3"/>
  <c r="AO163" i="3"/>
  <c r="AN163" i="3"/>
  <c r="AM163" i="3"/>
  <c r="AL163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AP162" i="3"/>
  <c r="AO162" i="3"/>
  <c r="AN162" i="3"/>
  <c r="AM162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AP157" i="3"/>
  <c r="AO157" i="3"/>
  <c r="AN157" i="3"/>
  <c r="AM157" i="3"/>
  <c r="AL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AP156" i="3"/>
  <c r="AO156" i="3"/>
  <c r="AN156" i="3"/>
  <c r="AM156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AP155" i="3"/>
  <c r="AO155" i="3"/>
  <c r="AN155" i="3"/>
  <c r="AM155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AP154" i="3"/>
  <c r="AO154" i="3"/>
  <c r="AN154" i="3"/>
  <c r="AM154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V135" i="2"/>
  <c r="V144" i="2" s="1"/>
  <c r="U135" i="2"/>
  <c r="U144" i="2" s="1"/>
  <c r="T135" i="2"/>
  <c r="T144" i="2" s="1"/>
  <c r="S135" i="2"/>
  <c r="S144" i="2" s="1"/>
  <c r="R135" i="2"/>
  <c r="R144" i="2" s="1"/>
  <c r="Q135" i="2"/>
  <c r="Q144" i="2" s="1"/>
  <c r="P135" i="2"/>
  <c r="P144" i="2" s="1"/>
  <c r="O135" i="2"/>
  <c r="O144" i="2" s="1"/>
  <c r="N135" i="2"/>
  <c r="N144" i="2" s="1"/>
  <c r="M135" i="2"/>
  <c r="M144" i="2" s="1"/>
  <c r="L135" i="2"/>
  <c r="L144" i="2" s="1"/>
  <c r="K135" i="2"/>
  <c r="K144" i="2" s="1"/>
  <c r="J135" i="2"/>
  <c r="J144" i="2" s="1"/>
  <c r="V134" i="2"/>
  <c r="V142" i="2" s="1"/>
  <c r="U134" i="2"/>
  <c r="U142" i="2" s="1"/>
  <c r="T134" i="2"/>
  <c r="T142" i="2" s="1"/>
  <c r="S134" i="2"/>
  <c r="S142" i="2" s="1"/>
  <c r="R134" i="2"/>
  <c r="R142" i="2" s="1"/>
  <c r="Q134" i="2"/>
  <c r="Q142" i="2" s="1"/>
  <c r="P134" i="2"/>
  <c r="P142" i="2" s="1"/>
  <c r="O134" i="2"/>
  <c r="O142" i="2" s="1"/>
  <c r="N134" i="2"/>
  <c r="N142" i="2" s="1"/>
  <c r="M134" i="2"/>
  <c r="M142" i="2" s="1"/>
  <c r="L134" i="2"/>
  <c r="L142" i="2" s="1"/>
  <c r="K134" i="2"/>
  <c r="K142" i="2" s="1"/>
  <c r="J134" i="2"/>
  <c r="J142" i="2" s="1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K121" i="2"/>
  <c r="J121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V121" i="2"/>
  <c r="U121" i="2"/>
  <c r="T121" i="2"/>
  <c r="S121" i="2"/>
  <c r="R121" i="2"/>
  <c r="Q121" i="2"/>
  <c r="P121" i="2"/>
  <c r="O121" i="2"/>
  <c r="N121" i="2"/>
  <c r="M121" i="2"/>
  <c r="L121" i="2"/>
  <c r="C19" i="4" l="1"/>
  <c r="C9" i="4"/>
  <c r="K173" i="3"/>
  <c r="L173" i="3"/>
  <c r="C34" i="4"/>
  <c r="C2" i="4" s="1"/>
  <c r="D2" i="4" s="1"/>
  <c r="D12" i="4" s="1"/>
  <c r="U159" i="3"/>
  <c r="D19" i="4"/>
  <c r="P159" i="3"/>
  <c r="L159" i="3"/>
  <c r="R159" i="3"/>
  <c r="S159" i="3"/>
  <c r="V159" i="3"/>
  <c r="K159" i="3"/>
  <c r="N159" i="3"/>
  <c r="M159" i="3"/>
  <c r="O159" i="3"/>
  <c r="Q159" i="3"/>
  <c r="T159" i="3"/>
  <c r="S225" i="3"/>
  <c r="AE225" i="3"/>
  <c r="J226" i="3"/>
  <c r="V226" i="3"/>
  <c r="AH226" i="3"/>
  <c r="R173" i="3"/>
  <c r="AD173" i="3"/>
  <c r="AP173" i="3"/>
  <c r="U173" i="3"/>
  <c r="AG173" i="3"/>
  <c r="T173" i="3"/>
  <c r="V173" i="3"/>
  <c r="AH173" i="3"/>
  <c r="W173" i="3"/>
  <c r="AI173" i="3"/>
  <c r="X173" i="3"/>
  <c r="AJ173" i="3"/>
  <c r="AE173" i="3"/>
  <c r="M173" i="3"/>
  <c r="Y173" i="3"/>
  <c r="AK173" i="3"/>
  <c r="N173" i="3"/>
  <c r="Z173" i="3"/>
  <c r="AL173" i="3"/>
  <c r="S173" i="3"/>
  <c r="O173" i="3"/>
  <c r="AA173" i="3"/>
  <c r="AM173" i="3"/>
  <c r="AF173" i="3"/>
  <c r="P173" i="3"/>
  <c r="AB173" i="3"/>
  <c r="AN173" i="3"/>
  <c r="Q173" i="3"/>
  <c r="AC173" i="3"/>
  <c r="AO173" i="3"/>
  <c r="P225" i="3"/>
  <c r="AB225" i="3"/>
  <c r="AN225" i="3"/>
  <c r="S226" i="3"/>
  <c r="AE226" i="3"/>
  <c r="AD225" i="3"/>
  <c r="AP225" i="3"/>
  <c r="U226" i="3"/>
  <c r="AG226" i="3"/>
  <c r="N139" i="2"/>
  <c r="P143" i="2"/>
  <c r="U139" i="2"/>
  <c r="S140" i="2"/>
  <c r="K143" i="2"/>
  <c r="R139" i="2"/>
  <c r="P140" i="2"/>
  <c r="T143" i="2"/>
  <c r="J139" i="2"/>
  <c r="T140" i="2"/>
  <c r="L143" i="2"/>
  <c r="M139" i="2"/>
  <c r="K140" i="2"/>
  <c r="O143" i="2"/>
  <c r="V139" i="2"/>
  <c r="K139" i="2"/>
  <c r="U140" i="2"/>
  <c r="U141" i="2"/>
  <c r="V141" i="2"/>
  <c r="O139" i="2"/>
  <c r="M140" i="2"/>
  <c r="Q143" i="2"/>
  <c r="S139" i="2"/>
  <c r="Q140" i="2"/>
  <c r="O141" i="2"/>
  <c r="U143" i="2"/>
  <c r="R141" i="2"/>
  <c r="S141" i="2"/>
  <c r="L139" i="2"/>
  <c r="V140" i="2"/>
  <c r="N143" i="2"/>
  <c r="Q139" i="2"/>
  <c r="O140" i="2"/>
  <c r="M141" i="2"/>
  <c r="S143" i="2"/>
  <c r="M143" i="2"/>
  <c r="J140" i="2"/>
  <c r="J141" i="2"/>
  <c r="L140" i="2"/>
  <c r="K141" i="2"/>
  <c r="T141" i="2"/>
  <c r="P139" i="2"/>
  <c r="N140" i="2"/>
  <c r="L141" i="2"/>
  <c r="R143" i="2"/>
  <c r="P141" i="2"/>
  <c r="T139" i="2"/>
  <c r="R140" i="2"/>
  <c r="Q141" i="2"/>
  <c r="N141" i="2"/>
  <c r="J143" i="2"/>
  <c r="V143" i="2"/>
  <c r="Q225" i="3"/>
  <c r="AC225" i="3"/>
  <c r="AO225" i="3"/>
  <c r="T226" i="3"/>
  <c r="AF226" i="3"/>
  <c r="AA172" i="3"/>
  <c r="AR155" i="3"/>
  <c r="AR162" i="3"/>
  <c r="AR165" i="3"/>
  <c r="Q172" i="3"/>
  <c r="AC172" i="3"/>
  <c r="AO172" i="3"/>
  <c r="AM172" i="3"/>
  <c r="P172" i="3"/>
  <c r="AR171" i="3"/>
  <c r="AD172" i="3"/>
  <c r="R172" i="3"/>
  <c r="AP172" i="3"/>
  <c r="S172" i="3"/>
  <c r="AE172" i="3"/>
  <c r="AR170" i="3"/>
  <c r="AN172" i="3"/>
  <c r="AR154" i="3"/>
  <c r="AR157" i="3"/>
  <c r="AR164" i="3"/>
  <c r="U172" i="3"/>
  <c r="AG172" i="3"/>
  <c r="O172" i="3"/>
  <c r="AB172" i="3"/>
  <c r="AR167" i="3"/>
  <c r="AF172" i="3"/>
  <c r="V172" i="3"/>
  <c r="AH172" i="3"/>
  <c r="AR168" i="3"/>
  <c r="W172" i="3"/>
  <c r="AI172" i="3"/>
  <c r="T172" i="3"/>
  <c r="AR166" i="3"/>
  <c r="AR169" i="3"/>
  <c r="X172" i="3"/>
  <c r="AJ172" i="3"/>
  <c r="Y172" i="3"/>
  <c r="AR156" i="3"/>
  <c r="AR163" i="3"/>
  <c r="M172" i="3"/>
  <c r="AK172" i="3"/>
  <c r="N172" i="3"/>
  <c r="Z172" i="3"/>
  <c r="AL172" i="3"/>
  <c r="AL226" i="3"/>
  <c r="T225" i="3"/>
  <c r="AF225" i="3"/>
  <c r="K226" i="3"/>
  <c r="W226" i="3"/>
  <c r="AI226" i="3"/>
  <c r="R225" i="3"/>
  <c r="K225" i="3"/>
  <c r="W225" i="3"/>
  <c r="AI225" i="3"/>
  <c r="N226" i="3"/>
  <c r="Z226" i="3"/>
  <c r="U225" i="3"/>
  <c r="AG225" i="3"/>
  <c r="L226" i="3"/>
  <c r="X226" i="3"/>
  <c r="AJ226" i="3"/>
  <c r="J225" i="3"/>
  <c r="V225" i="3"/>
  <c r="AH225" i="3"/>
  <c r="M226" i="3"/>
  <c r="Y226" i="3"/>
  <c r="AK226" i="3"/>
  <c r="O225" i="3"/>
  <c r="AA225" i="3"/>
  <c r="AM225" i="3"/>
  <c r="R226" i="3"/>
  <c r="AD226" i="3"/>
  <c r="AP226" i="3"/>
  <c r="M225" i="3"/>
  <c r="Y225" i="3"/>
  <c r="AK225" i="3"/>
  <c r="P226" i="3"/>
  <c r="AB226" i="3"/>
  <c r="AN226" i="3"/>
  <c r="N225" i="3"/>
  <c r="Z225" i="3"/>
  <c r="AL225" i="3"/>
  <c r="Q226" i="3"/>
  <c r="AC226" i="3"/>
  <c r="AO226" i="3"/>
  <c r="AP145" i="3"/>
  <c r="AO145" i="3"/>
  <c r="AN145" i="3"/>
  <c r="AM145" i="3"/>
  <c r="AL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J125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AP122" i="3"/>
  <c r="AO122" i="3"/>
  <c r="AO126" i="3" s="1"/>
  <c r="AO143" i="3" s="1"/>
  <c r="AN122" i="3"/>
  <c r="AN126" i="3" s="1"/>
  <c r="AN143" i="3" s="1"/>
  <c r="AM122" i="3"/>
  <c r="AL122" i="3"/>
  <c r="AK122" i="3"/>
  <c r="AJ122" i="3"/>
  <c r="AJ126" i="3" s="1"/>
  <c r="AJ143" i="3" s="1"/>
  <c r="AI122" i="3"/>
  <c r="AH122" i="3"/>
  <c r="AH126" i="3" s="1"/>
  <c r="AH143" i="3" s="1"/>
  <c r="AG122" i="3"/>
  <c r="AG126" i="3" s="1"/>
  <c r="AG143" i="3" s="1"/>
  <c r="AF122" i="3"/>
  <c r="AF126" i="3" s="1"/>
  <c r="AF143" i="3" s="1"/>
  <c r="AE122" i="3"/>
  <c r="AD122" i="3"/>
  <c r="AC122" i="3"/>
  <c r="AC126" i="3" s="1"/>
  <c r="AC143" i="3" s="1"/>
  <c r="AB122" i="3"/>
  <c r="AB126" i="3" s="1"/>
  <c r="AB143" i="3" s="1"/>
  <c r="AA122" i="3"/>
  <c r="Z122" i="3"/>
  <c r="Y122" i="3"/>
  <c r="X122" i="3"/>
  <c r="W122" i="3"/>
  <c r="V122" i="3"/>
  <c r="U122" i="3"/>
  <c r="T122" i="3"/>
  <c r="S122" i="3"/>
  <c r="S126" i="3" s="1"/>
  <c r="S143" i="3" s="1"/>
  <c r="R122" i="3"/>
  <c r="Q122" i="3"/>
  <c r="P122" i="3"/>
  <c r="P126" i="3" s="1"/>
  <c r="O122" i="3"/>
  <c r="O126" i="3" s="1"/>
  <c r="N122" i="3"/>
  <c r="N126" i="3" s="1"/>
  <c r="M122" i="3"/>
  <c r="M126" i="3" s="1"/>
  <c r="L122" i="3"/>
  <c r="L126" i="3" s="1"/>
  <c r="K122" i="3"/>
  <c r="K126" i="3" s="1"/>
  <c r="J122" i="3"/>
  <c r="J126" i="3" s="1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AP100" i="3"/>
  <c r="AP107" i="3" s="1"/>
  <c r="AO100" i="3"/>
  <c r="AO107" i="3" s="1"/>
  <c r="AN100" i="3"/>
  <c r="AN107" i="3" s="1"/>
  <c r="AM100" i="3"/>
  <c r="AM107" i="3" s="1"/>
  <c r="AL100" i="3"/>
  <c r="AL107" i="3" s="1"/>
  <c r="AK100" i="3"/>
  <c r="AK107" i="3" s="1"/>
  <c r="AJ100" i="3"/>
  <c r="AJ107" i="3" s="1"/>
  <c r="AI100" i="3"/>
  <c r="AI107" i="3" s="1"/>
  <c r="AH100" i="3"/>
  <c r="AH107" i="3" s="1"/>
  <c r="AG100" i="3"/>
  <c r="AG107" i="3" s="1"/>
  <c r="AF100" i="3"/>
  <c r="AF107" i="3" s="1"/>
  <c r="AE100" i="3"/>
  <c r="AE107" i="3" s="1"/>
  <c r="AD100" i="3"/>
  <c r="AD107" i="3" s="1"/>
  <c r="AC100" i="3"/>
  <c r="AC107" i="3" s="1"/>
  <c r="AB100" i="3"/>
  <c r="AB107" i="3" s="1"/>
  <c r="AA100" i="3"/>
  <c r="AA107" i="3" s="1"/>
  <c r="Z100" i="3"/>
  <c r="Z107" i="3" s="1"/>
  <c r="Y100" i="3"/>
  <c r="Y107" i="3" s="1"/>
  <c r="X100" i="3"/>
  <c r="X107" i="3" s="1"/>
  <c r="W100" i="3"/>
  <c r="W107" i="3" s="1"/>
  <c r="V100" i="3"/>
  <c r="V107" i="3" s="1"/>
  <c r="U100" i="3"/>
  <c r="U107" i="3" s="1"/>
  <c r="T100" i="3"/>
  <c r="T107" i="3" s="1"/>
  <c r="S100" i="3"/>
  <c r="S107" i="3" s="1"/>
  <c r="R100" i="3"/>
  <c r="R107" i="3" s="1"/>
  <c r="Q100" i="3"/>
  <c r="Q107" i="3" s="1"/>
  <c r="P100" i="3"/>
  <c r="O100" i="3"/>
  <c r="N100" i="3"/>
  <c r="M100" i="3"/>
  <c r="L100" i="3"/>
  <c r="K100" i="3"/>
  <c r="J100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AP41" i="3"/>
  <c r="AP50" i="3" s="1"/>
  <c r="AO41" i="3"/>
  <c r="AO50" i="3" s="1"/>
  <c r="AN41" i="3"/>
  <c r="AN50" i="3" s="1"/>
  <c r="AM41" i="3"/>
  <c r="AM50" i="3" s="1"/>
  <c r="AL41" i="3"/>
  <c r="AL50" i="3" s="1"/>
  <c r="AK41" i="3"/>
  <c r="AK50" i="3" s="1"/>
  <c r="AJ41" i="3"/>
  <c r="AJ50" i="3" s="1"/>
  <c r="AI41" i="3"/>
  <c r="AI50" i="3" s="1"/>
  <c r="AH41" i="3"/>
  <c r="AH50" i="3" s="1"/>
  <c r="AG41" i="3"/>
  <c r="AG50" i="3" s="1"/>
  <c r="AF41" i="3"/>
  <c r="AF50" i="3" s="1"/>
  <c r="AE41" i="3"/>
  <c r="AE50" i="3" s="1"/>
  <c r="AD41" i="3"/>
  <c r="AD50" i="3" s="1"/>
  <c r="AC41" i="3"/>
  <c r="AC50" i="3" s="1"/>
  <c r="AB41" i="3"/>
  <c r="AB50" i="3" s="1"/>
  <c r="AA41" i="3"/>
  <c r="AA50" i="3" s="1"/>
  <c r="Z41" i="3"/>
  <c r="Z50" i="3" s="1"/>
  <c r="Y41" i="3"/>
  <c r="Y50" i="3" s="1"/>
  <c r="X41" i="3"/>
  <c r="X50" i="3" s="1"/>
  <c r="W41" i="3"/>
  <c r="W50" i="3" s="1"/>
  <c r="V41" i="3"/>
  <c r="V50" i="3" s="1"/>
  <c r="U41" i="3"/>
  <c r="U50" i="3" s="1"/>
  <c r="T41" i="3"/>
  <c r="T50" i="3" s="1"/>
  <c r="S41" i="3"/>
  <c r="S50" i="3" s="1"/>
  <c r="R41" i="3"/>
  <c r="R50" i="3" s="1"/>
  <c r="Q41" i="3"/>
  <c r="Q50" i="3" s="1"/>
  <c r="P41" i="3"/>
  <c r="P50" i="3" s="1"/>
  <c r="O41" i="3"/>
  <c r="O50" i="3" s="1"/>
  <c r="N41" i="3"/>
  <c r="N50" i="3" s="1"/>
  <c r="M41" i="3"/>
  <c r="M50" i="3" s="1"/>
  <c r="L41" i="3"/>
  <c r="L50" i="3" s="1"/>
  <c r="K41" i="3"/>
  <c r="K50" i="3" s="1"/>
  <c r="J41" i="3"/>
  <c r="J50" i="3" s="1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C49" i="3" s="1"/>
  <c r="AB40" i="3"/>
  <c r="AB49" i="3" s="1"/>
  <c r="AA40" i="3"/>
  <c r="AA49" i="3" s="1"/>
  <c r="Z40" i="3"/>
  <c r="Z49" i="3" s="1"/>
  <c r="Y40" i="3"/>
  <c r="Y49" i="3" s="1"/>
  <c r="X40" i="3"/>
  <c r="X49" i="3" s="1"/>
  <c r="W40" i="3"/>
  <c r="W49" i="3" s="1"/>
  <c r="V40" i="3"/>
  <c r="V49" i="3" s="1"/>
  <c r="U40" i="3"/>
  <c r="U49" i="3" s="1"/>
  <c r="T40" i="3"/>
  <c r="T49" i="3" s="1"/>
  <c r="S40" i="3"/>
  <c r="S49" i="3" s="1"/>
  <c r="R40" i="3"/>
  <c r="R49" i="3" s="1"/>
  <c r="Q40" i="3"/>
  <c r="Q49" i="3" s="1"/>
  <c r="P40" i="3"/>
  <c r="P49" i="3" s="1"/>
  <c r="O40" i="3"/>
  <c r="O49" i="3" s="1"/>
  <c r="N40" i="3"/>
  <c r="N49" i="3" s="1"/>
  <c r="M40" i="3"/>
  <c r="M49" i="3" s="1"/>
  <c r="L40" i="3"/>
  <c r="L49" i="3" s="1"/>
  <c r="K40" i="3"/>
  <c r="K49" i="3" s="1"/>
  <c r="J40" i="3"/>
  <c r="J49" i="3" s="1"/>
  <c r="AP39" i="3"/>
  <c r="AP48" i="3" s="1"/>
  <c r="AO39" i="3"/>
  <c r="AO48" i="3" s="1"/>
  <c r="AN39" i="3"/>
  <c r="AN48" i="3" s="1"/>
  <c r="AM39" i="3"/>
  <c r="AM48" i="3" s="1"/>
  <c r="AL39" i="3"/>
  <c r="AL48" i="3" s="1"/>
  <c r="AK39" i="3"/>
  <c r="AK48" i="3" s="1"/>
  <c r="AJ39" i="3"/>
  <c r="AJ48" i="3" s="1"/>
  <c r="AI39" i="3"/>
  <c r="AI48" i="3" s="1"/>
  <c r="AH39" i="3"/>
  <c r="AH48" i="3" s="1"/>
  <c r="AG39" i="3"/>
  <c r="AG48" i="3" s="1"/>
  <c r="AF39" i="3"/>
  <c r="AF48" i="3" s="1"/>
  <c r="AE39" i="3"/>
  <c r="AE48" i="3" s="1"/>
  <c r="AD39" i="3"/>
  <c r="AD48" i="3" s="1"/>
  <c r="AC39" i="3"/>
  <c r="AC48" i="3" s="1"/>
  <c r="AB39" i="3"/>
  <c r="AB48" i="3" s="1"/>
  <c r="AA39" i="3"/>
  <c r="AA48" i="3" s="1"/>
  <c r="Z39" i="3"/>
  <c r="Z48" i="3" s="1"/>
  <c r="Y39" i="3"/>
  <c r="Y48" i="3" s="1"/>
  <c r="X39" i="3"/>
  <c r="X48" i="3" s="1"/>
  <c r="W39" i="3"/>
  <c r="W48" i="3" s="1"/>
  <c r="V39" i="3"/>
  <c r="V48" i="3" s="1"/>
  <c r="U39" i="3"/>
  <c r="U48" i="3" s="1"/>
  <c r="T39" i="3"/>
  <c r="T48" i="3" s="1"/>
  <c r="S39" i="3"/>
  <c r="S48" i="3" s="1"/>
  <c r="R39" i="3"/>
  <c r="R48" i="3" s="1"/>
  <c r="Q39" i="3"/>
  <c r="Q48" i="3" s="1"/>
  <c r="P39" i="3"/>
  <c r="P48" i="3" s="1"/>
  <c r="O39" i="3"/>
  <c r="O48" i="3" s="1"/>
  <c r="N39" i="3"/>
  <c r="N48" i="3" s="1"/>
  <c r="M39" i="3"/>
  <c r="M48" i="3" s="1"/>
  <c r="L39" i="3"/>
  <c r="L48" i="3" s="1"/>
  <c r="K39" i="3"/>
  <c r="K48" i="3" s="1"/>
  <c r="J39" i="3"/>
  <c r="J48" i="3" s="1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B47" i="3" s="1"/>
  <c r="AA38" i="3"/>
  <c r="AA47" i="3" s="1"/>
  <c r="Z38" i="3"/>
  <c r="Z47" i="3" s="1"/>
  <c r="Y38" i="3"/>
  <c r="Y47" i="3" s="1"/>
  <c r="X38" i="3"/>
  <c r="X47" i="3" s="1"/>
  <c r="W38" i="3"/>
  <c r="W47" i="3" s="1"/>
  <c r="V38" i="3"/>
  <c r="V47" i="3" s="1"/>
  <c r="U38" i="3"/>
  <c r="U47" i="3" s="1"/>
  <c r="T38" i="3"/>
  <c r="T47" i="3" s="1"/>
  <c r="S38" i="3"/>
  <c r="S47" i="3" s="1"/>
  <c r="R38" i="3"/>
  <c r="R47" i="3" s="1"/>
  <c r="Q38" i="3"/>
  <c r="Q47" i="3" s="1"/>
  <c r="P38" i="3"/>
  <c r="P47" i="3" s="1"/>
  <c r="O38" i="3"/>
  <c r="O47" i="3" s="1"/>
  <c r="N38" i="3"/>
  <c r="N47" i="3" s="1"/>
  <c r="M38" i="3"/>
  <c r="M47" i="3" s="1"/>
  <c r="L38" i="3"/>
  <c r="L47" i="3" s="1"/>
  <c r="K38" i="3"/>
  <c r="K47" i="3" s="1"/>
  <c r="J38" i="3"/>
  <c r="J47" i="3" s="1"/>
  <c r="AP37" i="3"/>
  <c r="AP46" i="3" s="1"/>
  <c r="AO37" i="3"/>
  <c r="AO46" i="3" s="1"/>
  <c r="AN37" i="3"/>
  <c r="AN46" i="3" s="1"/>
  <c r="AM37" i="3"/>
  <c r="AM46" i="3" s="1"/>
  <c r="AL37" i="3"/>
  <c r="AL46" i="3" s="1"/>
  <c r="AK37" i="3"/>
  <c r="AK46" i="3" s="1"/>
  <c r="AJ37" i="3"/>
  <c r="AJ46" i="3" s="1"/>
  <c r="AI37" i="3"/>
  <c r="AI46" i="3" s="1"/>
  <c r="AH37" i="3"/>
  <c r="AH46" i="3" s="1"/>
  <c r="AG37" i="3"/>
  <c r="AG46" i="3" s="1"/>
  <c r="AF37" i="3"/>
  <c r="AF46" i="3" s="1"/>
  <c r="AE37" i="3"/>
  <c r="AE46" i="3" s="1"/>
  <c r="AD37" i="3"/>
  <c r="AD46" i="3" s="1"/>
  <c r="AC37" i="3"/>
  <c r="AC46" i="3" s="1"/>
  <c r="AB37" i="3"/>
  <c r="AB46" i="3" s="1"/>
  <c r="AA37" i="3"/>
  <c r="AA46" i="3" s="1"/>
  <c r="Z37" i="3"/>
  <c r="Z46" i="3" s="1"/>
  <c r="Y37" i="3"/>
  <c r="Y46" i="3" s="1"/>
  <c r="X37" i="3"/>
  <c r="X46" i="3" s="1"/>
  <c r="W37" i="3"/>
  <c r="W46" i="3" s="1"/>
  <c r="V37" i="3"/>
  <c r="V46" i="3" s="1"/>
  <c r="U37" i="3"/>
  <c r="U46" i="3" s="1"/>
  <c r="T37" i="3"/>
  <c r="T46" i="3" s="1"/>
  <c r="S37" i="3"/>
  <c r="S46" i="3" s="1"/>
  <c r="R37" i="3"/>
  <c r="R46" i="3" s="1"/>
  <c r="Q37" i="3"/>
  <c r="Q46" i="3" s="1"/>
  <c r="P37" i="3"/>
  <c r="P46" i="3" s="1"/>
  <c r="O37" i="3"/>
  <c r="O46" i="3" s="1"/>
  <c r="N37" i="3"/>
  <c r="N46" i="3" s="1"/>
  <c r="M37" i="3"/>
  <c r="M46" i="3" s="1"/>
  <c r="L37" i="3"/>
  <c r="L46" i="3" s="1"/>
  <c r="K37" i="3"/>
  <c r="K46" i="3" s="1"/>
  <c r="J37" i="3"/>
  <c r="J46" i="3" s="1"/>
  <c r="AP36" i="3"/>
  <c r="AP45" i="3" s="1"/>
  <c r="AO36" i="3"/>
  <c r="AO45" i="3" s="1"/>
  <c r="AN36" i="3"/>
  <c r="AN45" i="3" s="1"/>
  <c r="AM36" i="3"/>
  <c r="AM45" i="3" s="1"/>
  <c r="AL36" i="3"/>
  <c r="AL45" i="3" s="1"/>
  <c r="AK36" i="3"/>
  <c r="AK45" i="3" s="1"/>
  <c r="AJ36" i="3"/>
  <c r="AJ45" i="3" s="1"/>
  <c r="AI36" i="3"/>
  <c r="AI45" i="3" s="1"/>
  <c r="AH36" i="3"/>
  <c r="AH45" i="3" s="1"/>
  <c r="AG36" i="3"/>
  <c r="AG45" i="3" s="1"/>
  <c r="AF36" i="3"/>
  <c r="AF45" i="3" s="1"/>
  <c r="AE36" i="3"/>
  <c r="AE45" i="3" s="1"/>
  <c r="AD36" i="3"/>
  <c r="AD45" i="3" s="1"/>
  <c r="AC36" i="3"/>
  <c r="AC45" i="3" s="1"/>
  <c r="AB36" i="3"/>
  <c r="AB45" i="3" s="1"/>
  <c r="AA36" i="3"/>
  <c r="AA45" i="3" s="1"/>
  <c r="Z36" i="3"/>
  <c r="Z45" i="3" s="1"/>
  <c r="Y36" i="3"/>
  <c r="Y45" i="3" s="1"/>
  <c r="X36" i="3"/>
  <c r="X45" i="3" s="1"/>
  <c r="W36" i="3"/>
  <c r="W45" i="3" s="1"/>
  <c r="V36" i="3"/>
  <c r="V45" i="3" s="1"/>
  <c r="U36" i="3"/>
  <c r="U45" i="3" s="1"/>
  <c r="T36" i="3"/>
  <c r="T45" i="3" s="1"/>
  <c r="S36" i="3"/>
  <c r="S45" i="3" s="1"/>
  <c r="R36" i="3"/>
  <c r="R45" i="3" s="1"/>
  <c r="Q36" i="3"/>
  <c r="Q45" i="3" s="1"/>
  <c r="P36" i="3"/>
  <c r="P45" i="3" s="1"/>
  <c r="O36" i="3"/>
  <c r="O45" i="3" s="1"/>
  <c r="N36" i="3"/>
  <c r="N45" i="3" s="1"/>
  <c r="M36" i="3"/>
  <c r="M45" i="3" s="1"/>
  <c r="L36" i="3"/>
  <c r="L45" i="3" s="1"/>
  <c r="K36" i="3"/>
  <c r="K45" i="3" s="1"/>
  <c r="J36" i="3"/>
  <c r="J45" i="3" s="1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J26" i="3"/>
  <c r="J27" i="3"/>
  <c r="J28" i="3"/>
  <c r="J29" i="3"/>
  <c r="J25" i="3"/>
  <c r="J24" i="3"/>
  <c r="J23" i="3"/>
  <c r="AC3" i="3"/>
  <c r="AC15" i="3" s="1"/>
  <c r="AD3" i="3"/>
  <c r="AD15" i="3" s="1"/>
  <c r="AE3" i="3"/>
  <c r="AE15" i="3" s="1"/>
  <c r="AF3" i="3"/>
  <c r="AF15" i="3" s="1"/>
  <c r="AG3" i="3"/>
  <c r="AG15" i="3" s="1"/>
  <c r="AH3" i="3"/>
  <c r="AH15" i="3" s="1"/>
  <c r="AI3" i="3"/>
  <c r="AI15" i="3" s="1"/>
  <c r="AJ3" i="3"/>
  <c r="AJ15" i="3" s="1"/>
  <c r="AK3" i="3"/>
  <c r="AK15" i="3" s="1"/>
  <c r="AL3" i="3"/>
  <c r="AL15" i="3" s="1"/>
  <c r="AM3" i="3"/>
  <c r="AM15" i="3" s="1"/>
  <c r="AN3" i="3"/>
  <c r="AN15" i="3" s="1"/>
  <c r="AO3" i="3"/>
  <c r="AO15" i="3" s="1"/>
  <c r="AP3" i="3"/>
  <c r="AP15" i="3" s="1"/>
  <c r="AC4" i="3"/>
  <c r="AC16" i="3" s="1"/>
  <c r="AD4" i="3"/>
  <c r="AD16" i="3" s="1"/>
  <c r="AE4" i="3"/>
  <c r="AE16" i="3" s="1"/>
  <c r="AF4" i="3"/>
  <c r="AF16" i="3" s="1"/>
  <c r="AG4" i="3"/>
  <c r="AG16" i="3" s="1"/>
  <c r="AH4" i="3"/>
  <c r="AH16" i="3" s="1"/>
  <c r="AI4" i="3"/>
  <c r="AI16" i="3" s="1"/>
  <c r="AJ4" i="3"/>
  <c r="AJ16" i="3" s="1"/>
  <c r="AK4" i="3"/>
  <c r="AK16" i="3" s="1"/>
  <c r="AL4" i="3"/>
  <c r="AL16" i="3" s="1"/>
  <c r="AM4" i="3"/>
  <c r="AM16" i="3" s="1"/>
  <c r="AN4" i="3"/>
  <c r="AN16" i="3" s="1"/>
  <c r="AO4" i="3"/>
  <c r="AO16" i="3" s="1"/>
  <c r="AP4" i="3"/>
  <c r="AP16" i="3" s="1"/>
  <c r="AC5" i="3"/>
  <c r="AC17" i="3" s="1"/>
  <c r="AD5" i="3"/>
  <c r="AD17" i="3" s="1"/>
  <c r="AE5" i="3"/>
  <c r="AE17" i="3" s="1"/>
  <c r="AF5" i="3"/>
  <c r="AF17" i="3" s="1"/>
  <c r="AG5" i="3"/>
  <c r="AG17" i="3" s="1"/>
  <c r="AH5" i="3"/>
  <c r="AH17" i="3" s="1"/>
  <c r="AI5" i="3"/>
  <c r="AI17" i="3" s="1"/>
  <c r="AJ5" i="3"/>
  <c r="AJ17" i="3" s="1"/>
  <c r="AK5" i="3"/>
  <c r="AK17" i="3" s="1"/>
  <c r="AL5" i="3"/>
  <c r="AL17" i="3" s="1"/>
  <c r="AM5" i="3"/>
  <c r="AM17" i="3" s="1"/>
  <c r="AN5" i="3"/>
  <c r="AN17" i="3" s="1"/>
  <c r="AO5" i="3"/>
  <c r="AO17" i="3" s="1"/>
  <c r="AP5" i="3"/>
  <c r="AP17" i="3" s="1"/>
  <c r="K3" i="3"/>
  <c r="K15" i="3" s="1"/>
  <c r="L3" i="3"/>
  <c r="L15" i="3" s="1"/>
  <c r="M3" i="3"/>
  <c r="M15" i="3" s="1"/>
  <c r="N3" i="3"/>
  <c r="N15" i="3" s="1"/>
  <c r="O3" i="3"/>
  <c r="O15" i="3" s="1"/>
  <c r="P3" i="3"/>
  <c r="P15" i="3" s="1"/>
  <c r="Q3" i="3"/>
  <c r="Q15" i="3" s="1"/>
  <c r="R3" i="3"/>
  <c r="R15" i="3" s="1"/>
  <c r="S3" i="3"/>
  <c r="S15" i="3" s="1"/>
  <c r="T3" i="3"/>
  <c r="T15" i="3" s="1"/>
  <c r="U3" i="3"/>
  <c r="U15" i="3" s="1"/>
  <c r="V3" i="3"/>
  <c r="V15" i="3" s="1"/>
  <c r="W3" i="3"/>
  <c r="W15" i="3" s="1"/>
  <c r="X3" i="3"/>
  <c r="X15" i="3" s="1"/>
  <c r="Y3" i="3"/>
  <c r="Y15" i="3" s="1"/>
  <c r="Z3" i="3"/>
  <c r="Z15" i="3" s="1"/>
  <c r="AA3" i="3"/>
  <c r="AA15" i="3" s="1"/>
  <c r="AB3" i="3"/>
  <c r="AB15" i="3" s="1"/>
  <c r="K4" i="3"/>
  <c r="K16" i="3" s="1"/>
  <c r="L4" i="3"/>
  <c r="L16" i="3" s="1"/>
  <c r="M4" i="3"/>
  <c r="M16" i="3" s="1"/>
  <c r="N4" i="3"/>
  <c r="N16" i="3" s="1"/>
  <c r="O4" i="3"/>
  <c r="O16" i="3" s="1"/>
  <c r="P4" i="3"/>
  <c r="P16" i="3" s="1"/>
  <c r="Q4" i="3"/>
  <c r="Q16" i="3" s="1"/>
  <c r="R4" i="3"/>
  <c r="R16" i="3" s="1"/>
  <c r="S4" i="3"/>
  <c r="S16" i="3" s="1"/>
  <c r="T4" i="3"/>
  <c r="T16" i="3" s="1"/>
  <c r="U4" i="3"/>
  <c r="U16" i="3" s="1"/>
  <c r="V4" i="3"/>
  <c r="V16" i="3" s="1"/>
  <c r="W4" i="3"/>
  <c r="W16" i="3" s="1"/>
  <c r="X4" i="3"/>
  <c r="X16" i="3" s="1"/>
  <c r="Y4" i="3"/>
  <c r="Y16" i="3" s="1"/>
  <c r="Z4" i="3"/>
  <c r="Z16" i="3" s="1"/>
  <c r="AA4" i="3"/>
  <c r="AA16" i="3" s="1"/>
  <c r="AB4" i="3"/>
  <c r="AB16" i="3" s="1"/>
  <c r="K5" i="3"/>
  <c r="K17" i="3" s="1"/>
  <c r="L5" i="3"/>
  <c r="L17" i="3" s="1"/>
  <c r="M5" i="3"/>
  <c r="M17" i="3" s="1"/>
  <c r="N5" i="3"/>
  <c r="N17" i="3" s="1"/>
  <c r="O5" i="3"/>
  <c r="O17" i="3" s="1"/>
  <c r="P5" i="3"/>
  <c r="P17" i="3" s="1"/>
  <c r="Q5" i="3"/>
  <c r="Q17" i="3" s="1"/>
  <c r="R5" i="3"/>
  <c r="R17" i="3" s="1"/>
  <c r="S5" i="3"/>
  <c r="S17" i="3" s="1"/>
  <c r="T5" i="3"/>
  <c r="T17" i="3" s="1"/>
  <c r="U5" i="3"/>
  <c r="U17" i="3" s="1"/>
  <c r="V5" i="3"/>
  <c r="V17" i="3" s="1"/>
  <c r="W5" i="3"/>
  <c r="W17" i="3" s="1"/>
  <c r="X5" i="3"/>
  <c r="X17" i="3" s="1"/>
  <c r="Y17" i="3"/>
  <c r="Z5" i="3"/>
  <c r="Z17" i="3" s="1"/>
  <c r="AA5" i="3"/>
  <c r="AA17" i="3" s="1"/>
  <c r="AB5" i="3"/>
  <c r="AB17" i="3" s="1"/>
  <c r="J4" i="3"/>
  <c r="J16" i="3" s="1"/>
  <c r="J5" i="3"/>
  <c r="J17" i="3" s="1"/>
  <c r="J3" i="3"/>
  <c r="J15" i="3" s="1"/>
  <c r="L149" i="3"/>
  <c r="K149" i="3"/>
  <c r="N148" i="3"/>
  <c r="M148" i="3"/>
  <c r="L148" i="3"/>
  <c r="K148" i="3"/>
  <c r="L147" i="3"/>
  <c r="K147" i="3"/>
  <c r="L103" i="3"/>
  <c r="K103" i="3"/>
  <c r="J103" i="3"/>
  <c r="V126" i="3" l="1"/>
  <c r="V143" i="3" s="1"/>
  <c r="W126" i="3"/>
  <c r="W143" i="3" s="1"/>
  <c r="AI126" i="3"/>
  <c r="AI143" i="3" s="1"/>
  <c r="X126" i="3"/>
  <c r="X143" i="3" s="1"/>
  <c r="Y126" i="3"/>
  <c r="Y143" i="3" s="1"/>
  <c r="AK126" i="3"/>
  <c r="AK143" i="3" s="1"/>
  <c r="Z126" i="3"/>
  <c r="Z143" i="3" s="1"/>
  <c r="AL126" i="3"/>
  <c r="AL143" i="3" s="1"/>
  <c r="AA126" i="3"/>
  <c r="AA143" i="3" s="1"/>
  <c r="AM126" i="3"/>
  <c r="AM143" i="3" s="1"/>
  <c r="Q126" i="3"/>
  <c r="Q143" i="3" s="1"/>
  <c r="R126" i="3"/>
  <c r="R143" i="3" s="1"/>
  <c r="AD126" i="3"/>
  <c r="AD143" i="3" s="1"/>
  <c r="AP126" i="3"/>
  <c r="AP143" i="3" s="1"/>
  <c r="AE126" i="3"/>
  <c r="AE143" i="3" s="1"/>
  <c r="T126" i="3"/>
  <c r="T143" i="3" s="1"/>
  <c r="U126" i="3"/>
  <c r="U143" i="3" s="1"/>
  <c r="J19" i="3"/>
  <c r="AD64" i="3"/>
  <c r="AD134" i="3" s="1"/>
  <c r="AD142" i="3" s="1"/>
  <c r="AP64" i="3"/>
  <c r="AP134" i="3" s="1"/>
  <c r="AP142" i="3" s="1"/>
  <c r="AC64" i="3"/>
  <c r="AC134" i="3" s="1"/>
  <c r="AO64" i="3"/>
  <c r="AO134" i="3" s="1"/>
  <c r="AO142" i="3" s="1"/>
  <c r="AO182" i="3" s="1"/>
  <c r="O64" i="3"/>
  <c r="O134" i="3" s="1"/>
  <c r="O142" i="3" s="1"/>
  <c r="O182" i="3" s="1"/>
  <c r="AA64" i="3"/>
  <c r="AA134" i="3" s="1"/>
  <c r="AM64" i="3"/>
  <c r="AM134" i="3" s="1"/>
  <c r="AB64" i="3"/>
  <c r="AB134" i="3" s="1"/>
  <c r="AB142" i="3" s="1"/>
  <c r="AN64" i="3"/>
  <c r="AN134" i="3" s="1"/>
  <c r="AN142" i="3" s="1"/>
  <c r="AH64" i="3"/>
  <c r="AH134" i="3" s="1"/>
  <c r="AI64" i="3"/>
  <c r="AI134" i="3" s="1"/>
  <c r="AI142" i="3" s="1"/>
  <c r="AJ64" i="3"/>
  <c r="AJ134" i="3" s="1"/>
  <c r="AJ142" i="3" s="1"/>
  <c r="Y64" i="3"/>
  <c r="Y134" i="3" s="1"/>
  <c r="Y142" i="3" s="1"/>
  <c r="AK64" i="3"/>
  <c r="AK134" i="3" s="1"/>
  <c r="AK142" i="3" s="1"/>
  <c r="Z64" i="3"/>
  <c r="Z134" i="3" s="1"/>
  <c r="Z142" i="3" s="1"/>
  <c r="AL64" i="3"/>
  <c r="AL134" i="3" s="1"/>
  <c r="AL142" i="3" s="1"/>
  <c r="W64" i="3"/>
  <c r="W134" i="3" s="1"/>
  <c r="W142" i="3" s="1"/>
  <c r="O143" i="3"/>
  <c r="AG64" i="3"/>
  <c r="AG134" i="3" s="1"/>
  <c r="AG142" i="3" s="1"/>
  <c r="AE64" i="3"/>
  <c r="AE134" i="3" s="1"/>
  <c r="AF64" i="3"/>
  <c r="AF134" i="3" s="1"/>
  <c r="X64" i="3"/>
  <c r="X134" i="3" s="1"/>
  <c r="C18" i="4"/>
  <c r="D9" i="4"/>
  <c r="K88" i="3"/>
  <c r="K90" i="3" s="1"/>
  <c r="U64" i="3"/>
  <c r="U134" i="3" s="1"/>
  <c r="U142" i="3" s="1"/>
  <c r="S64" i="3"/>
  <c r="S134" i="3" s="1"/>
  <c r="T64" i="3"/>
  <c r="T134" i="3" s="1"/>
  <c r="V64" i="3"/>
  <c r="V134" i="3" s="1"/>
  <c r="K63" i="3"/>
  <c r="K64" i="3"/>
  <c r="L64" i="3"/>
  <c r="M64" i="3"/>
  <c r="N64" i="3"/>
  <c r="P64" i="3"/>
  <c r="P134" i="3" s="1"/>
  <c r="P142" i="3" s="1"/>
  <c r="P182" i="3" s="1"/>
  <c r="Q64" i="3"/>
  <c r="Q134" i="3" s="1"/>
  <c r="Q142" i="3" s="1"/>
  <c r="R64" i="3"/>
  <c r="R134" i="3" s="1"/>
  <c r="R142" i="3" s="1"/>
  <c r="K77" i="3"/>
  <c r="R88" i="3"/>
  <c r="R90" i="3" s="1"/>
  <c r="AD88" i="3"/>
  <c r="AP88" i="3"/>
  <c r="W77" i="3"/>
  <c r="AI77" i="3"/>
  <c r="Q88" i="3"/>
  <c r="Q91" i="3" s="1"/>
  <c r="AC88" i="3"/>
  <c r="AO88" i="3"/>
  <c r="C10" i="4"/>
  <c r="D10" i="4" s="1"/>
  <c r="L77" i="3"/>
  <c r="X77" i="3"/>
  <c r="AJ77" i="3"/>
  <c r="P77" i="3"/>
  <c r="AB77" i="3"/>
  <c r="Q77" i="3"/>
  <c r="S77" i="3"/>
  <c r="AE77" i="3"/>
  <c r="T77" i="3"/>
  <c r="AF77" i="3"/>
  <c r="U77" i="3"/>
  <c r="AG77" i="3"/>
  <c r="C8" i="4"/>
  <c r="D8" i="4" s="1"/>
  <c r="J77" i="3"/>
  <c r="V77" i="3"/>
  <c r="AH77" i="3"/>
  <c r="AB88" i="3"/>
  <c r="AN88" i="3"/>
  <c r="P107" i="3"/>
  <c r="C22" i="4"/>
  <c r="D22" i="4" s="1"/>
  <c r="M77" i="3"/>
  <c r="Y77" i="3"/>
  <c r="AK77" i="3"/>
  <c r="N77" i="3"/>
  <c r="Z77" i="3"/>
  <c r="O77" i="3"/>
  <c r="AA77" i="3"/>
  <c r="AC77" i="3"/>
  <c r="R77" i="3"/>
  <c r="AD77" i="3"/>
  <c r="P88" i="3"/>
  <c r="P91" i="3" s="1"/>
  <c r="S88" i="3"/>
  <c r="S89" i="3" s="1"/>
  <c r="AE88" i="3"/>
  <c r="C15" i="4"/>
  <c r="D15" i="4" s="1"/>
  <c r="T88" i="3"/>
  <c r="T91" i="3" s="1"/>
  <c r="AF88" i="3"/>
  <c r="D14" i="4"/>
  <c r="U88" i="3"/>
  <c r="U89" i="3" s="1"/>
  <c r="AG88" i="3"/>
  <c r="C7" i="4"/>
  <c r="D7" i="4" s="1"/>
  <c r="J88" i="3"/>
  <c r="V88" i="3"/>
  <c r="V89" i="3" s="1"/>
  <c r="AH88" i="3"/>
  <c r="W88" i="3"/>
  <c r="AI88" i="3"/>
  <c r="L88" i="3"/>
  <c r="L90" i="3" s="1"/>
  <c r="X88" i="3"/>
  <c r="AJ88" i="3"/>
  <c r="M88" i="3"/>
  <c r="M90" i="3" s="1"/>
  <c r="Y88" i="3"/>
  <c r="AK88" i="3"/>
  <c r="N88" i="3"/>
  <c r="N89" i="3" s="1"/>
  <c r="Z88" i="3"/>
  <c r="AL88" i="3"/>
  <c r="O88" i="3"/>
  <c r="O89" i="3" s="1"/>
  <c r="AA88" i="3"/>
  <c r="AM88" i="3"/>
  <c r="AE63" i="3"/>
  <c r="Y19" i="3"/>
  <c r="M19" i="3"/>
  <c r="U53" i="3"/>
  <c r="U54" i="3"/>
  <c r="J53" i="3"/>
  <c r="J54" i="3"/>
  <c r="S63" i="3"/>
  <c r="Z53" i="3"/>
  <c r="Z54" i="3"/>
  <c r="AA53" i="3"/>
  <c r="AA54" i="3"/>
  <c r="AB53" i="3"/>
  <c r="AB54" i="3"/>
  <c r="AD53" i="3"/>
  <c r="AD54" i="3"/>
  <c r="S53" i="3"/>
  <c r="S54" i="3"/>
  <c r="AE53" i="3"/>
  <c r="AE54" i="3"/>
  <c r="AG53" i="3"/>
  <c r="AG54" i="3"/>
  <c r="AH53" i="3"/>
  <c r="AH54" i="3"/>
  <c r="N53" i="3"/>
  <c r="N54" i="3"/>
  <c r="O53" i="3"/>
  <c r="O54" i="3"/>
  <c r="AN53" i="3"/>
  <c r="AN54" i="3"/>
  <c r="R53" i="3"/>
  <c r="R54" i="3"/>
  <c r="AP53" i="3"/>
  <c r="AP54" i="3"/>
  <c r="T53" i="3"/>
  <c r="T54" i="3"/>
  <c r="AF54" i="3"/>
  <c r="AF53" i="3"/>
  <c r="K54" i="3"/>
  <c r="K53" i="3"/>
  <c r="AI54" i="3"/>
  <c r="AI53" i="3"/>
  <c r="X54" i="3"/>
  <c r="X53" i="3"/>
  <c r="W54" i="3"/>
  <c r="W53" i="3"/>
  <c r="L54" i="3"/>
  <c r="L53" i="3"/>
  <c r="AJ54" i="3"/>
  <c r="AJ53" i="3"/>
  <c r="M54" i="3"/>
  <c r="M53" i="3"/>
  <c r="Y54" i="3"/>
  <c r="Y53" i="3"/>
  <c r="AK54" i="3"/>
  <c r="AK53" i="3"/>
  <c r="V53" i="3"/>
  <c r="V54" i="3"/>
  <c r="AM53" i="3"/>
  <c r="AM54" i="3"/>
  <c r="P53" i="3"/>
  <c r="P54" i="3"/>
  <c r="Q53" i="3"/>
  <c r="Q54" i="3"/>
  <c r="AC53" i="3"/>
  <c r="AC54" i="3"/>
  <c r="AO54" i="3"/>
  <c r="AO53" i="3"/>
  <c r="AL53" i="3"/>
  <c r="AL54" i="3"/>
  <c r="AF63" i="3"/>
  <c r="AG63" i="3"/>
  <c r="AH63" i="3"/>
  <c r="AI63" i="3"/>
  <c r="AJ63" i="3"/>
  <c r="Y63" i="3"/>
  <c r="N63" i="3"/>
  <c r="AL63" i="3"/>
  <c r="O63" i="3"/>
  <c r="P63" i="3"/>
  <c r="AB63" i="3"/>
  <c r="AN63" i="3"/>
  <c r="U63" i="3"/>
  <c r="W63" i="3"/>
  <c r="L63" i="3"/>
  <c r="M63" i="3"/>
  <c r="AM63" i="3"/>
  <c r="Q63" i="3"/>
  <c r="AC63" i="3"/>
  <c r="AO63" i="3"/>
  <c r="T63" i="3"/>
  <c r="V63" i="3"/>
  <c r="X63" i="3"/>
  <c r="AK63" i="3"/>
  <c r="Z63" i="3"/>
  <c r="AA63" i="3"/>
  <c r="R63" i="3"/>
  <c r="AD63" i="3"/>
  <c r="AP63" i="3"/>
  <c r="AO19" i="3"/>
  <c r="X19" i="3"/>
  <c r="L19" i="3"/>
  <c r="AK19" i="3"/>
  <c r="AJ19" i="3"/>
  <c r="Q19" i="3"/>
  <c r="AB19" i="3"/>
  <c r="P19" i="3"/>
  <c r="AN19" i="3"/>
  <c r="AA19" i="3"/>
  <c r="T19" i="3"/>
  <c r="O19" i="3"/>
  <c r="AM19" i="3"/>
  <c r="W19" i="3"/>
  <c r="K19" i="3"/>
  <c r="AI19" i="3"/>
  <c r="U19" i="3"/>
  <c r="AG19" i="3"/>
  <c r="AH19" i="3"/>
  <c r="AF19" i="3"/>
  <c r="S19" i="3"/>
  <c r="AE19" i="3"/>
  <c r="V19" i="3"/>
  <c r="D31" i="4" s="1"/>
  <c r="R19" i="3"/>
  <c r="AP19" i="3"/>
  <c r="AD19" i="3"/>
  <c r="AC19" i="3"/>
  <c r="Z19" i="3"/>
  <c r="N19" i="3"/>
  <c r="AL19" i="3"/>
  <c r="S56" i="3"/>
  <c r="AE56" i="3"/>
  <c r="W56" i="3"/>
  <c r="N56" i="3"/>
  <c r="Z56" i="3"/>
  <c r="R56" i="3"/>
  <c r="AD56" i="3"/>
  <c r="Y56" i="3"/>
  <c r="O56" i="3"/>
  <c r="AA56" i="3"/>
  <c r="P56" i="3"/>
  <c r="AB56" i="3"/>
  <c r="Q56" i="3"/>
  <c r="AC56" i="3"/>
  <c r="X56" i="3"/>
  <c r="T56" i="3"/>
  <c r="AF56" i="3"/>
  <c r="U56" i="3"/>
  <c r="V56" i="3"/>
  <c r="N143" i="3"/>
  <c r="N149" i="3" s="1"/>
  <c r="AD43" i="3"/>
  <c r="AP43" i="3"/>
  <c r="Z43" i="3"/>
  <c r="AL43" i="3"/>
  <c r="AB43" i="3"/>
  <c r="AN43" i="3"/>
  <c r="AA43" i="3"/>
  <c r="AM43" i="3"/>
  <c r="AE43" i="3"/>
  <c r="AO43" i="3"/>
  <c r="AF43" i="3"/>
  <c r="AC43" i="3"/>
  <c r="AG43" i="3"/>
  <c r="AH43" i="3"/>
  <c r="W43" i="3"/>
  <c r="AI43" i="3"/>
  <c r="X43" i="3"/>
  <c r="AJ43" i="3"/>
  <c r="Y43" i="3"/>
  <c r="AK43" i="3"/>
  <c r="M143" i="3"/>
  <c r="M147" i="3" s="1"/>
  <c r="AR173" i="3"/>
  <c r="AR172" i="3"/>
  <c r="AR145" i="3"/>
  <c r="AI7" i="3"/>
  <c r="R7" i="3"/>
  <c r="L7" i="3"/>
  <c r="J31" i="3"/>
  <c r="L31" i="3"/>
  <c r="P31" i="3"/>
  <c r="AO7" i="3"/>
  <c r="AC7" i="3"/>
  <c r="AN7" i="3"/>
  <c r="AL7" i="3"/>
  <c r="K31" i="3"/>
  <c r="K7" i="3"/>
  <c r="W7" i="3"/>
  <c r="AH7" i="3"/>
  <c r="AM7" i="3"/>
  <c r="Y76" i="3"/>
  <c r="N43" i="3"/>
  <c r="Q43" i="3"/>
  <c r="T43" i="3"/>
  <c r="AF7" i="3"/>
  <c r="M43" i="3"/>
  <c r="AK76" i="3"/>
  <c r="R31" i="3"/>
  <c r="X7" i="3"/>
  <c r="Q7" i="3"/>
  <c r="M76" i="3"/>
  <c r="AB7" i="3"/>
  <c r="AG7" i="3"/>
  <c r="Z7" i="3"/>
  <c r="N7" i="3"/>
  <c r="AJ7" i="3"/>
  <c r="U31" i="3"/>
  <c r="M31" i="3"/>
  <c r="T31" i="3"/>
  <c r="U43" i="3"/>
  <c r="AP7" i="3"/>
  <c r="AD7" i="3"/>
  <c r="AA7" i="3"/>
  <c r="O7" i="3"/>
  <c r="O31" i="3"/>
  <c r="Y7" i="3"/>
  <c r="AK7" i="3"/>
  <c r="R43" i="3"/>
  <c r="L43" i="3"/>
  <c r="O76" i="3"/>
  <c r="AA76" i="3"/>
  <c r="AM76" i="3"/>
  <c r="S7" i="3"/>
  <c r="M7" i="3"/>
  <c r="Q31" i="3"/>
  <c r="O43" i="3"/>
  <c r="P7" i="3"/>
  <c r="U7" i="3"/>
  <c r="AE7" i="3"/>
  <c r="T7" i="3"/>
  <c r="K43" i="3"/>
  <c r="T76" i="3"/>
  <c r="AF76" i="3"/>
  <c r="S76" i="3"/>
  <c r="AE76" i="3"/>
  <c r="S31" i="3"/>
  <c r="U76" i="3"/>
  <c r="AG76" i="3"/>
  <c r="J76" i="3"/>
  <c r="V76" i="3"/>
  <c r="AH76" i="3"/>
  <c r="J43" i="3"/>
  <c r="K76" i="3"/>
  <c r="W76" i="3"/>
  <c r="AI76" i="3"/>
  <c r="V43" i="3"/>
  <c r="D30" i="4" s="1"/>
  <c r="L76" i="3"/>
  <c r="X76" i="3"/>
  <c r="AJ76" i="3"/>
  <c r="N76" i="3"/>
  <c r="Z76" i="3"/>
  <c r="AL76" i="3"/>
  <c r="P43" i="3"/>
  <c r="S43" i="3"/>
  <c r="P76" i="3"/>
  <c r="AB76" i="3"/>
  <c r="AN76" i="3"/>
  <c r="Q76" i="3"/>
  <c r="AC76" i="3"/>
  <c r="AO76" i="3"/>
  <c r="V31" i="3"/>
  <c r="N31" i="3"/>
  <c r="R76" i="3"/>
  <c r="AD76" i="3"/>
  <c r="AP76" i="3"/>
  <c r="J7" i="3"/>
  <c r="V7" i="3"/>
  <c r="O112" i="2"/>
  <c r="N112" i="2"/>
  <c r="M112" i="2"/>
  <c r="AB182" i="3" l="1"/>
  <c r="AG182" i="3"/>
  <c r="W182" i="3"/>
  <c r="AF142" i="3"/>
  <c r="AF147" i="3" s="1"/>
  <c r="AI182" i="3"/>
  <c r="AL182" i="3"/>
  <c r="T142" i="3"/>
  <c r="T182" i="3" s="1"/>
  <c r="AN182" i="3"/>
  <c r="U182" i="3"/>
  <c r="Z182" i="3"/>
  <c r="AC142" i="3"/>
  <c r="AC182" i="3" s="1"/>
  <c r="AM142" i="3"/>
  <c r="AM182" i="3" s="1"/>
  <c r="AH142" i="3"/>
  <c r="AH182" i="3" s="1"/>
  <c r="R182" i="3"/>
  <c r="AK182" i="3"/>
  <c r="AP182" i="3"/>
  <c r="AA142" i="3"/>
  <c r="AA182" i="3" s="1"/>
  <c r="X142" i="3"/>
  <c r="X182" i="3" s="1"/>
  <c r="V142" i="3"/>
  <c r="V147" i="3" s="1"/>
  <c r="Q182" i="3"/>
  <c r="Y182" i="3"/>
  <c r="AD182" i="3"/>
  <c r="AE142" i="3"/>
  <c r="AE182" i="3" s="1"/>
  <c r="AJ182" i="3"/>
  <c r="S142" i="3"/>
  <c r="S182" i="3" s="1"/>
  <c r="Q141" i="3"/>
  <c r="Q148" i="3" s="1"/>
  <c r="V141" i="3"/>
  <c r="V148" i="3" s="1"/>
  <c r="AF141" i="3"/>
  <c r="AF148" i="3" s="1"/>
  <c r="Z141" i="3"/>
  <c r="Z148" i="3" s="1"/>
  <c r="AM141" i="3"/>
  <c r="AM148" i="3" s="1"/>
  <c r="AA141" i="3"/>
  <c r="AA148" i="3" s="1"/>
  <c r="X141" i="3"/>
  <c r="X148" i="3" s="1"/>
  <c r="AJ147" i="3"/>
  <c r="AB141" i="3"/>
  <c r="AB148" i="3" s="1"/>
  <c r="Y141" i="3"/>
  <c r="Y148" i="3" s="1"/>
  <c r="AG141" i="3"/>
  <c r="AG148" i="3" s="1"/>
  <c r="Z147" i="3"/>
  <c r="U141" i="3"/>
  <c r="U148" i="3" s="1"/>
  <c r="AE141" i="3"/>
  <c r="AE148" i="3" s="1"/>
  <c r="U147" i="3"/>
  <c r="AP141" i="3"/>
  <c r="AP148" i="3" s="1"/>
  <c r="AD141" i="3"/>
  <c r="AD148" i="3" s="1"/>
  <c r="P143" i="3"/>
  <c r="R141" i="3"/>
  <c r="R148" i="3" s="1"/>
  <c r="S141" i="3"/>
  <c r="S148" i="3" s="1"/>
  <c r="T141" i="3"/>
  <c r="T148" i="3" s="1"/>
  <c r="AK141" i="3"/>
  <c r="AK148" i="3" s="1"/>
  <c r="AJ141" i="3"/>
  <c r="AJ148" i="3" s="1"/>
  <c r="AL141" i="3"/>
  <c r="AL148" i="3" s="1"/>
  <c r="AO141" i="3"/>
  <c r="AO148" i="3" s="1"/>
  <c r="AB147" i="3"/>
  <c r="AN141" i="3"/>
  <c r="AN148" i="3" s="1"/>
  <c r="P141" i="3"/>
  <c r="AH141" i="3"/>
  <c r="AH148" i="3" s="1"/>
  <c r="AC141" i="3"/>
  <c r="AC148" i="3" s="1"/>
  <c r="AI141" i="3"/>
  <c r="AI148" i="3" s="1"/>
  <c r="W141" i="3"/>
  <c r="W148" i="3" s="1"/>
  <c r="AD147" i="3"/>
  <c r="V90" i="3"/>
  <c r="M89" i="3"/>
  <c r="S90" i="3"/>
  <c r="U91" i="3"/>
  <c r="K89" i="3"/>
  <c r="C16" i="4"/>
  <c r="D18" i="4"/>
  <c r="V91" i="3"/>
  <c r="P90" i="3"/>
  <c r="Q90" i="3"/>
  <c r="O90" i="3"/>
  <c r="Q89" i="3"/>
  <c r="T90" i="3"/>
  <c r="K91" i="3"/>
  <c r="C17" i="4"/>
  <c r="D17" i="4" s="1"/>
  <c r="T89" i="3"/>
  <c r="P89" i="3"/>
  <c r="N91" i="3"/>
  <c r="N90" i="3"/>
  <c r="M91" i="3"/>
  <c r="O91" i="3"/>
  <c r="S91" i="3"/>
  <c r="C3" i="4"/>
  <c r="D3" i="4" s="1"/>
  <c r="U90" i="3"/>
  <c r="L89" i="3"/>
  <c r="R89" i="3"/>
  <c r="L91" i="3"/>
  <c r="R91" i="3"/>
  <c r="AC21" i="3"/>
  <c r="R21" i="3"/>
  <c r="AD21" i="3"/>
  <c r="AL21" i="3"/>
  <c r="AH21" i="3"/>
  <c r="AE21" i="3"/>
  <c r="T21" i="3"/>
  <c r="AF21" i="3"/>
  <c r="P21" i="3"/>
  <c r="AB21" i="3"/>
  <c r="AM21" i="3"/>
  <c r="D26" i="4"/>
  <c r="AN21" i="3"/>
  <c r="AI21" i="3"/>
  <c r="S21" i="3"/>
  <c r="AA21" i="3"/>
  <c r="N21" i="3"/>
  <c r="AG21" i="3"/>
  <c r="Q21" i="3"/>
  <c r="U21" i="3"/>
  <c r="AJ21" i="3"/>
  <c r="V21" i="3"/>
  <c r="Z20" i="3"/>
  <c r="Z21" i="3"/>
  <c r="AK21" i="3"/>
  <c r="M20" i="3"/>
  <c r="L21" i="3"/>
  <c r="AP20" i="3"/>
  <c r="AP21" i="3"/>
  <c r="X20" i="3"/>
  <c r="W21" i="3"/>
  <c r="Y20" i="3"/>
  <c r="X21" i="3"/>
  <c r="M21" i="3"/>
  <c r="AO21" i="3"/>
  <c r="Y21" i="3"/>
  <c r="O21" i="3"/>
  <c r="AO20" i="3"/>
  <c r="AC20" i="3"/>
  <c r="R20" i="3"/>
  <c r="Q20" i="3"/>
  <c r="AK20" i="3"/>
  <c r="L20" i="3"/>
  <c r="AL20" i="3"/>
  <c r="P20" i="3"/>
  <c r="AJ20" i="3"/>
  <c r="AM20" i="3"/>
  <c r="U20" i="3"/>
  <c r="AB20" i="3"/>
  <c r="S20" i="3"/>
  <c r="AF20" i="3"/>
  <c r="AN20" i="3"/>
  <c r="AA20" i="3"/>
  <c r="AI20" i="3"/>
  <c r="AH20" i="3"/>
  <c r="AG20" i="3"/>
  <c r="AD20" i="3"/>
  <c r="T20" i="3"/>
  <c r="K20" i="3"/>
  <c r="W20" i="3"/>
  <c r="V20" i="3"/>
  <c r="O20" i="3"/>
  <c r="N20" i="3"/>
  <c r="AE20" i="3"/>
  <c r="N147" i="3"/>
  <c r="N103" i="3"/>
  <c r="N104" i="3" s="1"/>
  <c r="N105" i="3" s="1"/>
  <c r="W31" i="3"/>
  <c r="M103" i="3"/>
  <c r="M104" i="3" s="1"/>
  <c r="M105" i="3" s="1"/>
  <c r="M149" i="3"/>
  <c r="M8" i="3"/>
  <c r="O147" i="3"/>
  <c r="O149" i="3"/>
  <c r="O103" i="3"/>
  <c r="O104" i="3" s="1"/>
  <c r="O105" i="3" s="1"/>
  <c r="AR144" i="3"/>
  <c r="L8" i="3"/>
  <c r="W8" i="3"/>
  <c r="R147" i="3"/>
  <c r="R8" i="3"/>
  <c r="AN8" i="3"/>
  <c r="AI8" i="3"/>
  <c r="AO8" i="3"/>
  <c r="O8" i="3"/>
  <c r="AD8" i="3"/>
  <c r="AL8" i="3"/>
  <c r="AH8" i="3"/>
  <c r="AC8" i="3"/>
  <c r="AM8" i="3"/>
  <c r="AP8" i="3"/>
  <c r="Q8" i="3"/>
  <c r="X8" i="3"/>
  <c r="AB8" i="3"/>
  <c r="AG8" i="3"/>
  <c r="U8" i="3"/>
  <c r="AK8" i="3"/>
  <c r="AJ8" i="3"/>
  <c r="K8" i="3"/>
  <c r="AF8" i="3"/>
  <c r="Z8" i="3"/>
  <c r="T8" i="3"/>
  <c r="P8" i="3"/>
  <c r="AE8" i="3"/>
  <c r="N8" i="3"/>
  <c r="Y8" i="3"/>
  <c r="AA8" i="3"/>
  <c r="S8" i="3"/>
  <c r="V8" i="3"/>
  <c r="J104" i="2"/>
  <c r="K104" i="2"/>
  <c r="L104" i="2"/>
  <c r="M104" i="2"/>
  <c r="M110" i="2" s="1"/>
  <c r="N104" i="2"/>
  <c r="N110" i="2" s="1"/>
  <c r="O104" i="2"/>
  <c r="O110" i="2" s="1"/>
  <c r="P104" i="2"/>
  <c r="P110" i="2" s="1"/>
  <c r="Q104" i="2"/>
  <c r="Q110" i="2" s="1"/>
  <c r="R104" i="2"/>
  <c r="R110" i="2" s="1"/>
  <c r="S104" i="2"/>
  <c r="S110" i="2" s="1"/>
  <c r="T104" i="2"/>
  <c r="T110" i="2" s="1"/>
  <c r="U104" i="2"/>
  <c r="U110" i="2" s="1"/>
  <c r="V104" i="2"/>
  <c r="V110" i="2" s="1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V101" i="2"/>
  <c r="V108" i="2" s="1"/>
  <c r="U101" i="2"/>
  <c r="U108" i="2" s="1"/>
  <c r="T101" i="2"/>
  <c r="T108" i="2" s="1"/>
  <c r="S101" i="2"/>
  <c r="S108" i="2" s="1"/>
  <c r="R101" i="2"/>
  <c r="R108" i="2" s="1"/>
  <c r="Q101" i="2"/>
  <c r="Q108" i="2" s="1"/>
  <c r="P101" i="2"/>
  <c r="P108" i="2" s="1"/>
  <c r="O101" i="2"/>
  <c r="N101" i="2"/>
  <c r="M101" i="2"/>
  <c r="L101" i="2"/>
  <c r="K101" i="2"/>
  <c r="J101" i="2"/>
  <c r="V100" i="2"/>
  <c r="V107" i="2" s="1"/>
  <c r="U100" i="2"/>
  <c r="U107" i="2" s="1"/>
  <c r="T100" i="2"/>
  <c r="T107" i="2" s="1"/>
  <c r="S100" i="2"/>
  <c r="S107" i="2" s="1"/>
  <c r="R100" i="2"/>
  <c r="R107" i="2" s="1"/>
  <c r="Q100" i="2"/>
  <c r="Q107" i="2" s="1"/>
  <c r="P100" i="2"/>
  <c r="P107" i="2" s="1"/>
  <c r="O100" i="2"/>
  <c r="N100" i="2"/>
  <c r="M100" i="2"/>
  <c r="L100" i="2"/>
  <c r="K100" i="2"/>
  <c r="J100" i="2"/>
  <c r="V99" i="2"/>
  <c r="V106" i="2" s="1"/>
  <c r="V113" i="2" s="1"/>
  <c r="U99" i="2"/>
  <c r="U106" i="2" s="1"/>
  <c r="U113" i="2" s="1"/>
  <c r="T99" i="2"/>
  <c r="T106" i="2" s="1"/>
  <c r="T113" i="2" s="1"/>
  <c r="S99" i="2"/>
  <c r="S106" i="2" s="1"/>
  <c r="S113" i="2" s="1"/>
  <c r="R99" i="2"/>
  <c r="R106" i="2" s="1"/>
  <c r="R113" i="2" s="1"/>
  <c r="Q99" i="2"/>
  <c r="Q106" i="2" s="1"/>
  <c r="Q113" i="2" s="1"/>
  <c r="P99" i="2"/>
  <c r="P106" i="2" s="1"/>
  <c r="P113" i="2" s="1"/>
  <c r="O99" i="2"/>
  <c r="O113" i="2" s="1"/>
  <c r="N99" i="2"/>
  <c r="N113" i="2" s="1"/>
  <c r="M99" i="2"/>
  <c r="M113" i="2" s="1"/>
  <c r="L99" i="2"/>
  <c r="L113" i="2" s="1"/>
  <c r="K99" i="2"/>
  <c r="K113" i="2" s="1"/>
  <c r="J99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V79" i="2"/>
  <c r="V86" i="2" s="1"/>
  <c r="U79" i="2"/>
  <c r="U86" i="2" s="1"/>
  <c r="T79" i="2"/>
  <c r="T86" i="2" s="1"/>
  <c r="S79" i="2"/>
  <c r="S86" i="2" s="1"/>
  <c r="R79" i="2"/>
  <c r="R86" i="2" s="1"/>
  <c r="Q79" i="2"/>
  <c r="Q86" i="2" s="1"/>
  <c r="P79" i="2"/>
  <c r="P86" i="2" s="1"/>
  <c r="O79" i="2"/>
  <c r="N79" i="2"/>
  <c r="M79" i="2"/>
  <c r="L79" i="2"/>
  <c r="K79" i="2"/>
  <c r="J79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J4" i="2"/>
  <c r="K4" i="2"/>
  <c r="L4" i="2"/>
  <c r="M4" i="2"/>
  <c r="N4" i="2"/>
  <c r="O4" i="2"/>
  <c r="P4" i="2"/>
  <c r="Q4" i="2"/>
  <c r="R4" i="2"/>
  <c r="S4" i="2"/>
  <c r="T4" i="2"/>
  <c r="U4" i="2"/>
  <c r="V4" i="2"/>
  <c r="J5" i="2"/>
  <c r="K5" i="2"/>
  <c r="L5" i="2"/>
  <c r="M5" i="2"/>
  <c r="N5" i="2"/>
  <c r="O5" i="2"/>
  <c r="P5" i="2"/>
  <c r="Q5" i="2"/>
  <c r="R5" i="2"/>
  <c r="S5" i="2"/>
  <c r="T5" i="2"/>
  <c r="U5" i="2"/>
  <c r="V5" i="2"/>
  <c r="K3" i="2"/>
  <c r="L3" i="2"/>
  <c r="M3" i="2"/>
  <c r="N3" i="2"/>
  <c r="O3" i="2"/>
  <c r="P3" i="2"/>
  <c r="Q3" i="2"/>
  <c r="R3" i="2"/>
  <c r="S3" i="2"/>
  <c r="T3" i="2"/>
  <c r="U3" i="2"/>
  <c r="V3" i="2"/>
  <c r="J3" i="2"/>
  <c r="AA147" i="3" l="1"/>
  <c r="D28" i="4"/>
  <c r="AF182" i="3"/>
  <c r="V182" i="3"/>
  <c r="AG103" i="3"/>
  <c r="AG108" i="3" s="1"/>
  <c r="AG109" i="3" s="1"/>
  <c r="Y103" i="3"/>
  <c r="Y108" i="3" s="1"/>
  <c r="Y109" i="3" s="1"/>
  <c r="X149" i="3"/>
  <c r="AR143" i="3"/>
  <c r="AE149" i="3"/>
  <c r="D27" i="4"/>
  <c r="D25" i="4" s="1"/>
  <c r="T149" i="3"/>
  <c r="AR141" i="3"/>
  <c r="P148" i="3"/>
  <c r="W103" i="3"/>
  <c r="W108" i="3" s="1"/>
  <c r="W109" i="3" s="1"/>
  <c r="D16" i="4"/>
  <c r="D13" i="4" s="1"/>
  <c r="C5" i="4"/>
  <c r="D5" i="4" s="1"/>
  <c r="C4" i="4"/>
  <c r="D4" i="4" s="1"/>
  <c r="C6" i="4"/>
  <c r="D6" i="4" s="1"/>
  <c r="D32" i="4"/>
  <c r="X147" i="3"/>
  <c r="AD149" i="3"/>
  <c r="AL149" i="3"/>
  <c r="AR142" i="3"/>
  <c r="Q147" i="3"/>
  <c r="AD103" i="3"/>
  <c r="AD108" i="3" s="1"/>
  <c r="AD109" i="3" s="1"/>
  <c r="AJ103" i="3"/>
  <c r="AJ108" i="3" s="1"/>
  <c r="AJ109" i="3" s="1"/>
  <c r="Y149" i="3"/>
  <c r="AJ149" i="3"/>
  <c r="X103" i="3"/>
  <c r="X108" i="3" s="1"/>
  <c r="X109" i="3" s="1"/>
  <c r="AH149" i="3"/>
  <c r="AH103" i="3"/>
  <c r="AH108" i="3" s="1"/>
  <c r="AH109" i="3" s="1"/>
  <c r="AL103" i="3"/>
  <c r="AL108" i="3" s="1"/>
  <c r="AL109" i="3" s="1"/>
  <c r="Y147" i="3"/>
  <c r="AM147" i="3"/>
  <c r="AL147" i="3"/>
  <c r="AH147" i="3"/>
  <c r="R149" i="3"/>
  <c r="T147" i="3"/>
  <c r="AK149" i="3"/>
  <c r="R103" i="3"/>
  <c r="R108" i="3" s="1"/>
  <c r="R109" i="3" s="1"/>
  <c r="AM103" i="3"/>
  <c r="AM108" i="3" s="1"/>
  <c r="AM109" i="3" s="1"/>
  <c r="U103" i="3"/>
  <c r="U149" i="3"/>
  <c r="AM149" i="3"/>
  <c r="AA103" i="3"/>
  <c r="AA108" i="3" s="1"/>
  <c r="AA109" i="3" s="1"/>
  <c r="AB103" i="3"/>
  <c r="AB108" i="3" s="1"/>
  <c r="AB109" i="3" s="1"/>
  <c r="AC147" i="3"/>
  <c r="T103" i="3"/>
  <c r="T108" i="3" s="1"/>
  <c r="T109" i="3" s="1"/>
  <c r="AE103" i="3"/>
  <c r="AE108" i="3" s="1"/>
  <c r="AE109" i="3" s="1"/>
  <c r="Q103" i="3"/>
  <c r="Q104" i="3" s="1"/>
  <c r="Q105" i="3" s="1"/>
  <c r="Q149" i="3"/>
  <c r="Z103" i="3"/>
  <c r="Z108" i="3" s="1"/>
  <c r="Z109" i="3" s="1"/>
  <c r="AA149" i="3"/>
  <c r="W149" i="3"/>
  <c r="AE147" i="3"/>
  <c r="W147" i="3"/>
  <c r="AF149" i="3"/>
  <c r="AC149" i="3"/>
  <c r="AF103" i="3"/>
  <c r="AF108" i="3" s="1"/>
  <c r="AF109" i="3" s="1"/>
  <c r="AC103" i="3"/>
  <c r="AC108" i="3" s="1"/>
  <c r="AC109" i="3" s="1"/>
  <c r="AB149" i="3"/>
  <c r="Z149" i="3"/>
  <c r="V103" i="3"/>
  <c r="V149" i="3"/>
  <c r="S103" i="3"/>
  <c r="S147" i="3"/>
  <c r="S149" i="3"/>
  <c r="AK103" i="3"/>
  <c r="AK108" i="3" s="1"/>
  <c r="AK109" i="3" s="1"/>
  <c r="AI147" i="3"/>
  <c r="AI103" i="3"/>
  <c r="AI108" i="3" s="1"/>
  <c r="AI109" i="3" s="1"/>
  <c r="AI149" i="3"/>
  <c r="AK147" i="3"/>
  <c r="AG147" i="3"/>
  <c r="AG149" i="3"/>
  <c r="U56" i="2"/>
  <c r="U55" i="2"/>
  <c r="V56" i="2"/>
  <c r="V55" i="2"/>
  <c r="K56" i="2"/>
  <c r="K55" i="2"/>
  <c r="T55" i="2"/>
  <c r="T56" i="2"/>
  <c r="L56" i="2"/>
  <c r="L55" i="2"/>
  <c r="N56" i="2"/>
  <c r="N55" i="2"/>
  <c r="S55" i="2"/>
  <c r="S56" i="2"/>
  <c r="M56" i="2"/>
  <c r="M55" i="2"/>
  <c r="O55" i="2"/>
  <c r="O56" i="2"/>
  <c r="P56" i="2"/>
  <c r="P55" i="2"/>
  <c r="Q56" i="2"/>
  <c r="Q55" i="2"/>
  <c r="R56" i="2"/>
  <c r="R55" i="2"/>
  <c r="X113" i="2"/>
  <c r="Q109" i="2"/>
  <c r="Q82" i="2" s="1"/>
  <c r="U7" i="2"/>
  <c r="K7" i="2"/>
  <c r="O82" i="2"/>
  <c r="O83" i="2" s="1"/>
  <c r="O84" i="2" s="1"/>
  <c r="M82" i="2"/>
  <c r="M83" i="2" s="1"/>
  <c r="M84" i="2" s="1"/>
  <c r="L33" i="2"/>
  <c r="J7" i="2"/>
  <c r="V7" i="2"/>
  <c r="P109" i="2"/>
  <c r="S7" i="2"/>
  <c r="S109" i="2"/>
  <c r="S82" i="2" s="1"/>
  <c r="K21" i="2"/>
  <c r="P7" i="2"/>
  <c r="J82" i="2"/>
  <c r="S21" i="2"/>
  <c r="T109" i="2"/>
  <c r="T82" i="2" s="1"/>
  <c r="O7" i="2"/>
  <c r="K82" i="2"/>
  <c r="M21" i="2"/>
  <c r="Q7" i="2"/>
  <c r="U109" i="2"/>
  <c r="U82" i="2" s="1"/>
  <c r="M7" i="2"/>
  <c r="J33" i="2"/>
  <c r="V33" i="2"/>
  <c r="L7" i="2"/>
  <c r="N82" i="2"/>
  <c r="N83" i="2" s="1"/>
  <c r="N84" i="2" s="1"/>
  <c r="S33" i="2"/>
  <c r="T33" i="2"/>
  <c r="N7" i="2"/>
  <c r="T21" i="2"/>
  <c r="U33" i="2"/>
  <c r="X106" i="2"/>
  <c r="L82" i="2"/>
  <c r="U21" i="2"/>
  <c r="X107" i="2"/>
  <c r="R21" i="2"/>
  <c r="K33" i="2"/>
  <c r="X108" i="2"/>
  <c r="R33" i="2"/>
  <c r="V21" i="2"/>
  <c r="P21" i="2"/>
  <c r="O21" i="2"/>
  <c r="N33" i="2"/>
  <c r="J21" i="2"/>
  <c r="Q21" i="2"/>
  <c r="M33" i="2"/>
  <c r="T7" i="2"/>
  <c r="N21" i="2"/>
  <c r="O33" i="2"/>
  <c r="R109" i="2"/>
  <c r="R82" i="2" s="1"/>
  <c r="X110" i="2"/>
  <c r="P33" i="2"/>
  <c r="R7" i="2"/>
  <c r="L21" i="2"/>
  <c r="Q33" i="2"/>
  <c r="V109" i="2"/>
  <c r="V82" i="2" s="1"/>
  <c r="D24" i="4" l="1"/>
  <c r="AR148" i="3"/>
  <c r="U8" i="2"/>
  <c r="R104" i="3"/>
  <c r="R105" i="3" s="1"/>
  <c r="Q108" i="3"/>
  <c r="Q109" i="3" s="1"/>
  <c r="T104" i="3"/>
  <c r="T105" i="3" s="1"/>
  <c r="U108" i="3"/>
  <c r="U109" i="3" s="1"/>
  <c r="U104" i="3"/>
  <c r="U105" i="3" s="1"/>
  <c r="S108" i="3"/>
  <c r="S109" i="3" s="1"/>
  <c r="S104" i="3"/>
  <c r="S105" i="3" s="1"/>
  <c r="V108" i="3"/>
  <c r="V109" i="3" s="1"/>
  <c r="V104" i="3"/>
  <c r="V105" i="3" s="1"/>
  <c r="P82" i="2"/>
  <c r="P83" i="2" s="1"/>
  <c r="P84" i="2" s="1"/>
  <c r="X109" i="2"/>
  <c r="S83" i="2"/>
  <c r="S84" i="2" s="1"/>
  <c r="S87" i="2"/>
  <c r="V83" i="2"/>
  <c r="V84" i="2" s="1"/>
  <c r="V87" i="2"/>
  <c r="U83" i="2"/>
  <c r="U84" i="2" s="1"/>
  <c r="U87" i="2"/>
  <c r="T83" i="2"/>
  <c r="T84" i="2" s="1"/>
  <c r="T87" i="2"/>
  <c r="R83" i="2"/>
  <c r="R84" i="2" s="1"/>
  <c r="R87" i="2"/>
  <c r="Q83" i="2"/>
  <c r="Q84" i="2" s="1"/>
  <c r="Q87" i="2"/>
  <c r="Q114" i="2"/>
  <c r="M114" i="2"/>
  <c r="O114" i="2"/>
  <c r="K112" i="2"/>
  <c r="N114" i="2"/>
  <c r="Q112" i="2"/>
  <c r="U114" i="2"/>
  <c r="T114" i="2"/>
  <c r="R112" i="2"/>
  <c r="R114" i="2"/>
  <c r="L112" i="2"/>
  <c r="S112" i="2"/>
  <c r="L114" i="2"/>
  <c r="K114" i="2"/>
  <c r="P112" i="2"/>
  <c r="U112" i="2"/>
  <c r="S114" i="2"/>
  <c r="V114" i="2"/>
  <c r="V112" i="2"/>
  <c r="T112" i="2"/>
  <c r="P114" i="2"/>
  <c r="W7" i="2"/>
  <c r="K8" i="2"/>
  <c r="L8" i="2"/>
  <c r="V8" i="2"/>
  <c r="O8" i="2"/>
  <c r="P8" i="2"/>
  <c r="S8" i="2"/>
  <c r="Q8" i="2"/>
  <c r="R8" i="2"/>
  <c r="M8" i="2"/>
  <c r="N8" i="2"/>
  <c r="T8" i="2"/>
  <c r="W21" i="2"/>
  <c r="P87" i="2" l="1"/>
  <c r="X112" i="2"/>
  <c r="X114" i="2"/>
  <c r="P149" i="3"/>
  <c r="P147" i="3"/>
  <c r="AR147" i="3" s="1"/>
  <c r="P103" i="3"/>
  <c r="P108" i="3" s="1"/>
  <c r="P109" i="3" s="1"/>
  <c r="AN103" i="3"/>
  <c r="AN108" i="3" s="1"/>
  <c r="AN109" i="3" s="1"/>
  <c r="AP147" i="3"/>
  <c r="AO103" i="3"/>
  <c r="AO108" i="3" s="1"/>
  <c r="AO109" i="3" s="1"/>
  <c r="AR149" i="3" l="1"/>
  <c r="D23" i="4"/>
  <c r="AP149" i="3"/>
  <c r="AN147" i="3"/>
  <c r="AP103" i="3"/>
  <c r="AP108" i="3" s="1"/>
  <c r="AP109" i="3" s="1"/>
  <c r="AN149" i="3"/>
  <c r="P104" i="3"/>
  <c r="P105" i="3" s="1"/>
  <c r="AO149" i="3"/>
  <c r="AO147" i="3"/>
</calcChain>
</file>

<file path=xl/sharedStrings.xml><?xml version="1.0" encoding="utf-8"?>
<sst xmlns="http://schemas.openxmlformats.org/spreadsheetml/2006/main" count="955" uniqueCount="626">
  <si>
    <t>Consumption Heating (TWh)</t>
  </si>
  <si>
    <t>Consumption Natural gas (TWh)</t>
  </si>
  <si>
    <t>Consumption Oil fuel (TWh)</t>
  </si>
  <si>
    <t>Consumption Wood fuel (TWh)</t>
  </si>
  <si>
    <t>Consumption Heat pump (TWh)</t>
  </si>
  <si>
    <t>Consumption Direct electric (TWh)</t>
  </si>
  <si>
    <t>Emission Electricity (MtCO2)</t>
  </si>
  <si>
    <t>Emission Natural gas (MtCO2)</t>
  </si>
  <si>
    <t>Emission Oil fuel (MtCO2)</t>
  </si>
  <si>
    <t>Stock A (Million)</t>
  </si>
  <si>
    <t>Stock B (Million)</t>
  </si>
  <si>
    <t>Stock C (Million)</t>
  </si>
  <si>
    <t>Stock D (Million)</t>
  </si>
  <si>
    <t>Stock E (Million)</t>
  </si>
  <si>
    <t>Stock F (Million)</t>
  </si>
  <si>
    <t>Stock G (Million)</t>
  </si>
  <si>
    <t>Stock Direct electric (Million)</t>
  </si>
  <si>
    <t>Stock Heat pump (Million)</t>
  </si>
  <si>
    <t>Stock Oil fuel (Million)</t>
  </si>
  <si>
    <t>Stock Wood fuel (Million)</t>
  </si>
  <si>
    <t>Stock Natural gas (Million)</t>
  </si>
  <si>
    <t>Stock District heating (Million)</t>
  </si>
  <si>
    <t>Retrofit (Thousand households)</t>
  </si>
  <si>
    <t>Switch heater only (Thousand households)</t>
  </si>
  <si>
    <t>Retrofit 6 EPC (Thousand households)</t>
  </si>
  <si>
    <t>Retrofit 5 EPC (Thousand households)</t>
  </si>
  <si>
    <t>Retrofit 4 EPC (Thousand households)</t>
  </si>
  <si>
    <t>Retrofit 3 EPC (Thousand households)</t>
  </si>
  <si>
    <t>Retrofit 2 EPC (Thousand households)</t>
  </si>
  <si>
    <t>Retrofit 1 EPC (Thousand households)</t>
  </si>
  <si>
    <t>Switch heater (Thousand households)</t>
  </si>
  <si>
    <t>Switch Heat pump (Thousand households)</t>
  </si>
  <si>
    <t>Switch Electricity-Performance boiler (Thousand households)</t>
  </si>
  <si>
    <t>Switch Heating-District heating (Thousand households)</t>
  </si>
  <si>
    <t>Switch Natural gas-Collective boiler (Thousand households)</t>
  </si>
  <si>
    <t>Switch Natural gas-Performance boiler (Thousand households)</t>
  </si>
  <si>
    <t>Switch Oil fuel-Collective boiler (Thousand households)</t>
  </si>
  <si>
    <t>Switch Oil fuel-Performance boiler (Thousand households)</t>
  </si>
  <si>
    <t>Switch Wood fuel-Performance boiler (Thousand households)</t>
  </si>
  <si>
    <t>Switch from Natural gas to District heating (Thousand households)</t>
  </si>
  <si>
    <t>Switch from Natural gas to Heat pump (Thousand households)</t>
  </si>
  <si>
    <t>Switch from Natural gas to Natural gas (Thousand households)</t>
  </si>
  <si>
    <t>Switch from Natural gas to Wood fuel (Thousand households)</t>
  </si>
  <si>
    <t>Switch from Oil fuel to District heating (Thousand households)</t>
  </si>
  <si>
    <t>Switch from Oil fuel to Heat pump (Thousand households)</t>
  </si>
  <si>
    <t>Switch from Oil fuel to Natural gas (Thousand households)</t>
  </si>
  <si>
    <t>Switch from Oil fuel to Oil fuel (Thousand households)</t>
  </si>
  <si>
    <t>Switch from Oil fuel to Wood fuel (Thousand households)</t>
  </si>
  <si>
    <t>Renovation Multi-family - Owner-occupied (Thousand households)</t>
  </si>
  <si>
    <t>Renovation Multi-family - Privately rented (Thousand households)</t>
  </si>
  <si>
    <t>Renovation Multi-family - Social-housing (Thousand households)</t>
  </si>
  <si>
    <t>Renovation Single-family - Owner-occupied (Thousand households)</t>
  </si>
  <si>
    <t>Renovation Single-family - Privately rented (Thousand households)</t>
  </si>
  <si>
    <t>Renovation Single-family - Social-housing (Thousand households)</t>
  </si>
  <si>
    <t>Replacement Windows (Thousand households)</t>
  </si>
  <si>
    <t>Replacement Wall (Thousand households)</t>
  </si>
  <si>
    <t>Replacement Roof (Thousand households)</t>
  </si>
  <si>
    <t>Replacement Floor (Thousand households)</t>
  </si>
  <si>
    <t>Investment heater (Billion euro)</t>
  </si>
  <si>
    <t>Investment insulation (Billion euro)</t>
  </si>
  <si>
    <t>Investment total (Billion euro)</t>
  </si>
  <si>
    <t>Financing total (Billion euro)</t>
  </si>
  <si>
    <t>Debt total (Billion euro)</t>
  </si>
  <si>
    <t>Carbon footprint renovation (MtCO2)</t>
  </si>
  <si>
    <t>Carbon footprint construction (MtCO2)</t>
  </si>
  <si>
    <t>Cee heater Multi-family (Thousand households)</t>
  </si>
  <si>
    <t>Cee heater Single-family (Thousand households)</t>
  </si>
  <si>
    <t>Cee (Thousand households)</t>
  </si>
  <si>
    <t>Cee (Billion euro)</t>
  </si>
  <si>
    <t>Cee insulation Multi-family (Thousand households)</t>
  </si>
  <si>
    <t>Cee insulation Single-family (Thousand households)</t>
  </si>
  <si>
    <t>Mpr multifamily (Thousand households)</t>
  </si>
  <si>
    <t>Mpr multifamily (Billion euro)</t>
  </si>
  <si>
    <t>Mpr serenite low income (Thousand households)</t>
  </si>
  <si>
    <t>Mpr serenite low income (Billion euro)</t>
  </si>
  <si>
    <t>Over cap (Billion euro)</t>
  </si>
  <si>
    <t>Switch Multi-family Electricity-Heat pump air (Thousand households)</t>
  </si>
  <si>
    <t>Switch Multi-family Electricity-Heat pump water (Thousand households)</t>
  </si>
  <si>
    <t>Switch Multi-family Electricity-Performance boiler (Thousand households)</t>
  </si>
  <si>
    <t>Switch Multi-family Heating-District heating (Thousand households)</t>
  </si>
  <si>
    <t>Switch Multi-family Natural gas-Collective boiler (Thousand households)</t>
  </si>
  <si>
    <t>Switch Multi-family Natural gas-Performance boiler (Thousand households)</t>
  </si>
  <si>
    <t>Switch Multi-family Oil fuel-Collective boiler (Thousand households)</t>
  </si>
  <si>
    <t>Switch Multi-family Oil fuel-Performance boiler (Thousand households)</t>
  </si>
  <si>
    <t>Switch Multi-family Wood fuel-Performance boiler (Thousand households)</t>
  </si>
  <si>
    <t>Switch Single-family Electricity-Heat pump air (Thousand households)</t>
  </si>
  <si>
    <t>Switch Single-family Electricity-Performance boiler (Thousand households)</t>
  </si>
  <si>
    <t>Switch Single-family Heating-District heating (Thousand households)</t>
  </si>
  <si>
    <t>Switch Single-family Natural gas-Collective boiler (Thousand households)</t>
  </si>
  <si>
    <t>Switch Single-family Natural gas-Performance boiler (Thousand households)</t>
  </si>
  <si>
    <t>Switch Single-family Oil fuel-Collective boiler (Thousand households)</t>
  </si>
  <si>
    <t>Switch Single-family Oil fuel-Performance boiler (Thousand households)</t>
  </si>
  <si>
    <t>Switch Single-family Wood fuel-Performance boiler (Thousand households)</t>
  </si>
  <si>
    <t>Mpr serenite high income (Thousand households)</t>
  </si>
  <si>
    <t>Mpr serenite high income (Billion euro)</t>
  </si>
  <si>
    <t>Mpr heater Multi-family (Thousand households)</t>
  </si>
  <si>
    <t>Mpr heater Single-family (Thousand households)</t>
  </si>
  <si>
    <t>Mpr heater (Billion euro)</t>
  </si>
  <si>
    <t>Mpr (Thousand households)</t>
  </si>
  <si>
    <t>Mpr (Billion euro)</t>
  </si>
  <si>
    <t>Mpr insulation Single-family (Thousand households)</t>
  </si>
  <si>
    <t>Switch Natural gas-Standard boiler (Thousand households)</t>
  </si>
  <si>
    <t>Switch Multi-family Natural gas-Standard boiler (Thousand households)</t>
  </si>
  <si>
    <t>Switch Single-family Natural gas-Standard boiler (Thousand households)</t>
  </si>
  <si>
    <t>CEE</t>
  </si>
  <si>
    <t>MPR Copro</t>
  </si>
  <si>
    <t>Montant écrêté</t>
  </si>
  <si>
    <t>Emissions du gaz (MtCO2)</t>
  </si>
  <si>
    <t>Emissions du fioul (MtCO2)</t>
  </si>
  <si>
    <t>Emissions de l'électricité (MtCO2)</t>
  </si>
  <si>
    <t>A</t>
  </si>
  <si>
    <t>B</t>
  </si>
  <si>
    <t>C</t>
  </si>
  <si>
    <t>D</t>
  </si>
  <si>
    <t>E</t>
  </si>
  <si>
    <t>F</t>
  </si>
  <si>
    <t>G</t>
  </si>
  <si>
    <t xml:space="preserve">Chauffage urbain </t>
  </si>
  <si>
    <t>Gaz naturel</t>
  </si>
  <si>
    <t>Fioul</t>
  </si>
  <si>
    <t>Bois</t>
  </si>
  <si>
    <t>Electricité (joule)</t>
  </si>
  <si>
    <t>Electricité (pompe à chaleur)</t>
  </si>
  <si>
    <t>6 classes</t>
  </si>
  <si>
    <t>5 classes</t>
  </si>
  <si>
    <t>4 classes</t>
  </si>
  <si>
    <t>3 classes</t>
  </si>
  <si>
    <t>2 classes</t>
  </si>
  <si>
    <t>1 classe</t>
  </si>
  <si>
    <t>PO en copropriété</t>
  </si>
  <si>
    <t>PB en copropriété</t>
  </si>
  <si>
    <t>PO en maison</t>
  </si>
  <si>
    <t>PB en maison</t>
  </si>
  <si>
    <t>PB social en copropriété</t>
  </si>
  <si>
    <t>PB social en maison</t>
  </si>
  <si>
    <t>Soutien total (milliards)</t>
  </si>
  <si>
    <t>Passoires</t>
  </si>
  <si>
    <t>Directes</t>
  </si>
  <si>
    <t>total</t>
  </si>
  <si>
    <t>Investissement total (milliards)</t>
  </si>
  <si>
    <t>MPR Efficacité</t>
  </si>
  <si>
    <t>MPR Performance</t>
  </si>
  <si>
    <t>Gain annuel</t>
  </si>
  <si>
    <t>MPR total</t>
  </si>
  <si>
    <t>Soutien total</t>
  </si>
  <si>
    <t>Part soutien</t>
  </si>
  <si>
    <t>RAC</t>
  </si>
  <si>
    <t>Correction années historiques (I4CE)</t>
  </si>
  <si>
    <t>Part réno 2+</t>
  </si>
  <si>
    <t>Part réno 3+</t>
  </si>
  <si>
    <t>2 ou plus</t>
  </si>
  <si>
    <t>CEE chauffage</t>
  </si>
  <si>
    <t>CEE isolation</t>
  </si>
  <si>
    <t>MPR Efficacité chauffage</t>
  </si>
  <si>
    <t>MPR Efficacité isolation</t>
  </si>
  <si>
    <t>Isolation plancher</t>
  </si>
  <si>
    <t>Isolation mur</t>
  </si>
  <si>
    <t>Changement de fenêtres</t>
  </si>
  <si>
    <t>Installation de PAC air/air</t>
  </si>
  <si>
    <t>Installation de PAC air/eau</t>
  </si>
  <si>
    <t>Installation de chaudière gaz</t>
  </si>
  <si>
    <t>Installation de chaudière fioul</t>
  </si>
  <si>
    <t>Installation convecteurs</t>
  </si>
  <si>
    <t>Installation chaudière biomasse</t>
  </si>
  <si>
    <t>Isolation toit</t>
  </si>
  <si>
    <t>Gestes d'isolation totaux</t>
  </si>
  <si>
    <t>Dossiers de chauffage du pilier performance single family</t>
  </si>
  <si>
    <t>Dossiers de chauffage du pilier performance multy family</t>
  </si>
  <si>
    <t>Nombre de ménages aidés (au sens du modèle)</t>
  </si>
  <si>
    <t>Montant des aides (au sens du modèle)</t>
  </si>
  <si>
    <t>Montant des aides (au sens réel)</t>
  </si>
  <si>
    <t>Installation de systèmes en milliers de ménages</t>
  </si>
  <si>
    <t>Moyenne 2024-2030</t>
  </si>
  <si>
    <t>Hypothèse de sobriété (baisse température de consigne &amp; individualisation frais en collectif)</t>
  </si>
  <si>
    <t>Impact du changement climatique (RCP2.6)</t>
  </si>
  <si>
    <t>Variation de la demande induite</t>
  </si>
  <si>
    <t>Emissions (incluant sobriété et CC)</t>
  </si>
  <si>
    <t>Emissions (calculées par le modèle)</t>
  </si>
  <si>
    <t>Consommation (calculée par le modèle)</t>
  </si>
  <si>
    <t>Gaz</t>
  </si>
  <si>
    <t>Consommation (incluant sobriété et CC)</t>
  </si>
  <si>
    <t>Parc de logements par énergie</t>
  </si>
  <si>
    <t>Chaleur environnement</t>
  </si>
  <si>
    <t>Total sans chaleur envi</t>
  </si>
  <si>
    <t>Total avec chaleur envi</t>
  </si>
  <si>
    <t>Réduction vs 2019</t>
  </si>
  <si>
    <t>Réseau de chaleur</t>
  </si>
  <si>
    <t>dont MPR Performance</t>
  </si>
  <si>
    <t>dont MPR Copro</t>
  </si>
  <si>
    <t>dont MPR Efficacité</t>
  </si>
  <si>
    <t>dont maisons individuelles</t>
  </si>
  <si>
    <t>Nombre de chaudières gaz supprimées</t>
  </si>
  <si>
    <t>Nombre de chaudières fioul supprimées</t>
  </si>
  <si>
    <t>Nombre de gestes d'isolation</t>
  </si>
  <si>
    <t>Investissement total</t>
  </si>
  <si>
    <t xml:space="preserve">Aides totales </t>
  </si>
  <si>
    <t>Indicateurs de résultats</t>
  </si>
  <si>
    <t>Total</t>
  </si>
  <si>
    <t>Rénovation (isolation) par type d'occupant</t>
  </si>
  <si>
    <t>Rénovations (isolation ou chauffage) par saut de classe</t>
  </si>
  <si>
    <t>tout</t>
  </si>
  <si>
    <t>1 ou plus</t>
  </si>
  <si>
    <t>Renovation obligation (Thousand households)</t>
  </si>
  <si>
    <t>Renovation Obligation pb (Thousand households)</t>
  </si>
  <si>
    <t>raccordement RCU/an</t>
  </si>
  <si>
    <t>MPR raccordement RCU</t>
  </si>
  <si>
    <t>Renovation Obligation po (Thousand households)</t>
  </si>
  <si>
    <t>CEE total</t>
  </si>
  <si>
    <t>Nombre de rénovations avec au moins un saut de classe</t>
  </si>
  <si>
    <t>dont logements collectifs</t>
  </si>
  <si>
    <t>dont logements sociaux</t>
  </si>
  <si>
    <t>dont maison</t>
  </si>
  <si>
    <t>Trajectoire physique</t>
  </si>
  <si>
    <r>
      <t xml:space="preserve">Trajectoire financière
</t>
    </r>
    <r>
      <rPr>
        <sz val="11"/>
        <color theme="1"/>
        <rFont val="Calibri"/>
        <family val="2"/>
        <scheme val="minor"/>
      </rPr>
      <t>(Mds€)</t>
    </r>
  </si>
  <si>
    <r>
      <t>Consommation énergétique de chauffage (hors chaleur environnement, TWh)</t>
    </r>
    <r>
      <rPr>
        <i/>
        <sz val="11"/>
        <color theme="1"/>
        <rFont val="Calibri"/>
        <family val="2"/>
        <scheme val="minor"/>
      </rPr>
      <t xml:space="preserve">
Objectif 206 TWh</t>
    </r>
  </si>
  <si>
    <r>
      <t xml:space="preserve">Emissions de GES de chauffage (MtCO2e)
</t>
    </r>
    <r>
      <rPr>
        <i/>
        <sz val="11"/>
        <color theme="1"/>
        <rFont val="Calibri"/>
        <family val="2"/>
        <scheme val="minor"/>
      </rPr>
      <t>Objectif 15 Mt</t>
    </r>
  </si>
  <si>
    <r>
      <t xml:space="preserve">Réduction du nombre de passoires (2030 vs 2019)
</t>
    </r>
    <r>
      <rPr>
        <i/>
        <sz val="11"/>
        <color theme="1"/>
        <rFont val="Calibri"/>
        <family val="2"/>
        <scheme val="minor"/>
      </rPr>
      <t>Objectif -75%</t>
    </r>
  </si>
  <si>
    <t>Raccordement réseau de chaleur urbain</t>
  </si>
  <si>
    <r>
      <t>Nombre de rénovations totales</t>
    </r>
    <r>
      <rPr>
        <i/>
        <sz val="11"/>
        <color theme="1"/>
        <rFont val="Calibri"/>
        <family val="2"/>
        <scheme val="minor"/>
      </rPr>
      <t xml:space="preserve"> (au moins un geste d'isolation ou de chauffage décarboné)</t>
    </r>
  </si>
  <si>
    <t>Changement de chaudières gaz collective</t>
  </si>
  <si>
    <t>dont chauffage hors RCU</t>
  </si>
  <si>
    <t>dont RCU</t>
  </si>
  <si>
    <t>dont isolation</t>
  </si>
  <si>
    <t>dont  autre (poêle, ECS, etc)</t>
  </si>
  <si>
    <r>
      <t xml:space="preserve">Dossiers MPR
</t>
    </r>
    <r>
      <rPr>
        <i/>
        <sz val="11"/>
        <color theme="1"/>
        <rFont val="Calibri"/>
        <family val="2"/>
        <scheme val="minor"/>
      </rPr>
      <t>50% non-recours sur l'isolation, 0% pour le reste</t>
    </r>
  </si>
  <si>
    <r>
      <t xml:space="preserve">Dossiers CEE
</t>
    </r>
    <r>
      <rPr>
        <i/>
        <sz val="11"/>
        <color theme="1"/>
        <rFont val="Calibri"/>
        <family val="2"/>
        <scheme val="minor"/>
      </rPr>
      <t>Toutes les rénovations sont aidées par les CEE</t>
    </r>
  </si>
  <si>
    <r>
      <t xml:space="preserve">Mobilisation des aides
</t>
    </r>
    <r>
      <rPr>
        <sz val="11"/>
        <color theme="1"/>
        <rFont val="Calibri"/>
        <family val="2"/>
        <scheme val="minor"/>
      </rPr>
      <t>(nombre de dossiers)</t>
    </r>
  </si>
  <si>
    <t>Mpr serenite (Billion euro)</t>
  </si>
  <si>
    <t>Mpr performance (Thousand households)</t>
  </si>
  <si>
    <t>Mpr performance (Billion euro)</t>
  </si>
  <si>
    <t>Installation de PAC</t>
  </si>
  <si>
    <t>Rénovations obligées</t>
  </si>
  <si>
    <t>Part CEE de MPR copro</t>
  </si>
  <si>
    <t>Part CEE de MPR Performance</t>
  </si>
  <si>
    <t>Subvention moyenne MPR efficacité</t>
  </si>
  <si>
    <t>Part système de MPR performance</t>
  </si>
  <si>
    <t>Part système de MPR copro</t>
  </si>
  <si>
    <t>MPR Copropriétés</t>
  </si>
  <si>
    <t>dtype: float64"</t>
  </si>
  <si>
    <t>Stock (Million)</t>
  </si>
  <si>
    <t>Surface (Million m2)</t>
  </si>
  <si>
    <t>Consumption standard (TWh)</t>
  </si>
  <si>
    <t>Consumption standard (kWh/m2)</t>
  </si>
  <si>
    <t>Consumption (TWh)</t>
  </si>
  <si>
    <t>Consumption (kWh/m2)</t>
  </si>
  <si>
    <t>Heating intensity (%)</t>
  </si>
  <si>
    <t>Energy poverty (Million)</t>
  </si>
  <si>
    <t>Consumption Electricity (TWh)</t>
  </si>
  <si>
    <t>Consumption District heating (TWh)</t>
  </si>
  <si>
    <t>Consumption Existing (TWh)</t>
  </si>
  <si>
    <t>Consumption A (TWh)</t>
  </si>
  <si>
    <t>Consumption B (TWh)</t>
  </si>
  <si>
    <t>Consumption C (TWh)</t>
  </si>
  <si>
    <t>Consumption D (TWh)</t>
  </si>
  <si>
    <t>Consumption E (TWh)</t>
  </si>
  <si>
    <t>Consumption F (TWh)</t>
  </si>
  <si>
    <t>Consumption G (TWh)</t>
  </si>
  <si>
    <t>Emission (MtCO2)</t>
  </si>
  <si>
    <t>Emission Heating (MtCO2)</t>
  </si>
  <si>
    <t>Emission Wood fuel (MtCO2)</t>
  </si>
  <si>
    <t>Emission Existing (MtCO2)</t>
  </si>
  <si>
    <t>Stock efficient (Million)</t>
  </si>
  <si>
    <t>Stock low-efficient (Million)</t>
  </si>
  <si>
    <t>Stock Electricity-Heat pump water (Million)</t>
  </si>
  <si>
    <t>Stock Electricity-Performance boiler (Million)</t>
  </si>
  <si>
    <t>Stock Heating-District heating (Million)</t>
  </si>
  <si>
    <t>Stock Natural gas-Collective boiler (Million)</t>
  </si>
  <si>
    <t>Stock Natural gas-Performance boiler (Million)</t>
  </si>
  <si>
    <t>Stock Natural gas-Standard boiler (Million)</t>
  </si>
  <si>
    <t>Stock Oil fuel-Collective boiler (Million)</t>
  </si>
  <si>
    <t>Stock Oil fuel-Performance boiler (Million)</t>
  </si>
  <si>
    <t>Stock Oil fuel-Standard boiler (Million)</t>
  </si>
  <si>
    <t>Stock Wood fuel-Performance boiler (Million)</t>
  </si>
  <si>
    <t>Consumption New (TWh)</t>
  </si>
  <si>
    <t>Emission New (MtCO2)</t>
  </si>
  <si>
    <t>Consumption standard saving (TWh/year)</t>
  </si>
  <si>
    <t>Consumption standard Electricity saving (TWh/year)</t>
  </si>
  <si>
    <t>Consumption standard Heating saving (TWh/year)</t>
  </si>
  <si>
    <t>Consumption standard Natural gas saving (TWh/year)</t>
  </si>
  <si>
    <t>Consumption standard Oil fuel saving (TWh/year)</t>
  </si>
  <si>
    <t>Consumption standard Wood fuel saving (TWh/year)</t>
  </si>
  <si>
    <t>Consumption saving (TWh/year)</t>
  </si>
  <si>
    <t>Consumption Electricity saving (TWh/year)</t>
  </si>
  <si>
    <t>Consumption Heating saving (TWh/year)</t>
  </si>
  <si>
    <t>Consumption Natural gas saving (TWh/year)</t>
  </si>
  <si>
    <t>Consumption Oil fuel saving (TWh/year)</t>
  </si>
  <si>
    <t>Consumption Wood fuel saving (TWh/year)</t>
  </si>
  <si>
    <t>Consumption standard saving insulation (TWh/year)</t>
  </si>
  <si>
    <t>Consumption saving insulation (TWh/year)</t>
  </si>
  <si>
    <t>Consumption saving no rebound insulation (TWh/year)</t>
  </si>
  <si>
    <t>Rebound insulation (TWh/year)</t>
  </si>
  <si>
    <t>Performance gap (% standard)</t>
  </si>
  <si>
    <t>Emission standard saving insulation (MtCO2/year)</t>
  </si>
  <si>
    <t>Emission saving insulation (MtCO2/year)</t>
  </si>
  <si>
    <t>Consumption standard saving insulation (%)</t>
  </si>
  <si>
    <t>Consumption standard saving Multi-family - Owner-occupied (%)</t>
  </si>
  <si>
    <t>Consumption standard saving Multi-family - Privately rented (%)</t>
  </si>
  <si>
    <t>Consumption standard saving Multi-family - Social-housing (%)</t>
  </si>
  <si>
    <t>Consumption standard saving Single-family - Owner-occupied (%)</t>
  </si>
  <si>
    <t>Consumption standard saving Single-family - Privately rented (%)</t>
  </si>
  <si>
    <t>Consumption standard saving Single-family - Social-housing (%)</t>
  </si>
  <si>
    <t>Consumption standard saving heater (TWh/year)</t>
  </si>
  <si>
    <t>Consumption saving heater (TWh/year)</t>
  </si>
  <si>
    <t>Consumption saving no rebound heater (TWh/year)</t>
  </si>
  <si>
    <t>Rebound heater (TWh/year)</t>
  </si>
  <si>
    <t>Rebound insulation Electricity (TWh/year)</t>
  </si>
  <si>
    <t>Rebound insulation Heating (TWh/year)</t>
  </si>
  <si>
    <t>Rebound insulation Natural gas (TWh/year)</t>
  </si>
  <si>
    <t>Rebound insulation Oil fuel (TWh/year)</t>
  </si>
  <si>
    <t>Rebound insulation Wood fuel (TWh/year)</t>
  </si>
  <si>
    <t>Thermal comfort EE (Billion euro)</t>
  </si>
  <si>
    <t>Thermal comfort Electricity (Billion euro/year)</t>
  </si>
  <si>
    <t>Thermal comfort Heating (Billion euro/year)</t>
  </si>
  <si>
    <t>Thermal comfort Natural gas (Billion euro/year)</t>
  </si>
  <si>
    <t>Thermal comfort Oil fuel (Billion euro/year)</t>
  </si>
  <si>
    <t>Thermal comfort Wood fuel (Billion euro/year)</t>
  </si>
  <si>
    <t>Rebound heater Electricity (TWh/year)</t>
  </si>
  <si>
    <t>Rebound heater Heating (TWh/year)</t>
  </si>
  <si>
    <t>Rebound heater Natural gas (TWh/year)</t>
  </si>
  <si>
    <t>Rebound heater Oil fuel (TWh/year)</t>
  </si>
  <si>
    <t>Rebound heater Wood fuel (TWh/year)</t>
  </si>
  <si>
    <t>Consumption saving prices constant (TWh/year)</t>
  </si>
  <si>
    <t>Consumption saving prices effect (TWh/year)</t>
  </si>
  <si>
    <t>Thermal loss prices (Billion euro)</t>
  </si>
  <si>
    <t>Renovation (Thousand households)</t>
  </si>
  <si>
    <t>Markup insulation</t>
  </si>
  <si>
    <t>Markup heater</t>
  </si>
  <si>
    <t>Renovation endogenous (Thousand households)</t>
  </si>
  <si>
    <t>Renovation with heater replacement (Thousand households)</t>
  </si>
  <si>
    <t>Replacement total (Thousand)</t>
  </si>
  <si>
    <t>Replacement total (Thousand renovating)</t>
  </si>
  <si>
    <t>Retrofit measures 1 (Thousand households)</t>
  </si>
  <si>
    <t>Retrofit measures 2 (Thousand households)</t>
  </si>
  <si>
    <t>Retrofit measures 3 (Thousand households)</t>
  </si>
  <si>
    <t>Retrofit measures 4 (Thousand households)</t>
  </si>
  <si>
    <t>Retrofit measures 5 (Thousand households)</t>
  </si>
  <si>
    <t>Retrofit at least 1 EPC (Thousand households)</t>
  </si>
  <si>
    <t>Retrofit at least 2 EPC (Thousand households)</t>
  </si>
  <si>
    <t>Certificate jump all (Thousand households)</t>
  </si>
  <si>
    <t>Mpr serenite (Thousand households)</t>
  </si>
  <si>
    <t>Switch premature heater (Thousand households)</t>
  </si>
  <si>
    <t>Heating system final</t>
  </si>
  <si>
    <t>Switch Electricity-Heat pump water (Thousand households)</t>
  </si>
  <si>
    <t>Switch from Direct electric to Direct electric (Thousand households)</t>
  </si>
  <si>
    <t>Switch from Direct electric to Heat pump (Thousand households)</t>
  </si>
  <si>
    <t>Switch from Direct electric to Natural gas (Thousand households)</t>
  </si>
  <si>
    <t>Switch from Direct electric to Wood fuel (Thousand households)</t>
  </si>
  <si>
    <t>Switch from District heating to District heating (Thousand households)</t>
  </si>
  <si>
    <t>Switch from Heat pump to Heat pump (Thousand households)</t>
  </si>
  <si>
    <t>Switch from Natural gas-Standard boiler to District heating (Thousand households)</t>
  </si>
  <si>
    <t>Switch from Natural gas-Standard boiler to Heat pump (Thousand households)</t>
  </si>
  <si>
    <t>Switch from Natural gas-Standard boiler to Natural gas (Thousand households)</t>
  </si>
  <si>
    <t>Switch from Natural gas-Standard boiler to Wood fuel (Thousand households)</t>
  </si>
  <si>
    <t>Switch from Oil fuel-Standard boiler to Heat pump (Thousand households)</t>
  </si>
  <si>
    <t>Switch from Oil fuel-Standard boiler to Natural gas (Thousand households)</t>
  </si>
  <si>
    <t>Switch from Oil fuel-Standard boiler to Oil fuel (Thousand households)</t>
  </si>
  <si>
    <t>Switch from Oil fuel-Standard boiler to Wood fuel (Thousand households)</t>
  </si>
  <si>
    <t>Switch from Wood fuel to Wood fuel (Thousand households)</t>
  </si>
  <si>
    <t>Renovation Multi-family (Thousand households)</t>
  </si>
  <si>
    <t>Renovation Single-family (Thousand households)</t>
  </si>
  <si>
    <t>Replacement insulation (Thousand)</t>
  </si>
  <si>
    <t>Replacement insulation average (/household)</t>
  </si>
  <si>
    <t>Investment Windows (Billion euro)</t>
  </si>
  <si>
    <t>Investment Wall (Billion euro)</t>
  </si>
  <si>
    <t>Investment Roof (Billion euro)</t>
  </si>
  <si>
    <t>Investment Floor (Billion euro)</t>
  </si>
  <si>
    <t>Embodied energy Windows (TWh PE)</t>
  </si>
  <si>
    <t>Embodied energy Wall (TWh PE)</t>
  </si>
  <si>
    <t>Embodied energy Roof (TWh PE)</t>
  </si>
  <si>
    <t>Embodied energy Floor (TWh PE)</t>
  </si>
  <si>
    <t>Carbon footprint Windows (MtCO2)</t>
  </si>
  <si>
    <t>Carbon footprint Wall (MtCO2)</t>
  </si>
  <si>
    <t>Carbon footprint Roof (MtCO2)</t>
  </si>
  <si>
    <t>Carbon footprint Floor (MtCO2)</t>
  </si>
  <si>
    <t>Investment Electricity-Heat pump water (Billion euro)</t>
  </si>
  <si>
    <t>Investment Electricity-Performance boiler (Billion euro)</t>
  </si>
  <si>
    <t>Investment Heating-District heating (Billion euro)</t>
  </si>
  <si>
    <t>Investment Natural gas-Collective boiler (Billion euro)</t>
  </si>
  <si>
    <t>Investment Natural gas-Performance boiler (Billion euro)</t>
  </si>
  <si>
    <t>Investment Oil fuel-Collective boiler (Billion euro)</t>
  </si>
  <si>
    <t>Investment Oil fuel-Performance boiler (Billion euro)</t>
  </si>
  <si>
    <t>Investment Wood fuel-Performance boiler (Billion euro)</t>
  </si>
  <si>
    <t>Financing heater (Billion euro)</t>
  </si>
  <si>
    <t>Financing insulation (Billion euro)</t>
  </si>
  <si>
    <t>Annuities insulation (Billion euro/year)</t>
  </si>
  <si>
    <t>Efficiency insulation (euro/kWh standard)</t>
  </si>
  <si>
    <t>Efficiency insulation (euro/kWh)</t>
  </si>
  <si>
    <t>Efficiency insulation (euro/tCO2 standard)</t>
  </si>
  <si>
    <t>Annuities heater (Billion euro/year)</t>
  </si>
  <si>
    <t>Efficiency heater (euro/kWh standard)</t>
  </si>
  <si>
    <t>Efficiency heater (euro/kWh)</t>
  </si>
  <si>
    <t>Annuities insulation households (Billion euro/year)</t>
  </si>
  <si>
    <t>Subsidies insulation (Billion euro)</t>
  </si>
  <si>
    <t>Lever insulation (%)</t>
  </si>
  <si>
    <t>Debt insulation (Billion euro)</t>
  </si>
  <si>
    <t>Saving insulation (Billion euro)</t>
  </si>
  <si>
    <t>Subsidies heater (Billion euro)</t>
  </si>
  <si>
    <t>Debt heater (Billion euro)</t>
  </si>
  <si>
    <t>Saving heater (Billion euro)</t>
  </si>
  <si>
    <t>Subsidies total (Billion euro)</t>
  </si>
  <si>
    <t>Saving total (Billion euro)</t>
  </si>
  <si>
    <t>Investment total (Thousand euro/household)</t>
  </si>
  <si>
    <t>Investment insulation (Thousand euro/household)</t>
  </si>
  <si>
    <t>Subsidies insulation (Thousand euro/household)</t>
  </si>
  <si>
    <t>Saving insulation (Thousand euro/household)</t>
  </si>
  <si>
    <t>Debt insulation (Thousand euro/household)</t>
  </si>
  <si>
    <t>Share subsidies C1 (%)</t>
  </si>
  <si>
    <t>Share subsidies C2 (%)</t>
  </si>
  <si>
    <t>Share subsidies C3 (%)</t>
  </si>
  <si>
    <t>Share subsidies C4 (%)</t>
  </si>
  <si>
    <t>Share subsidies C5 (%)</t>
  </si>
  <si>
    <t>Debt insulation Owner-occupied - C1 (euro/household)</t>
  </si>
  <si>
    <t>Debt insulation Owner-occupied - C2 (euro/household)</t>
  </si>
  <si>
    <t>Debt insulation Owner-occupied - C3 (euro/household)</t>
  </si>
  <si>
    <t>Debt insulation Owner-occupied - C4 (euro/household)</t>
  </si>
  <si>
    <t>Debt insulation Owner-occupied - C5 (euro/household)</t>
  </si>
  <si>
    <t>Debt insulation Privately rented - C1 (euro/household)</t>
  </si>
  <si>
    <t>Debt insulation Privately rented - C2 (euro/household)</t>
  </si>
  <si>
    <t>Debt insulation Privately rented - C3 (euro/household)</t>
  </si>
  <si>
    <t>Debt insulation Privately rented - C4 (euro/household)</t>
  </si>
  <si>
    <t>Debt insulation Privately rented - C5 (euro/household)</t>
  </si>
  <si>
    <t>Debt insulation Social-housing - C5 (euro/household)</t>
  </si>
  <si>
    <t>Saving insulation Owner-occupied - C1 (euro/household)</t>
  </si>
  <si>
    <t>Saving insulation Owner-occupied - C2 (euro/household)</t>
  </si>
  <si>
    <t>Saving insulation Owner-occupied - C3 (euro/household)</t>
  </si>
  <si>
    <t>Saving insulation Owner-occupied - C4 (euro/household)</t>
  </si>
  <si>
    <t>Saving insulation Owner-occupied - C5 (euro/household)</t>
  </si>
  <si>
    <t>Saving insulation Privately rented - C1 (euro/household)</t>
  </si>
  <si>
    <t>Saving insulation Privately rented - C2 (euro/household)</t>
  </si>
  <si>
    <t>Saving insulation Privately rented - C3 (euro/household)</t>
  </si>
  <si>
    <t>Saving insulation Privately rented - C4 (euro/household)</t>
  </si>
  <si>
    <t>Saving insulation Privately rented - C5 (euro/household)</t>
  </si>
  <si>
    <t>Saving insulation Social-housing - C5 (euro/household)</t>
  </si>
  <si>
    <t>Energy expenditures (Billion euro)</t>
  </si>
  <si>
    <t>Energy expenditures C1 (Billion euro)</t>
  </si>
  <si>
    <t>Energy expenditures C2 (Billion euro)</t>
  </si>
  <si>
    <t>Energy expenditures C3 (Billion euro)</t>
  </si>
  <si>
    <t>Energy expenditures C4 (Billion euro)</t>
  </si>
  <si>
    <t>Energy expenditures C5 (Billion euro)</t>
  </si>
  <si>
    <t>VTA heater (Billion euro)</t>
  </si>
  <si>
    <t>VTA insulation (Billion euro)</t>
  </si>
  <si>
    <t>VTA (Billion euro)</t>
  </si>
  <si>
    <t>Investment heater WT (Billion euro)</t>
  </si>
  <si>
    <t>Investment insulation WT (Billion euro)</t>
  </si>
  <si>
    <t>Investment total WT (Billion euro)</t>
  </si>
  <si>
    <t>Investment total WT / households (Thousand euro)</t>
  </si>
  <si>
    <t>Carbon tax (Billion euro)</t>
  </si>
  <si>
    <t>Cee tax (Billion euro)</t>
  </si>
  <si>
    <t>Energy taxes (Billion euro)</t>
  </si>
  <si>
    <t>Energy vta (Billion euro)</t>
  </si>
  <si>
    <t>Taxes expenditure (Billion euro)</t>
  </si>
  <si>
    <t>Income state (Billion euro)</t>
  </si>
  <si>
    <t>Expenditure state (Billion euro)</t>
  </si>
  <si>
    <t>Balance state (Billion euro)</t>
  </si>
  <si>
    <t>Embodied energy renovation (TWh PE)</t>
  </si>
  <si>
    <t>Embodied energy construction (TWh PE)</t>
  </si>
  <si>
    <t>Embodied energy (TWh PE)</t>
  </si>
  <si>
    <t>Carbon footprint (MtCO2)</t>
  </si>
  <si>
    <t>Carbon value indirect (Billion euro)</t>
  </si>
  <si>
    <t>Carbon value (Billion euro)</t>
  </si>
  <si>
    <t>Health cost (Billion euro)</t>
  </si>
  <si>
    <t>Health expenditure (Billion euro)</t>
  </si>
  <si>
    <t>Social cost of mortality (Billion euro)</t>
  </si>
  <si>
    <t>Loss of well-being (Billion euro)</t>
  </si>
  <si>
    <t>Reduced vta heater Multi-family (Thousand households)</t>
  </si>
  <si>
    <t>Reduced vta heater Single-family (Thousand households)</t>
  </si>
  <si>
    <t>Reduced vta heater (Billion euro)</t>
  </si>
  <si>
    <t>Cite heater Multi-family (Thousand households)</t>
  </si>
  <si>
    <t>Cite heater Single-family (Thousand households)</t>
  </si>
  <si>
    <t>Cite heater (Billion euro)</t>
  </si>
  <si>
    <t>Cee heater (Billion euro)</t>
  </si>
  <si>
    <t>Reduced vta insulation Multi-family (Thousand households)</t>
  </si>
  <si>
    <t>Reduced vta insulation Single-family (Thousand households)</t>
  </si>
  <si>
    <t>Reduced vta insulation (Billion euro)</t>
  </si>
  <si>
    <t>Cite insulation Multi-family (Thousand households)</t>
  </si>
  <si>
    <t>Cite insulation Single-family (Thousand households)</t>
  </si>
  <si>
    <t>Cite insulation (Billion euro)</t>
  </si>
  <si>
    <t>Cee insulation (Billion euro)</t>
  </si>
  <si>
    <t>Mpr serenite insulation Multi-family (Thousand households)</t>
  </si>
  <si>
    <t>Mpr serenite insulation Single-family (Thousand households)</t>
  </si>
  <si>
    <t>Mpr serenite insulation (Billion euro)</t>
  </si>
  <si>
    <t>Mpr multifamily insulation Multi-family (Thousand households)</t>
  </si>
  <si>
    <t>Mpr multifamily insulation Single-family (Thousand households)</t>
  </si>
  <si>
    <t>Mpr multifamily insulation (Billion euro)</t>
  </si>
  <si>
    <t>Over cap insulation Multi-family (Thousand households)</t>
  </si>
  <si>
    <t>Over cap insulation Single-family (Thousand households)</t>
  </si>
  <si>
    <t>Over cap insulation (Billion euro)</t>
  </si>
  <si>
    <t>Cee Multi-family (Thousand households)</t>
  </si>
  <si>
    <t>Cee Single-family (Thousand households)</t>
  </si>
  <si>
    <t>Cite (Thousand households)</t>
  </si>
  <si>
    <t>Cite Multi-family (Thousand households)</t>
  </si>
  <si>
    <t>Cite Single-family (Thousand households)</t>
  </si>
  <si>
    <t>Cite (Billion euro)</t>
  </si>
  <si>
    <t>Mpr multifamily Multi-family (Thousand households)</t>
  </si>
  <si>
    <t>Mpr multifamily Single-family (Thousand households)</t>
  </si>
  <si>
    <t>Mpr serenite Multi-family (Thousand households)</t>
  </si>
  <si>
    <t>Mpr serenite Single-family (Thousand households)</t>
  </si>
  <si>
    <t>Over cap (Thousand households)</t>
  </si>
  <si>
    <t>Over cap Multi-family (Thousand households)</t>
  </si>
  <si>
    <t>Over cap Single-family (Thousand households)</t>
  </si>
  <si>
    <t>Reduced vta (Thousand households)</t>
  </si>
  <si>
    <t>Reduced vta Multi-family (Thousand households)</t>
  </si>
  <si>
    <t>Reduced vta Single-family (Thousand households)</t>
  </si>
  <si>
    <t>Reduced vta (Billion euro)</t>
  </si>
  <si>
    <t>Switch Single-family Electricity-Heat pump water (Thousand households)</t>
  </si>
  <si>
    <t>Investment total Multi-family - Owner-occupied (Billion euro)</t>
  </si>
  <si>
    <t>Investment total Multi-family - Privately rented (Billion euro)</t>
  </si>
  <si>
    <t>Investment total Multi-family - Social-housing (Billion euro)</t>
  </si>
  <si>
    <t>Investment total Single-family - Owner-occupied (Billion euro)</t>
  </si>
  <si>
    <t>Investment total Single-family - Privately rented (Billion euro)</t>
  </si>
  <si>
    <t>Investment total Single-family - Social-housing (Billion euro)</t>
  </si>
  <si>
    <t>Subsidies total Multi-family - Owner-occupied (Million euro)</t>
  </si>
  <si>
    <t>Subsidies total Multi-family - Privately rented (Million euro)</t>
  </si>
  <si>
    <t>Subsidies total Multi-family - Social-housing (Million euro)</t>
  </si>
  <si>
    <t>Subsidies total Single-family - Owner-occupied (Million euro)</t>
  </si>
  <si>
    <t>Subsidies total Single-family - Privately rented (Million euro)</t>
  </si>
  <si>
    <t>Subsidies total Single-family - Social-housing (Million euro)</t>
  </si>
  <si>
    <t>Switch from District heating to Heat pump (Thousand households)</t>
  </si>
  <si>
    <t>Switch from Wood fuel to Heat pump (Thousand households)</t>
  </si>
  <si>
    <t>Mpr insulation Multi-family (Thousand households)</t>
  </si>
  <si>
    <t>Mpr insulation (Billion euro)</t>
  </si>
  <si>
    <t>Mpr Multi-family (Thousand households)</t>
  </si>
  <si>
    <t>Mpr Single-family (Thousand households)</t>
  </si>
  <si>
    <t>Mpr performance insulation Multi-family (Thousand households)</t>
  </si>
  <si>
    <t>Mpr performance insulation Single-family (Thousand households)</t>
  </si>
  <si>
    <t>Mpr performance insulation (Billion euro)</t>
  </si>
  <si>
    <t>Mpr performance Multi-family (Thousand households)</t>
  </si>
  <si>
    <t>Mpr performance Single-family (Thousand households)</t>
  </si>
  <si>
    <t>Electricity-Heat pump water    0,447002</t>
  </si>
  <si>
    <t>Electricity-Heat pump water    1,357153</t>
  </si>
  <si>
    <t>Electricity-Heat pump water    3,158967</t>
  </si>
  <si>
    <t>Electricity-Heat pump water    75,384467</t>
  </si>
  <si>
    <t>Electricity-Heat pump water    44,260095</t>
  </si>
  <si>
    <t>Electricity-Heat pump water    34,25515</t>
  </si>
  <si>
    <t>Electricity-Heat pump water    92,730132</t>
  </si>
  <si>
    <t>Electricity-Heat pump water    65,947263</t>
  </si>
  <si>
    <t>Electricity-Heat pump water    81,129772</t>
  </si>
  <si>
    <t>Electricity-Heat pump water    251,549169</t>
  </si>
  <si>
    <t>Electricity-Heat pump water    141,478814</t>
  </si>
  <si>
    <t>Electricity-Heat pump water    130,637471</t>
  </si>
  <si>
    <t>Electricity-Heat pump water    138,680638</t>
  </si>
  <si>
    <t>Electricity-Heat pump water    149,721347</t>
  </si>
  <si>
    <t>Electricity-Heat pump water    165,564843</t>
  </si>
  <si>
    <t>Electricity-Heat pump water    98,386515</t>
  </si>
  <si>
    <t>Electricity-Heat pump water    68,196785</t>
  </si>
  <si>
    <t>Electricity-Heat pump water    50,829347</t>
  </si>
  <si>
    <t>Electricity-Heat pump water    40,098565</t>
  </si>
  <si>
    <t>Electricity-Heat pump water    32,841821</t>
  </si>
  <si>
    <t>Electricity-Heat pump water    27,357454</t>
  </si>
  <si>
    <t>Electricity-Heat pump water    23,292172</t>
  </si>
  <si>
    <t>Electricity-Heat pump water    20,173609</t>
  </si>
  <si>
    <t>Electricity-Heat pump water    17,717614</t>
  </si>
  <si>
    <t>Electricity-Heat pump water    15,741857</t>
  </si>
  <si>
    <t>Electricity-Heat pump water    14,124271</t>
  </si>
  <si>
    <t>Electricity-Heat pump water    12,780269</t>
  </si>
  <si>
    <t>Electricity-Heat pump water    11,649549</t>
  </si>
  <si>
    <t>Electricity-Heat pump water    10,688066</t>
  </si>
  <si>
    <t>Electricity-Heat pump water    9,862973</t>
  </si>
  <si>
    <t>Annuities insulation Owner-occupied - C1 (euro/year,household)</t>
  </si>
  <si>
    <t>Annuities insulation Owner-occupied - C2 (euro/year,household)</t>
  </si>
  <si>
    <t>Annuities insulation Owner-occupied - C3 (euro/year,household)</t>
  </si>
  <si>
    <t>Annuities insulation Owner-occupied - C4 (euro/year,household)</t>
  </si>
  <si>
    <t>Annuities insulation Owner-occupied - C5 (euro/year,household)</t>
  </si>
  <si>
    <t>Annuities insulation Privately rented - C1 (euro/year,household)</t>
  </si>
  <si>
    <t>Annuities insulation Privately rented - C2 (euro/year,household)</t>
  </si>
  <si>
    <t>Annuities insulation Privately rented - C3 (euro/year,household)</t>
  </si>
  <si>
    <t>Annuities insulation Privately rented - C4 (euro/year,household)</t>
  </si>
  <si>
    <t>Annuities insulation Privately rented - C5 (euro/year,household)</t>
  </si>
  <si>
    <t>Annuities insulation Social-housing - C5 (euro/year,household)</t>
  </si>
  <si>
    <t>Rent C1 (euro/year,household)</t>
  </si>
  <si>
    <t>Rent C2 (euro/year,household)</t>
  </si>
  <si>
    <t>Rent C3 (euro/year,household)</t>
  </si>
  <si>
    <t>Rent C4 (euro/year,household)</t>
  </si>
  <si>
    <t>Rent C5 (euro/year,household)</t>
  </si>
  <si>
    <t>Bill saving standard Owner-occupied - C1 (euro/year,household)</t>
  </si>
  <si>
    <t>Bill saving standard Owner-occupied - C2 (euro/year,household)</t>
  </si>
  <si>
    <t>Bill saving standard Owner-occupied - C3 (euro/year,household)</t>
  </si>
  <si>
    <t>Bill saving standard Owner-occupied - C4 (euro/year,household)</t>
  </si>
  <si>
    <t>Bill saving standard Owner-occupied - C5 (euro/year,household)</t>
  </si>
  <si>
    <t>Bill saving standard Privately rented - C1 (euro/year,household)</t>
  </si>
  <si>
    <t>Bill saving standard Privately rented - C2 (euro/year,household)</t>
  </si>
  <si>
    <t>Bill saving standard Privately rented - C3 (euro/year,household)</t>
  </si>
  <si>
    <t>Bill saving standard Privately rented - C4 (euro/year,household)</t>
  </si>
  <si>
    <t>Bill saving standard Privately rented - C5 (euro/year,household)</t>
  </si>
  <si>
    <t>Bill saving standard Social-housing - C1 (euro/year,household)</t>
  </si>
  <si>
    <t>Bill saving standard Social-housing - C2 (euro/year,household)</t>
  </si>
  <si>
    <t>Bill saving standard Social-housing - C3 (euro/year,household)</t>
  </si>
  <si>
    <t>Bill saving standard Social-housing - C4 (euro/year,household)</t>
  </si>
  <si>
    <t>Bill saving standard Social-housing - C5 (euro/year,household)</t>
  </si>
  <si>
    <t>Bill saving Owner-occupied - C1 (euro/year,household)</t>
  </si>
  <si>
    <t>Bill saving Owner-occupied - C2 (euro/year,household)</t>
  </si>
  <si>
    <t>Bill saving Owner-occupied - C3 (euro/year,household)</t>
  </si>
  <si>
    <t>Bill saving Owner-occupied - C4 (euro/year,household)</t>
  </si>
  <si>
    <t>Bill saving Owner-occupied - C5 (euro/year,household)</t>
  </si>
  <si>
    <t>Bill saving Privately rented - C1 (euro/year,household)</t>
  </si>
  <si>
    <t>Bill saving Privately rented - C2 (euro/year,household)</t>
  </si>
  <si>
    <t>Bill saving Privately rented - C3 (euro/year,household)</t>
  </si>
  <si>
    <t>Bill saving Privately rented - C4 (euro/year,household)</t>
  </si>
  <si>
    <t>Bill saving Privately rented - C5 (euro/year,household)</t>
  </si>
  <si>
    <t>Bill saving Social-housing - C1 (euro/year,household)</t>
  </si>
  <si>
    <t>Bill saving Social-housing - C2 (euro/year,household)</t>
  </si>
  <si>
    <t>Bill saving Social-housing - C3 (euro/year,household)</t>
  </si>
  <si>
    <t>Bill saving Social-housing - C4 (euro/year,household)</t>
  </si>
  <si>
    <t>Bill saving Social-housing - C5 (euro/year,household)</t>
  </si>
  <si>
    <t>Balance Owner-occupied - C1 (euro/year,household)</t>
  </si>
  <si>
    <t>Balance Owner-occupied - C2 (euro/year,household)</t>
  </si>
  <si>
    <t>Balance Owner-occupied - C3 (euro/year,household)</t>
  </si>
  <si>
    <t>Balance Owner-occupied - C4 (euro/year,household)</t>
  </si>
  <si>
    <t>Balance Owner-occupied - C5 (euro/year,household)</t>
  </si>
  <si>
    <t>Balance Tenant private - C1 (euro/year,household)</t>
  </si>
  <si>
    <t>Balance Tenant private - C2 (euro/year,household)</t>
  </si>
  <si>
    <t>Balance Tenant private - C3 (euro/year,household)</t>
  </si>
  <si>
    <t>Balance Tenant private - C4 (euro/year,household)</t>
  </si>
  <si>
    <t>Balance Tenant private - C5 (euro/year,household)</t>
  </si>
  <si>
    <t>Balance standard Owner-occupied - C1 (euro/year,household)</t>
  </si>
  <si>
    <t>Balance standard Owner-occupied - C2 (euro/year,household)</t>
  </si>
  <si>
    <t>Balance standard Owner-occupied - C3 (euro/year,household)</t>
  </si>
  <si>
    <t>Balance standard Owner-occupied - C4 (euro/year,household)</t>
  </si>
  <si>
    <t>Balance standard Owner-occupied - C5 (euro/year,household)</t>
  </si>
  <si>
    <t>Balance standard Tenant private - C1 (euro/year,household)</t>
  </si>
  <si>
    <t>Balance standard Tenant private - C2 (euro/year,household)</t>
  </si>
  <si>
    <t>Balance standard Tenant private - C3 (euro/year,household)</t>
  </si>
  <si>
    <t>Balance standard Tenant private - C4 (euro/year,household)</t>
  </si>
  <si>
    <t>Balance standard Tenant private - C5 (euro/year,household)</t>
  </si>
  <si>
    <t>Fioul pour correction</t>
  </si>
  <si>
    <t>Chaleur environnement (COP -&gt;)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</si>
</sst>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  <charset val="1"/>
    </font>
    <font>
      <i/>
      <sz val="11"/>
      <color theme="2" tint="-0.749992370372631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0">
    <xf numFmtId="0" fontId="0" fillId="0" borderId="0" xfId="0"/>
    <xf numFmtId="2" fontId="0" fillId="0" borderId="0" xfId="0" applyNumberFormat="1"/>
    <xf numFmtId="0" fontId="16" fillId="0" borderId="0" xfId="0" applyFont="1"/>
    <xf numFmtId="9" fontId="0" fillId="0" borderId="0" xfId="42" applyFont="1"/>
    <xf numFmtId="2" fontId="18" fillId="0" borderId="0" xfId="0" applyNumberFormat="1" applyFont="1"/>
    <xf numFmtId="2" fontId="16" fillId="0" borderId="0" xfId="0" applyNumberFormat="1" applyFont="1"/>
    <xf numFmtId="9" fontId="16" fillId="0" borderId="0" xfId="42" applyFont="1"/>
    <xf numFmtId="9" fontId="0" fillId="0" borderId="0" xfId="0" applyNumberFormat="1"/>
    <xf numFmtId="0" fontId="0" fillId="0" borderId="0" xfId="0" applyFont="1"/>
    <xf numFmtId="0" fontId="0" fillId="0" borderId="0" xfId="0" applyNumberFormat="1"/>
    <xf numFmtId="0" fontId="18" fillId="0" borderId="0" xfId="0" applyFont="1"/>
    <xf numFmtId="164" fontId="0" fillId="0" borderId="0" xfId="0" applyNumberFormat="1"/>
    <xf numFmtId="164" fontId="0" fillId="0" borderId="0" xfId="42" applyNumberFormat="1" applyFont="1"/>
    <xf numFmtId="164" fontId="16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 applyAlignment="1">
      <alignment wrapText="1"/>
    </xf>
    <xf numFmtId="164" fontId="19" fillId="33" borderId="0" xfId="0" applyNumberFormat="1" applyFont="1" applyFill="1" applyAlignment="1">
      <alignment wrapText="1"/>
    </xf>
    <xf numFmtId="9" fontId="0" fillId="33" borderId="0" xfId="42" applyFont="1" applyFill="1"/>
    <xf numFmtId="9" fontId="16" fillId="33" borderId="0" xfId="42" applyFont="1" applyFill="1"/>
    <xf numFmtId="0" fontId="0" fillId="0" borderId="10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18" fillId="0" borderId="10" xfId="0" applyFont="1" applyBorder="1" applyAlignment="1">
      <alignment horizontal="right" wrapText="1"/>
    </xf>
    <xf numFmtId="166" fontId="0" fillId="0" borderId="0" xfId="43" applyNumberFormat="1" applyFont="1"/>
    <xf numFmtId="166" fontId="0" fillId="0" borderId="0" xfId="0" applyNumberFormat="1"/>
    <xf numFmtId="166" fontId="0" fillId="0" borderId="0" xfId="43" applyNumberFormat="1" applyFont="1" applyAlignment="1">
      <alignment horizontal="center" vertical="center"/>
    </xf>
    <xf numFmtId="165" fontId="0" fillId="0" borderId="0" xfId="0" applyNumberFormat="1"/>
    <xf numFmtId="0" fontId="20" fillId="0" borderId="10" xfId="0" applyFont="1" applyBorder="1" applyAlignment="1">
      <alignment horizontal="right" wrapText="1"/>
    </xf>
    <xf numFmtId="0" fontId="0" fillId="0" borderId="0" xfId="0" applyAlignment="1">
      <alignment horizontal="center" wrapText="1"/>
    </xf>
    <xf numFmtId="1" fontId="0" fillId="0" borderId="0" xfId="0" applyNumberFormat="1"/>
    <xf numFmtId="0" fontId="0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right" vertical="center" wrapText="1"/>
    </xf>
    <xf numFmtId="0" fontId="0" fillId="35" borderId="10" xfId="0" applyFill="1" applyBorder="1" applyAlignment="1">
      <alignment wrapText="1"/>
    </xf>
    <xf numFmtId="0" fontId="21" fillId="0" borderId="10" xfId="0" applyFont="1" applyBorder="1" applyAlignment="1">
      <alignment horizontal="left" wrapText="1"/>
    </xf>
    <xf numFmtId="0" fontId="0" fillId="0" borderId="10" xfId="0" applyBorder="1" applyAlignment="1">
      <alignment horizontal="left" wrapText="1"/>
    </xf>
    <xf numFmtId="11" fontId="0" fillId="0" borderId="0" xfId="0" applyNumberFormat="1"/>
    <xf numFmtId="0" fontId="16" fillId="34" borderId="10" xfId="0" applyFont="1" applyFill="1" applyBorder="1" applyAlignment="1">
      <alignment horizontal="center" vertical="center" wrapText="1"/>
    </xf>
    <xf numFmtId="0" fontId="16" fillId="34" borderId="11" xfId="0" applyFont="1" applyFill="1" applyBorder="1" applyAlignment="1">
      <alignment horizontal="center" vertical="center" wrapText="1"/>
    </xf>
    <xf numFmtId="0" fontId="16" fillId="34" borderId="0" xfId="0" applyFont="1" applyFill="1" applyBorder="1" applyAlignment="1">
      <alignment horizontal="center" vertical="center" wrapText="1"/>
    </xf>
  </cellXfs>
  <cellStyles count="44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Milliers" xfId="43" builtinId="3"/>
    <cellStyle name="Neutre" xfId="8" builtinId="28" customBuiltin="1"/>
    <cellStyle name="Normal" xfId="0" builtinId="0"/>
    <cellStyle name="Note" xfId="15" builtinId="10" customBuiltin="1"/>
    <cellStyle name="Pourcentage" xfId="42" builtinId="5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900"/>
              <a:t>Emissions par vecteur (Mt)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'figures 2030'!$I$3</c:f>
              <c:strCache>
                <c:ptCount val="1"/>
                <c:pt idx="0">
                  <c:v>Emissions du gaz (MtCO2)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2030'!$J$3:$V$3</c:f>
              <c:numCache>
                <c:formatCode>0.00</c:formatCode>
                <c:ptCount val="13"/>
                <c:pt idx="0">
                  <c:v>29.283000000000001</c:v>
                </c:pt>
                <c:pt idx="1">
                  <c:v>28.341000000000001</c:v>
                </c:pt>
                <c:pt idx="2">
                  <c:v>27.452999999999999</c:v>
                </c:pt>
                <c:pt idx="3">
                  <c:v>26.251258896596301</c:v>
                </c:pt>
                <c:pt idx="4">
                  <c:v>25.297175632057598</c:v>
                </c:pt>
                <c:pt idx="5">
                  <c:v>24.535347147149199</c:v>
                </c:pt>
                <c:pt idx="6">
                  <c:v>23.487181624643299</c:v>
                </c:pt>
                <c:pt idx="7">
                  <c:v>22.492705909310601</c:v>
                </c:pt>
                <c:pt idx="8">
                  <c:v>21.3481487768689</c:v>
                </c:pt>
                <c:pt idx="9">
                  <c:v>19.248642446164599</c:v>
                </c:pt>
                <c:pt idx="10">
                  <c:v>17.4341879597347</c:v>
                </c:pt>
                <c:pt idx="11">
                  <c:v>15.6624699506614</c:v>
                </c:pt>
                <c:pt idx="12">
                  <c:v>13.8436369284526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D-44C3-84D5-240A4C475232}"/>
            </c:ext>
          </c:extLst>
        </c:ser>
        <c:ser>
          <c:idx val="1"/>
          <c:order val="1"/>
          <c:tx>
            <c:strRef>
              <c:f>'figures 2030'!$I$4</c:f>
              <c:strCache>
                <c:ptCount val="1"/>
                <c:pt idx="0">
                  <c:v>Emissions du fioul (MtCO2)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2030'!$J$4:$V$4</c:f>
              <c:numCache>
                <c:formatCode>0.00</c:formatCode>
                <c:ptCount val="13"/>
                <c:pt idx="0">
                  <c:v>12.96</c:v>
                </c:pt>
                <c:pt idx="1">
                  <c:v>12.412000000000001</c:v>
                </c:pt>
                <c:pt idx="2">
                  <c:v>11.906000000000001</c:v>
                </c:pt>
                <c:pt idx="3">
                  <c:v>11.449855006793999</c:v>
                </c:pt>
                <c:pt idx="4">
                  <c:v>10.585047249333799</c:v>
                </c:pt>
                <c:pt idx="5">
                  <c:v>8.6791108292971497</c:v>
                </c:pt>
                <c:pt idx="6">
                  <c:v>6.97769153130145</c:v>
                </c:pt>
                <c:pt idx="7">
                  <c:v>5.6473888449256497</c:v>
                </c:pt>
                <c:pt idx="8">
                  <c:v>4.5916503659210504</c:v>
                </c:pt>
                <c:pt idx="9">
                  <c:v>3.74021652395029</c:v>
                </c:pt>
                <c:pt idx="10">
                  <c:v>3.10225444394248</c:v>
                </c:pt>
                <c:pt idx="11">
                  <c:v>2.6008382915717601</c:v>
                </c:pt>
                <c:pt idx="12">
                  <c:v>1.96426362486813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D-44C3-84D5-240A4C475232}"/>
            </c:ext>
          </c:extLst>
        </c:ser>
        <c:ser>
          <c:idx val="2"/>
          <c:order val="2"/>
          <c:tx>
            <c:strRef>
              <c:f>'figures 2030'!$I$5</c:f>
              <c:strCache>
                <c:ptCount val="1"/>
                <c:pt idx="0">
                  <c:v>Emissions de l'électricité (MtCO2)</c:v>
                </c:pt>
              </c:strCache>
            </c:strRef>
          </c:tx>
          <c:spPr>
            <a:pattFill prst="pct20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2030'!$J$5:$V$5</c:f>
              <c:numCache>
                <c:formatCode>0.00</c:formatCode>
                <c:ptCount val="13"/>
                <c:pt idx="0">
                  <c:v>3.2130000000000001</c:v>
                </c:pt>
                <c:pt idx="1">
                  <c:v>3.194</c:v>
                </c:pt>
                <c:pt idx="2">
                  <c:v>3.1779999999999999</c:v>
                </c:pt>
                <c:pt idx="3">
                  <c:v>3.16982048141044</c:v>
                </c:pt>
                <c:pt idx="4">
                  <c:v>3.16204589716867</c:v>
                </c:pt>
                <c:pt idx="5">
                  <c:v>3.2146107254560299</c:v>
                </c:pt>
                <c:pt idx="6">
                  <c:v>3.2712085457613198</c:v>
                </c:pt>
                <c:pt idx="7">
                  <c:v>3.2725496523520698</c:v>
                </c:pt>
                <c:pt idx="8">
                  <c:v>3.2671946197256001</c:v>
                </c:pt>
                <c:pt idx="9">
                  <c:v>3.3364402383825502</c:v>
                </c:pt>
                <c:pt idx="10">
                  <c:v>3.3958450829248799</c:v>
                </c:pt>
                <c:pt idx="11">
                  <c:v>3.4562308960944201</c:v>
                </c:pt>
                <c:pt idx="12">
                  <c:v>3.5563256810412698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D-44C3-84D5-240A4C475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870496"/>
        <c:axId val="2080872992"/>
      </c:areaChart>
      <c:catAx>
        <c:axId val="208087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0872992"/>
        <c:crosses val="autoZero"/>
        <c:auto val="1"/>
        <c:lblAlgn val="ctr"/>
        <c:lblOffset val="100"/>
        <c:noMultiLvlLbl val="0"/>
      </c:catAx>
      <c:valAx>
        <c:axId val="20808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087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1950986442445435E-3"/>
          <c:y val="0.83011764584701997"/>
          <c:w val="0.98858465379420279"/>
          <c:h val="0.14571456437496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Investissement total et part des aides </a:t>
            </a:r>
          </a:p>
          <a:p>
            <a:pPr>
              <a:defRPr/>
            </a:pPr>
            <a:r>
              <a:rPr lang="fr-FR"/>
              <a:t>(milliards d'euros)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7338019835689512E-2"/>
          <c:y val="0.16283717486440769"/>
          <c:w val="0.86344074535288518"/>
          <c:h val="0.67705911227879889"/>
        </c:manualLayout>
      </c:layout>
      <c:areaChart>
        <c:grouping val="standard"/>
        <c:varyColors val="0"/>
        <c:ser>
          <c:idx val="0"/>
          <c:order val="0"/>
          <c:tx>
            <c:strRef>
              <c:f>'figures 2030'!$I$79</c:f>
              <c:strCache>
                <c:ptCount val="1"/>
                <c:pt idx="0">
                  <c:v>Investissement total (milliards)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'figures 2030'!$N$1:$V$1</c:f>
              <c:numCache>
                <c:formatCode>General</c:formatCode>
                <c:ptCount val="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</c:numCache>
            </c:numRef>
          </c:cat>
          <c:val>
            <c:numRef>
              <c:f>'figures 2030'!$N$86:$V$86</c:f>
              <c:numCache>
                <c:formatCode>0.00</c:formatCode>
                <c:ptCount val="9"/>
                <c:pt idx="0" formatCode="General">
                  <c:v>17</c:v>
                </c:pt>
                <c:pt idx="1">
                  <c:v>19</c:v>
                </c:pt>
                <c:pt idx="2">
                  <c:v>21.655081598892199</c:v>
                </c:pt>
                <c:pt idx="3">
                  <c:v>24.8681049489544</c:v>
                </c:pt>
                <c:pt idx="4">
                  <c:v>23.592291170602</c:v>
                </c:pt>
                <c:pt idx="5">
                  <c:v>25.186260159352901</c:v>
                </c:pt>
                <c:pt idx="6">
                  <c:v>23.6550939638073</c:v>
                </c:pt>
                <c:pt idx="7">
                  <c:v>22.640840421472099</c:v>
                </c:pt>
                <c:pt idx="8">
                  <c:v>24.7926123744619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C-4DC4-944A-5BEEB8276320}"/>
            </c:ext>
          </c:extLst>
        </c:ser>
        <c:ser>
          <c:idx val="1"/>
          <c:order val="1"/>
          <c:tx>
            <c:strRef>
              <c:f>'figures 2030'!$I$82</c:f>
              <c:strCache>
                <c:ptCount val="1"/>
                <c:pt idx="0">
                  <c:v>Soutien total (milliards)</c:v>
                </c:pt>
              </c:strCache>
            </c:strRef>
          </c:tx>
          <c:spPr>
            <a:pattFill prst="wdUpDiag">
              <a:fgClr>
                <a:schemeClr val="accent4"/>
              </a:fgClr>
              <a:bgClr>
                <a:schemeClr val="accent1"/>
              </a:bgClr>
            </a:pattFill>
            <a:ln>
              <a:noFill/>
            </a:ln>
            <a:effectLst/>
          </c:spPr>
          <c:cat>
            <c:numRef>
              <c:f>'figures 2030'!$N$1:$V$1</c:f>
              <c:numCache>
                <c:formatCode>General</c:formatCode>
                <c:ptCount val="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</c:numCache>
            </c:numRef>
          </c:cat>
          <c:val>
            <c:numRef>
              <c:f>'figures 2030'!$N$87:$V$87</c:f>
              <c:numCache>
                <c:formatCode>0.00</c:formatCode>
                <c:ptCount val="9"/>
                <c:pt idx="0" formatCode="General">
                  <c:v>5.5</c:v>
                </c:pt>
                <c:pt idx="1">
                  <c:v>6</c:v>
                </c:pt>
                <c:pt idx="2">
                  <c:v>242.52055304925025</c:v>
                </c:pt>
                <c:pt idx="3">
                  <c:v>437.68962828975799</c:v>
                </c:pt>
                <c:pt idx="4">
                  <c:v>397.71454869442817</c:v>
                </c:pt>
                <c:pt idx="5">
                  <c:v>366.93038708817176</c:v>
                </c:pt>
                <c:pt idx="6">
                  <c:v>326.65496715709151</c:v>
                </c:pt>
                <c:pt idx="7">
                  <c:v>287.24504351135909</c:v>
                </c:pt>
                <c:pt idx="8">
                  <c:v>272.97964858788271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7C-4DC4-944A-5BEEB8276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996336"/>
        <c:axId val="2022996752"/>
      </c:areaChart>
      <c:catAx>
        <c:axId val="202299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996752"/>
        <c:crosses val="autoZero"/>
        <c:auto val="1"/>
        <c:lblAlgn val="ctr"/>
        <c:lblOffset val="100"/>
        <c:noMultiLvlLbl val="0"/>
      </c:catAx>
      <c:valAx>
        <c:axId val="20229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99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900"/>
              <a:t>Emissions par vecteur (Mt)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475750313819473E-2"/>
          <c:y val="9.8521587822189949E-2"/>
          <c:w val="0.87612552778728747"/>
          <c:h val="0.69942991625251927"/>
        </c:manualLayout>
      </c:layout>
      <c:areaChart>
        <c:grouping val="stacked"/>
        <c:varyColors val="0"/>
        <c:ser>
          <c:idx val="0"/>
          <c:order val="0"/>
          <c:tx>
            <c:strRef>
              <c:f>'figures 2050'!$H$15</c:f>
              <c:strCache>
                <c:ptCount val="1"/>
                <c:pt idx="0">
                  <c:v>Emissions du gaz (MtCO2)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'figures 2050'!$J$1:$AP$1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'figures 2050'!$J$15:$AP$15</c:f>
              <c:numCache>
                <c:formatCode>0.0</c:formatCode>
                <c:ptCount val="33"/>
                <c:pt idx="0">
                  <c:v>29.283000000000001</c:v>
                </c:pt>
                <c:pt idx="1">
                  <c:v>28.341000000000001</c:v>
                </c:pt>
                <c:pt idx="2">
                  <c:v>27.452999999999999</c:v>
                </c:pt>
                <c:pt idx="3">
                  <c:v>25.988746307630336</c:v>
                </c:pt>
                <c:pt idx="4">
                  <c:v>24.791232119416446</c:v>
                </c:pt>
                <c:pt idx="5">
                  <c:v>23.799286732734721</c:v>
                </c:pt>
                <c:pt idx="6">
                  <c:v>22.32221741606099</c:v>
                </c:pt>
                <c:pt idx="7">
                  <c:v>20.940709201568168</c:v>
                </c:pt>
                <c:pt idx="8">
                  <c:v>19.465242054749062</c:v>
                </c:pt>
                <c:pt idx="9">
                  <c:v>17.185187975935754</c:v>
                </c:pt>
                <c:pt idx="10">
                  <c:v>15.237480276808128</c:v>
                </c:pt>
                <c:pt idx="11">
                  <c:v>13.47129040456387</c:v>
                </c:pt>
                <c:pt idx="12">
                  <c:v>11.715869932549436</c:v>
                </c:pt>
                <c:pt idx="13">
                  <c:v>10.457713861352014</c:v>
                </c:pt>
                <c:pt idx="14">
                  <c:v>9.4693769291430474</c:v>
                </c:pt>
                <c:pt idx="15">
                  <c:v>8.482086997856058</c:v>
                </c:pt>
                <c:pt idx="16">
                  <c:v>7.6548481727545763</c:v>
                </c:pt>
                <c:pt idx="17">
                  <c:v>6.8768612046065982</c:v>
                </c:pt>
                <c:pt idx="18">
                  <c:v>6.024946433964506</c:v>
                </c:pt>
                <c:pt idx="19">
                  <c:v>5.2618058043151077</c:v>
                </c:pt>
                <c:pt idx="20">
                  <c:v>4.5407356541684196</c:v>
                </c:pt>
                <c:pt idx="21">
                  <c:v>3.9584747606478872</c:v>
                </c:pt>
                <c:pt idx="22">
                  <c:v>3.4302950335129836</c:v>
                </c:pt>
                <c:pt idx="23">
                  <c:v>2.966706855609341</c:v>
                </c:pt>
                <c:pt idx="24">
                  <c:v>2.5587464374799818</c:v>
                </c:pt>
                <c:pt idx="25">
                  <c:v>2.1803771144203417</c:v>
                </c:pt>
                <c:pt idx="26">
                  <c:v>1.8536838518365693</c:v>
                </c:pt>
                <c:pt idx="27">
                  <c:v>1.5754982981157113</c:v>
                </c:pt>
                <c:pt idx="28">
                  <c:v>1.1810210913640085</c:v>
                </c:pt>
                <c:pt idx="29">
                  <c:v>0.83184354446641851</c:v>
                </c:pt>
                <c:pt idx="30">
                  <c:v>0.51894956958303018</c:v>
                </c:pt>
                <c:pt idx="31">
                  <c:v>0.24476664851129065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A-4C11-9916-BF345FE94A6F}"/>
            </c:ext>
          </c:extLst>
        </c:ser>
        <c:ser>
          <c:idx val="1"/>
          <c:order val="1"/>
          <c:tx>
            <c:strRef>
              <c:f>'figures 2050'!$H$16</c:f>
              <c:strCache>
                <c:ptCount val="1"/>
                <c:pt idx="0">
                  <c:v>Emissions du fioul (MtCO2)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'figures 2050'!$J$1:$AP$1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'figures 2050'!$J$16:$AP$16</c:f>
              <c:numCache>
                <c:formatCode>0.0</c:formatCode>
                <c:ptCount val="33"/>
                <c:pt idx="0">
                  <c:v>12.96</c:v>
                </c:pt>
                <c:pt idx="1">
                  <c:v>12.412000000000001</c:v>
                </c:pt>
                <c:pt idx="2">
                  <c:v>11.906000000000001</c:v>
                </c:pt>
                <c:pt idx="3">
                  <c:v>11.335356456726059</c:v>
                </c:pt>
                <c:pt idx="4">
                  <c:v>10.373346304347123</c:v>
                </c:pt>
                <c:pt idx="5">
                  <c:v>8.4187375044182353</c:v>
                </c:pt>
                <c:pt idx="6">
                  <c:v>6.6315980313488971</c:v>
                </c:pt>
                <c:pt idx="7">
                  <c:v>5.2577190146257795</c:v>
                </c:pt>
                <c:pt idx="8">
                  <c:v>4.1866668036468138</c:v>
                </c:pt>
                <c:pt idx="9">
                  <c:v>3.3392653125828189</c:v>
                </c:pt>
                <c:pt idx="10">
                  <c:v>2.7113703840057273</c:v>
                </c:pt>
                <c:pt idx="11">
                  <c:v>2.2369810145808708</c:v>
                </c:pt>
                <c:pt idx="12">
                  <c:v>1.6623563057258985</c:v>
                </c:pt>
                <c:pt idx="13">
                  <c:v>1.2819781095440577</c:v>
                </c:pt>
                <c:pt idx="14">
                  <c:v>0.89598327443817893</c:v>
                </c:pt>
                <c:pt idx="15">
                  <c:v>0.70213248187958666</c:v>
                </c:pt>
                <c:pt idx="16">
                  <c:v>0.58135185520205201</c:v>
                </c:pt>
                <c:pt idx="17">
                  <c:v>0.5398625802395679</c:v>
                </c:pt>
                <c:pt idx="18">
                  <c:v>0.52585891632212278</c:v>
                </c:pt>
                <c:pt idx="19">
                  <c:v>0.52493894978002553</c:v>
                </c:pt>
                <c:pt idx="20">
                  <c:v>0.51807157498486722</c:v>
                </c:pt>
                <c:pt idx="21">
                  <c:v>0.51717558244112494</c:v>
                </c:pt>
                <c:pt idx="22">
                  <c:v>0.51628253039533156</c:v>
                </c:pt>
                <c:pt idx="23">
                  <c:v>0.51539457905361941</c:v>
                </c:pt>
                <c:pt idx="24">
                  <c:v>0.51451108504486531</c:v>
                </c:pt>
                <c:pt idx="25">
                  <c:v>0.5136316338795972</c:v>
                </c:pt>
                <c:pt idx="26">
                  <c:v>0.50980872085241447</c:v>
                </c:pt>
                <c:pt idx="27">
                  <c:v>0.50894075786128001</c:v>
                </c:pt>
                <c:pt idx="28">
                  <c:v>0.50807550356671227</c:v>
                </c:pt>
                <c:pt idx="29">
                  <c:v>0.50721266193179615</c:v>
                </c:pt>
                <c:pt idx="30">
                  <c:v>0.50342508283251997</c:v>
                </c:pt>
                <c:pt idx="31">
                  <c:v>0.50257128031753218</c:v>
                </c:pt>
                <c:pt idx="32">
                  <c:v>0.50171918987066699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2A-4C11-9916-BF345FE94A6F}"/>
            </c:ext>
          </c:extLst>
        </c:ser>
        <c:ser>
          <c:idx val="2"/>
          <c:order val="2"/>
          <c:tx>
            <c:strRef>
              <c:f>'figures 2050'!$H$17</c:f>
              <c:strCache>
                <c:ptCount val="1"/>
                <c:pt idx="0">
                  <c:v>Emissions de l'électricité (MtCO2)</c:v>
                </c:pt>
              </c:strCache>
            </c:strRef>
          </c:tx>
          <c:spPr>
            <a:pattFill prst="pct20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cat>
            <c:numRef>
              <c:f>'figures 2050'!$J$1:$AP$1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'figures 2050'!$J$17:$AP$17</c:f>
              <c:numCache>
                <c:formatCode>0.0</c:formatCode>
                <c:ptCount val="33"/>
                <c:pt idx="0">
                  <c:v>3.2130000000000001</c:v>
                </c:pt>
                <c:pt idx="1">
                  <c:v>3.194</c:v>
                </c:pt>
                <c:pt idx="2">
                  <c:v>3.1779999999999999</c:v>
                </c:pt>
                <c:pt idx="3">
                  <c:v>3.1381222765963357</c:v>
                </c:pt>
                <c:pt idx="4">
                  <c:v>3.0988049792252967</c:v>
                </c:pt>
                <c:pt idx="5">
                  <c:v>3.1181724036923488</c:v>
                </c:pt>
                <c:pt idx="6">
                  <c:v>3.108956601891558</c:v>
                </c:pt>
                <c:pt idx="7">
                  <c:v>3.046743726339777</c:v>
                </c:pt>
                <c:pt idx="8">
                  <c:v>2.9790280542658021</c:v>
                </c:pt>
                <c:pt idx="9">
                  <c:v>2.9787738448279408</c:v>
                </c:pt>
                <c:pt idx="10">
                  <c:v>2.9679686024763452</c:v>
                </c:pt>
                <c:pt idx="11">
                  <c:v>2.9727041937308107</c:v>
                </c:pt>
                <c:pt idx="12">
                  <c:v>3.0097184238652268</c:v>
                </c:pt>
                <c:pt idx="13">
                  <c:v>3.0022298661433755</c:v>
                </c:pt>
                <c:pt idx="14">
                  <c:v>3.0368989940768092</c:v>
                </c:pt>
                <c:pt idx="15">
                  <c:v>3.0247223912022201</c:v>
                </c:pt>
                <c:pt idx="16">
                  <c:v>3.0432961492732828</c:v>
                </c:pt>
                <c:pt idx="17">
                  <c:v>3.0227267968852143</c:v>
                </c:pt>
                <c:pt idx="18">
                  <c:v>3.0285601370998019</c:v>
                </c:pt>
                <c:pt idx="19">
                  <c:v>3.0236956792650611</c:v>
                </c:pt>
                <c:pt idx="20">
                  <c:v>2.9831427628405685</c:v>
                </c:pt>
                <c:pt idx="21">
                  <c:v>2.9759552330011236</c:v>
                </c:pt>
                <c:pt idx="22">
                  <c:v>2.9578858494500633</c:v>
                </c:pt>
                <c:pt idx="23">
                  <c:v>2.9402297110404825</c:v>
                </c:pt>
                <c:pt idx="24">
                  <c:v>2.9229462936712558</c:v>
                </c:pt>
                <c:pt idx="25">
                  <c:v>2.9064714738215929</c:v>
                </c:pt>
                <c:pt idx="26">
                  <c:v>2.8736764168972946</c:v>
                </c:pt>
                <c:pt idx="27">
                  <c:v>2.858092634194473</c:v>
                </c:pt>
                <c:pt idx="28">
                  <c:v>2.8430074834248904</c:v>
                </c:pt>
                <c:pt idx="29">
                  <c:v>2.8283398686530825</c:v>
                </c:pt>
                <c:pt idx="30">
                  <c:v>2.7978796910953618</c:v>
                </c:pt>
                <c:pt idx="31">
                  <c:v>2.784154658741528</c:v>
                </c:pt>
                <c:pt idx="32">
                  <c:v>2.7708669904754317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2A-4C11-9916-BF345FE94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870496"/>
        <c:axId val="2080872992"/>
      </c:areaChart>
      <c:catAx>
        <c:axId val="208087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0872992"/>
        <c:crosses val="autoZero"/>
        <c:auto val="1"/>
        <c:lblAlgn val="ctr"/>
        <c:lblOffset val="100"/>
        <c:noMultiLvlLbl val="0"/>
      </c:catAx>
      <c:valAx>
        <c:axId val="20808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087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1950986442445435E-3"/>
          <c:y val="0.887351251204887"/>
          <c:w val="0.98858465379420279"/>
          <c:h val="8.84809033211071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900"/>
              <a:t>Evolution du parc en DPE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6"/>
          <c:order val="0"/>
          <c:tx>
            <c:strRef>
              <c:f>'figures 2050'!$I$29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'figures 2050'!$J$1:$AP$1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'figures 2050'!$J$29:$AP$29</c:f>
              <c:numCache>
                <c:formatCode>0.0</c:formatCode>
                <c:ptCount val="33"/>
                <c:pt idx="0">
                  <c:v>1.448</c:v>
                </c:pt>
                <c:pt idx="1">
                  <c:v>1.3440000000000001</c:v>
                </c:pt>
                <c:pt idx="2">
                  <c:v>1.252</c:v>
                </c:pt>
                <c:pt idx="3">
                  <c:v>1.1702814147685601</c:v>
                </c:pt>
                <c:pt idx="4">
                  <c:v>1.0055796951554401</c:v>
                </c:pt>
                <c:pt idx="5">
                  <c:v>0.86563344912989204</c:v>
                </c:pt>
                <c:pt idx="6">
                  <c:v>0.71119111155108194</c:v>
                </c:pt>
                <c:pt idx="7">
                  <c:v>0.58451640411254002</c:v>
                </c:pt>
                <c:pt idx="8">
                  <c:v>0.488623595564737</c:v>
                </c:pt>
                <c:pt idx="9">
                  <c:v>0.41332514261243303</c:v>
                </c:pt>
                <c:pt idx="10">
                  <c:v>0.35196589337137002</c:v>
                </c:pt>
                <c:pt idx="11">
                  <c:v>0.30214350674351997</c:v>
                </c:pt>
                <c:pt idx="12">
                  <c:v>0.26134073727641299</c:v>
                </c:pt>
                <c:pt idx="13">
                  <c:v>0.22850392832559899</c:v>
                </c:pt>
                <c:pt idx="14">
                  <c:v>0.20154127369582001</c:v>
                </c:pt>
                <c:pt idx="15">
                  <c:v>0.17966350102409701</c:v>
                </c:pt>
                <c:pt idx="16">
                  <c:v>0.16155053926680699</c:v>
                </c:pt>
                <c:pt idx="17">
                  <c:v>0.146545967455743</c:v>
                </c:pt>
                <c:pt idx="18">
                  <c:v>0.13404178435504599</c:v>
                </c:pt>
                <c:pt idx="19">
                  <c:v>0.123585621840715</c:v>
                </c:pt>
                <c:pt idx="20">
                  <c:v>0.11480806093410501</c:v>
                </c:pt>
                <c:pt idx="21">
                  <c:v>0.107419248672158</c:v>
                </c:pt>
                <c:pt idx="22">
                  <c:v>0.10118338434891901</c:v>
                </c:pt>
                <c:pt idx="23">
                  <c:v>9.5908114813241893E-2</c:v>
                </c:pt>
                <c:pt idx="24">
                  <c:v>9.1435530935782897E-2</c:v>
                </c:pt>
                <c:pt idx="25">
                  <c:v>8.7636006695405194E-2</c:v>
                </c:pt>
                <c:pt idx="26">
                  <c:v>8.4402767912758594E-2</c:v>
                </c:pt>
                <c:pt idx="27">
                  <c:v>8.1647552576446097E-2</c:v>
                </c:pt>
                <c:pt idx="28">
                  <c:v>7.9297142755272096E-2</c:v>
                </c:pt>
                <c:pt idx="29">
                  <c:v>7.7290581169133205E-2</c:v>
                </c:pt>
                <c:pt idx="30">
                  <c:v>7.5576933747969394E-2</c:v>
                </c:pt>
                <c:pt idx="31">
                  <c:v>7.4113489167406302E-2</c:v>
                </c:pt>
                <c:pt idx="32">
                  <c:v>7.2864301328396205E-2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E-4B21-AE6E-4CB205A3B761}"/>
            </c:ext>
          </c:extLst>
        </c:ser>
        <c:ser>
          <c:idx val="5"/>
          <c:order val="1"/>
          <c:tx>
            <c:strRef>
              <c:f>'figures 2050'!$I$28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'figures 2050'!$J$1:$AP$1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'figures 2050'!$J$28:$AP$28</c:f>
              <c:numCache>
                <c:formatCode>0.0</c:formatCode>
                <c:ptCount val="33"/>
                <c:pt idx="0">
                  <c:v>2.6920000000000002</c:v>
                </c:pt>
                <c:pt idx="1">
                  <c:v>2.6440000000000001</c:v>
                </c:pt>
                <c:pt idx="2">
                  <c:v>2.5950000000000002</c:v>
                </c:pt>
                <c:pt idx="3">
                  <c:v>2.54381176470147</c:v>
                </c:pt>
                <c:pt idx="4">
                  <c:v>2.4938161341507699</c:v>
                </c:pt>
                <c:pt idx="5">
                  <c:v>2.4439332943015599</c:v>
                </c:pt>
                <c:pt idx="6">
                  <c:v>2.3781237360897198</c:v>
                </c:pt>
                <c:pt idx="7">
                  <c:v>2.0945828799106398</c:v>
                </c:pt>
                <c:pt idx="8">
                  <c:v>1.8368725012164899</c:v>
                </c:pt>
                <c:pt idx="9">
                  <c:v>1.6022477514206399</c:v>
                </c:pt>
                <c:pt idx="10">
                  <c:v>1.4186063537484801</c:v>
                </c:pt>
                <c:pt idx="11">
                  <c:v>1.2798392418847699</c:v>
                </c:pt>
                <c:pt idx="12">
                  <c:v>1.1583303318157201</c:v>
                </c:pt>
                <c:pt idx="13">
                  <c:v>1.05200242639341</c:v>
                </c:pt>
                <c:pt idx="14">
                  <c:v>0.95740890466573603</c:v>
                </c:pt>
                <c:pt idx="15">
                  <c:v>0.87314194317566296</c:v>
                </c:pt>
                <c:pt idx="16">
                  <c:v>0.79684345020772496</c:v>
                </c:pt>
                <c:pt idx="17">
                  <c:v>0.727604763926196</c:v>
                </c:pt>
                <c:pt idx="18">
                  <c:v>0.66456374170476595</c:v>
                </c:pt>
                <c:pt idx="19">
                  <c:v>0.60691868746820499</c:v>
                </c:pt>
                <c:pt idx="20">
                  <c:v>0.55397098763745201</c:v>
                </c:pt>
                <c:pt idx="21">
                  <c:v>0.50515196029215303</c:v>
                </c:pt>
                <c:pt idx="22">
                  <c:v>0.45998507201807998</c:v>
                </c:pt>
                <c:pt idx="23">
                  <c:v>0.418070228597066</c:v>
                </c:pt>
                <c:pt idx="24">
                  <c:v>0.37906382060987998</c:v>
                </c:pt>
                <c:pt idx="25">
                  <c:v>0.34267393327665802</c:v>
                </c:pt>
                <c:pt idx="26">
                  <c:v>0.30865114878794497</c:v>
                </c:pt>
                <c:pt idx="27">
                  <c:v>0.27678100211296602</c:v>
                </c:pt>
                <c:pt idx="28">
                  <c:v>0.246877893038499</c:v>
                </c:pt>
                <c:pt idx="29">
                  <c:v>0.21878009904013801</c:v>
                </c:pt>
                <c:pt idx="30">
                  <c:v>0.19234571674279899</c:v>
                </c:pt>
                <c:pt idx="31">
                  <c:v>0.167449402065181</c:v>
                </c:pt>
                <c:pt idx="32">
                  <c:v>0.14397966102325799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7E-4B21-AE6E-4CB205A3B761}"/>
            </c:ext>
          </c:extLst>
        </c:ser>
        <c:ser>
          <c:idx val="4"/>
          <c:order val="2"/>
          <c:tx>
            <c:strRef>
              <c:f>'figures 2050'!$I$27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'figures 2050'!$J$1:$AP$1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'figures 2050'!$J$27:$AP$27</c:f>
              <c:numCache>
                <c:formatCode>0.0</c:formatCode>
                <c:ptCount val="33"/>
                <c:pt idx="0">
                  <c:v>7.1020000000000003</c:v>
                </c:pt>
                <c:pt idx="1">
                  <c:v>6.89</c:v>
                </c:pt>
                <c:pt idx="2">
                  <c:v>6.6840000000000002</c:v>
                </c:pt>
                <c:pt idx="3">
                  <c:v>6.4878040753492696</c:v>
                </c:pt>
                <c:pt idx="4">
                  <c:v>6.2857372082253997</c:v>
                </c:pt>
                <c:pt idx="5">
                  <c:v>6.0343647716323296</c:v>
                </c:pt>
                <c:pt idx="6">
                  <c:v>5.7223856188272704</c:v>
                </c:pt>
                <c:pt idx="7">
                  <c:v>5.4296159543450297</c:v>
                </c:pt>
                <c:pt idx="8">
                  <c:v>5.1470904593998599</c:v>
                </c:pt>
                <c:pt idx="9">
                  <c:v>4.8042159116524203</c:v>
                </c:pt>
                <c:pt idx="10">
                  <c:v>4.4844216832831396</c:v>
                </c:pt>
                <c:pt idx="11">
                  <c:v>4.1652443573868601</c:v>
                </c:pt>
                <c:pt idx="12">
                  <c:v>3.77071918090201</c:v>
                </c:pt>
                <c:pt idx="13">
                  <c:v>3.15721997465613</c:v>
                </c:pt>
                <c:pt idx="14">
                  <c:v>2.6287334608753601</c:v>
                </c:pt>
                <c:pt idx="15">
                  <c:v>2.19040262900611</c:v>
                </c:pt>
                <c:pt idx="16">
                  <c:v>1.88457502095671</c:v>
                </c:pt>
                <c:pt idx="17">
                  <c:v>1.66513787988506</c:v>
                </c:pt>
                <c:pt idx="18">
                  <c:v>1.4834596511092799</c:v>
                </c:pt>
                <c:pt idx="19">
                  <c:v>1.32824313693337</c:v>
                </c:pt>
                <c:pt idx="20">
                  <c:v>1.1937340241165899</c:v>
                </c:pt>
                <c:pt idx="21">
                  <c:v>1.0762174326970799</c:v>
                </c:pt>
                <c:pt idx="22">
                  <c:v>0.97282904079848498</c:v>
                </c:pt>
                <c:pt idx="23">
                  <c:v>0.88128252140128505</c:v>
                </c:pt>
                <c:pt idx="24">
                  <c:v>0.79971720770662202</c:v>
                </c:pt>
                <c:pt idx="25">
                  <c:v>0.72661642400571302</c:v>
                </c:pt>
                <c:pt idx="26">
                  <c:v>0.66073718279763904</c:v>
                </c:pt>
                <c:pt idx="27">
                  <c:v>0.60105573184351602</c:v>
                </c:pt>
                <c:pt idx="28">
                  <c:v>0.54672483704151598</c:v>
                </c:pt>
                <c:pt idx="29">
                  <c:v>0.49703987143482198</c:v>
                </c:pt>
                <c:pt idx="30">
                  <c:v>0.45141181157071703</c:v>
                </c:pt>
                <c:pt idx="31">
                  <c:v>0.40934573567396698</c:v>
                </c:pt>
                <c:pt idx="32">
                  <c:v>0.37042350883741798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7E-4B21-AE6E-4CB205A3B761}"/>
            </c:ext>
          </c:extLst>
        </c:ser>
        <c:ser>
          <c:idx val="3"/>
          <c:order val="3"/>
          <c:tx>
            <c:strRef>
              <c:f>'figures 2050'!$I$26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'figures 2050'!$J$1:$AP$1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'figures 2050'!$J$26:$AP$26</c:f>
              <c:numCache>
                <c:formatCode>0.0</c:formatCode>
                <c:ptCount val="33"/>
                <c:pt idx="0">
                  <c:v>9.4700000000000006</c:v>
                </c:pt>
                <c:pt idx="1">
                  <c:v>9.4489999999999998</c:v>
                </c:pt>
                <c:pt idx="2">
                  <c:v>9.4239999999999995</c:v>
                </c:pt>
                <c:pt idx="3">
                  <c:v>9.3965277137702294</c:v>
                </c:pt>
                <c:pt idx="4">
                  <c:v>9.3916347780053009</c:v>
                </c:pt>
                <c:pt idx="5">
                  <c:v>9.3415584136198806</c:v>
                </c:pt>
                <c:pt idx="6">
                  <c:v>9.3382919066620804</c:v>
                </c:pt>
                <c:pt idx="7">
                  <c:v>9.3928782492172491</c:v>
                </c:pt>
                <c:pt idx="8">
                  <c:v>9.3876661507289203</c:v>
                </c:pt>
                <c:pt idx="9">
                  <c:v>9.2498618602570595</c:v>
                </c:pt>
                <c:pt idx="10">
                  <c:v>9.0839818796057301</c:v>
                </c:pt>
                <c:pt idx="11">
                  <c:v>8.8989655888669699</c:v>
                </c:pt>
                <c:pt idx="12">
                  <c:v>8.6449766146207292</c:v>
                </c:pt>
                <c:pt idx="13">
                  <c:v>8.5744102045895794</c:v>
                </c:pt>
                <c:pt idx="14">
                  <c:v>8.4425245783560303</c:v>
                </c:pt>
                <c:pt idx="15">
                  <c:v>8.2456695174549708</c:v>
                </c:pt>
                <c:pt idx="16">
                  <c:v>7.9074621290891498</c:v>
                </c:pt>
                <c:pt idx="17">
                  <c:v>7.5130007546593101</c:v>
                </c:pt>
                <c:pt idx="18">
                  <c:v>7.1636348960649601</c:v>
                </c:pt>
                <c:pt idx="19">
                  <c:v>6.6268077845227902</c:v>
                </c:pt>
                <c:pt idx="20">
                  <c:v>6.1614322346868198</c:v>
                </c:pt>
                <c:pt idx="21">
                  <c:v>5.75532006255923</c:v>
                </c:pt>
                <c:pt idx="22">
                  <c:v>5.2705526865581298</c:v>
                </c:pt>
                <c:pt idx="23">
                  <c:v>4.8398156700907098</c:v>
                </c:pt>
                <c:pt idx="24">
                  <c:v>4.4559562997421098</c:v>
                </c:pt>
                <c:pt idx="25">
                  <c:v>4.1409649285811998</c:v>
                </c:pt>
                <c:pt idx="26">
                  <c:v>3.8538457532814201</c:v>
                </c:pt>
                <c:pt idx="27">
                  <c:v>3.5923048826509998</c:v>
                </c:pt>
                <c:pt idx="28">
                  <c:v>3.35415337587267</c:v>
                </c:pt>
                <c:pt idx="29">
                  <c:v>3.13731885112144</c:v>
                </c:pt>
                <c:pt idx="30">
                  <c:v>2.9398559062665202</c:v>
                </c:pt>
                <c:pt idx="31">
                  <c:v>2.7599531641890001</c:v>
                </c:pt>
                <c:pt idx="32">
                  <c:v>2.5959365017907099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7E-4B21-AE6E-4CB205A3B761}"/>
            </c:ext>
          </c:extLst>
        </c:ser>
        <c:ser>
          <c:idx val="2"/>
          <c:order val="4"/>
          <c:tx>
            <c:strRef>
              <c:f>'figures 2050'!$I$25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'figures 2050'!$J$1:$AP$1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'figures 2050'!$J$25:$AP$25</c:f>
              <c:numCache>
                <c:formatCode>0.0</c:formatCode>
                <c:ptCount val="33"/>
                <c:pt idx="0">
                  <c:v>5.2160000000000002</c:v>
                </c:pt>
                <c:pt idx="1">
                  <c:v>5.3520000000000003</c:v>
                </c:pt>
                <c:pt idx="2">
                  <c:v>5.4779999999999998</c:v>
                </c:pt>
                <c:pt idx="3">
                  <c:v>5.5930152216482201</c:v>
                </c:pt>
                <c:pt idx="4">
                  <c:v>5.7547945561329898</c:v>
                </c:pt>
                <c:pt idx="5">
                  <c:v>5.9453791883779097</c:v>
                </c:pt>
                <c:pt idx="6">
                  <c:v>6.1605630111763601</c:v>
                </c:pt>
                <c:pt idx="7">
                  <c:v>6.4746371236036904</c:v>
                </c:pt>
                <c:pt idx="8">
                  <c:v>6.7730972196207997</c:v>
                </c:pt>
                <c:pt idx="9">
                  <c:v>7.0859866996227003</c:v>
                </c:pt>
                <c:pt idx="10">
                  <c:v>7.3501132034323504</c:v>
                </c:pt>
                <c:pt idx="11">
                  <c:v>7.5763481736007199</c:v>
                </c:pt>
                <c:pt idx="12">
                  <c:v>7.8169765964864597</c:v>
                </c:pt>
                <c:pt idx="13">
                  <c:v>8.0788924643765192</c:v>
                </c:pt>
                <c:pt idx="14">
                  <c:v>8.3066642745782797</c:v>
                </c:pt>
                <c:pt idx="15">
                  <c:v>8.5040322231983296</c:v>
                </c:pt>
                <c:pt idx="16">
                  <c:v>8.6893134444242897</c:v>
                </c:pt>
                <c:pt idx="17">
                  <c:v>8.8334588168556802</c:v>
                </c:pt>
                <c:pt idx="18">
                  <c:v>8.9393872887980805</c:v>
                </c:pt>
                <c:pt idx="19">
                  <c:v>9.1865444854632301</c:v>
                </c:pt>
                <c:pt idx="20">
                  <c:v>9.3575245307097497</c:v>
                </c:pt>
                <c:pt idx="21">
                  <c:v>9.4573561031769806</c:v>
                </c:pt>
                <c:pt idx="22">
                  <c:v>9.5840681426874905</c:v>
                </c:pt>
                <c:pt idx="23">
                  <c:v>9.6591460802020208</c:v>
                </c:pt>
                <c:pt idx="24">
                  <c:v>9.6881418534044901</c:v>
                </c:pt>
                <c:pt idx="25">
                  <c:v>9.6661907245514005</c:v>
                </c:pt>
                <c:pt idx="26">
                  <c:v>9.6079135611876296</c:v>
                </c:pt>
                <c:pt idx="27">
                  <c:v>9.5348494726470108</c:v>
                </c:pt>
                <c:pt idx="28">
                  <c:v>9.4501708322576992</c:v>
                </c:pt>
                <c:pt idx="29">
                  <c:v>9.3568407108962202</c:v>
                </c:pt>
                <c:pt idx="30">
                  <c:v>9.2572492954931107</c:v>
                </c:pt>
                <c:pt idx="31">
                  <c:v>9.1533111028013803</c:v>
                </c:pt>
                <c:pt idx="32">
                  <c:v>9.0465475037317695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7E-4B21-AE6E-4CB205A3B761}"/>
            </c:ext>
          </c:extLst>
        </c:ser>
        <c:ser>
          <c:idx val="1"/>
          <c:order val="5"/>
          <c:tx>
            <c:strRef>
              <c:f>'figures 2050'!$I$24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'figures 2050'!$J$1:$AP$1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'figures 2050'!$J$24:$AP$24</c:f>
              <c:numCache>
                <c:formatCode>0.0</c:formatCode>
                <c:ptCount val="33"/>
                <c:pt idx="0">
                  <c:v>1.5329999999999999</c:v>
                </c:pt>
                <c:pt idx="1">
                  <c:v>1.8260000000000001</c:v>
                </c:pt>
                <c:pt idx="2">
                  <c:v>2.1150000000000002</c:v>
                </c:pt>
                <c:pt idx="3">
                  <c:v>2.40048015670195</c:v>
                </c:pt>
                <c:pt idx="4">
                  <c:v>2.6970831584814601</c:v>
                </c:pt>
                <c:pt idx="5">
                  <c:v>3.0163349502847301</c:v>
                </c:pt>
                <c:pt idx="6">
                  <c:v>3.3470589991153701</c:v>
                </c:pt>
                <c:pt idx="7">
                  <c:v>3.6859714850411098</c:v>
                </c:pt>
                <c:pt idx="8">
                  <c:v>4.02401420225537</c:v>
                </c:pt>
                <c:pt idx="9">
                  <c:v>4.4679047731232497</c:v>
                </c:pt>
                <c:pt idx="10">
                  <c:v>4.8926059411565896</c:v>
                </c:pt>
                <c:pt idx="11">
                  <c:v>5.3095193234388898</c:v>
                </c:pt>
                <c:pt idx="12">
                  <c:v>5.8107349061481104</c:v>
                </c:pt>
                <c:pt idx="13">
                  <c:v>6.24608795552499</c:v>
                </c:pt>
                <c:pt idx="14">
                  <c:v>6.7157567286397004</c:v>
                </c:pt>
                <c:pt idx="15">
                  <c:v>7.1689439341664096</c:v>
                </c:pt>
                <c:pt idx="16">
                  <c:v>7.6227446660218501</c:v>
                </c:pt>
                <c:pt idx="17">
                  <c:v>8.0706683504496901</c:v>
                </c:pt>
                <c:pt idx="18">
                  <c:v>8.4713861046242993</c:v>
                </c:pt>
                <c:pt idx="19">
                  <c:v>8.8840957970563608</c:v>
                </c:pt>
                <c:pt idx="20">
                  <c:v>9.2702271939210998</c:v>
                </c:pt>
                <c:pt idx="21">
                  <c:v>9.6415575593933607</c:v>
                </c:pt>
                <c:pt idx="22">
                  <c:v>10.026069283017501</c:v>
                </c:pt>
                <c:pt idx="23">
                  <c:v>10.391277039932</c:v>
                </c:pt>
                <c:pt idx="24">
                  <c:v>10.7418356610951</c:v>
                </c:pt>
                <c:pt idx="25">
                  <c:v>11.063314489305</c:v>
                </c:pt>
                <c:pt idx="26">
                  <c:v>11.383662651463601</c:v>
                </c:pt>
                <c:pt idx="27">
                  <c:v>11.6852292037256</c:v>
                </c:pt>
                <c:pt idx="28">
                  <c:v>11.968405213773901</c:v>
                </c:pt>
                <c:pt idx="29">
                  <c:v>12.233659049706301</c:v>
                </c:pt>
                <c:pt idx="30">
                  <c:v>12.481303572311299</c:v>
                </c:pt>
                <c:pt idx="31">
                  <c:v>12.712245035677199</c:v>
                </c:pt>
                <c:pt idx="32">
                  <c:v>12.927109590234799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7E-4B21-AE6E-4CB205A3B761}"/>
            </c:ext>
          </c:extLst>
        </c:ser>
        <c:ser>
          <c:idx val="0"/>
          <c:order val="6"/>
          <c:tx>
            <c:strRef>
              <c:f>'figures 2050'!$I$23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numRef>
              <c:f>'figures 2050'!$J$1:$AP$1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'figures 2050'!$J$23:$AP$23</c:f>
              <c:numCache>
                <c:formatCode>0.0</c:formatCode>
                <c:ptCount val="33"/>
                <c:pt idx="0">
                  <c:v>0.307</c:v>
                </c:pt>
                <c:pt idx="1">
                  <c:v>0.60299999999999998</c:v>
                </c:pt>
                <c:pt idx="2">
                  <c:v>0.9</c:v>
                </c:pt>
                <c:pt idx="3">
                  <c:v>1.19639467719731</c:v>
                </c:pt>
                <c:pt idx="4">
                  <c:v>1.4986960523700401</c:v>
                </c:pt>
                <c:pt idx="5">
                  <c:v>1.79708535617252</c:v>
                </c:pt>
                <c:pt idx="6">
                  <c:v>2.0815105356838202</c:v>
                </c:pt>
                <c:pt idx="7">
                  <c:v>2.3497552587697701</c:v>
                </c:pt>
                <c:pt idx="8">
                  <c:v>2.60539730632527</c:v>
                </c:pt>
                <c:pt idx="9">
                  <c:v>2.8680966687797702</c:v>
                </c:pt>
                <c:pt idx="10">
                  <c:v>3.1168765380099299</c:v>
                </c:pt>
                <c:pt idx="11">
                  <c:v>3.35154318791884</c:v>
                </c:pt>
                <c:pt idx="12">
                  <c:v>3.5837437584807601</c:v>
                </c:pt>
                <c:pt idx="13">
                  <c:v>3.67149939746517</c:v>
                </c:pt>
                <c:pt idx="14">
                  <c:v>3.89679882376746</c:v>
                </c:pt>
                <c:pt idx="15">
                  <c:v>4.1170044335645901</c:v>
                </c:pt>
                <c:pt idx="16">
                  <c:v>4.3344392606822897</c:v>
                </c:pt>
                <c:pt idx="17">
                  <c:v>4.5472791342902896</c:v>
                </c:pt>
                <c:pt idx="18">
                  <c:v>4.7426726822498697</c:v>
                </c:pt>
                <c:pt idx="19">
                  <c:v>4.92713661706183</c:v>
                </c:pt>
                <c:pt idx="20">
                  <c:v>5.1045473801038703</c:v>
                </c:pt>
                <c:pt idx="21">
                  <c:v>5.2748841889826004</c:v>
                </c:pt>
                <c:pt idx="22">
                  <c:v>5.4536743887524501</c:v>
                </c:pt>
                <c:pt idx="23">
                  <c:v>5.6321793483510598</c:v>
                </c:pt>
                <c:pt idx="24">
                  <c:v>5.8097300016780604</c:v>
                </c:pt>
                <c:pt idx="25">
                  <c:v>5.9855511071347003</c:v>
                </c:pt>
                <c:pt idx="26">
                  <c:v>6.1596900387263398</c:v>
                </c:pt>
                <c:pt idx="27">
                  <c:v>6.3318609020466203</c:v>
                </c:pt>
                <c:pt idx="28">
                  <c:v>6.5017964950831404</c:v>
                </c:pt>
                <c:pt idx="29">
                  <c:v>6.6690888571542004</c:v>
                </c:pt>
                <c:pt idx="30">
                  <c:v>6.8337426755167296</c:v>
                </c:pt>
                <c:pt idx="31">
                  <c:v>6.9954349051817299</c:v>
                </c:pt>
                <c:pt idx="32">
                  <c:v>7.1542385956639301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7E-4B21-AE6E-4CB205A3B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994256"/>
        <c:axId val="2022994672"/>
      </c:areaChart>
      <c:catAx>
        <c:axId val="202299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994672"/>
        <c:crosses val="autoZero"/>
        <c:auto val="1"/>
        <c:lblAlgn val="ctr"/>
        <c:lblOffset val="100"/>
        <c:noMultiLvlLbl val="0"/>
      </c:catAx>
      <c:valAx>
        <c:axId val="20229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99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d'énergie par vecteur (TWh)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5"/>
          <c:order val="0"/>
          <c:tx>
            <c:strRef>
              <c:f>'figures 2050'!$H$50</c:f>
              <c:strCache>
                <c:ptCount val="1"/>
                <c:pt idx="0">
                  <c:v>Electricité (joule)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cat>
            <c:numRef>
              <c:f>'figures 2050'!$J$1:$AP$1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'figures 2050'!$J$50:$AP$50</c:f>
              <c:numCache>
                <c:formatCode>0.0</c:formatCode>
                <c:ptCount val="33"/>
                <c:pt idx="0">
                  <c:v>36.686999999999998</c:v>
                </c:pt>
                <c:pt idx="1">
                  <c:v>35.451999999999998</c:v>
                </c:pt>
                <c:pt idx="2">
                  <c:v>34.271999999999998</c:v>
                </c:pt>
                <c:pt idx="3">
                  <c:v>32.861406081508989</c:v>
                </c:pt>
                <c:pt idx="4">
                  <c:v>31.224325212973326</c:v>
                </c:pt>
                <c:pt idx="5">
                  <c:v>29.715364325026279</c:v>
                </c:pt>
                <c:pt idx="6">
                  <c:v>27.856264218609116</c:v>
                </c:pt>
                <c:pt idx="7">
                  <c:v>25.747425891792364</c:v>
                </c:pt>
                <c:pt idx="8">
                  <c:v>23.831641915502637</c:v>
                </c:pt>
                <c:pt idx="9">
                  <c:v>21.9741468362466</c:v>
                </c:pt>
                <c:pt idx="10">
                  <c:v>20.342697842785768</c:v>
                </c:pt>
                <c:pt idx="11">
                  <c:v>18.979277838439838</c:v>
                </c:pt>
                <c:pt idx="12">
                  <c:v>17.568594205075499</c:v>
                </c:pt>
                <c:pt idx="13">
                  <c:v>16.2705225678584</c:v>
                </c:pt>
                <c:pt idx="14">
                  <c:v>15.262412379247099</c:v>
                </c:pt>
                <c:pt idx="15">
                  <c:v>14.163389266483934</c:v>
                </c:pt>
                <c:pt idx="16">
                  <c:v>13.311906583467477</c:v>
                </c:pt>
                <c:pt idx="17">
                  <c:v>12.381331418479109</c:v>
                </c:pt>
                <c:pt idx="18">
                  <c:v>11.705219284006327</c:v>
                </c:pt>
                <c:pt idx="19">
                  <c:v>11.026595176174602</c:v>
                </c:pt>
                <c:pt idx="20">
                  <c:v>10.29466374865185</c:v>
                </c:pt>
                <c:pt idx="21">
                  <c:v>9.7408270987460366</c:v>
                </c:pt>
                <c:pt idx="22">
                  <c:v>9.1957242563447856</c:v>
                </c:pt>
                <c:pt idx="23">
                  <c:v>8.6960546290489873</c:v>
                </c:pt>
                <c:pt idx="24">
                  <c:v>8.23617082032162</c:v>
                </c:pt>
                <c:pt idx="25">
                  <c:v>7.8144577055688833</c:v>
                </c:pt>
                <c:pt idx="26">
                  <c:v>7.3805382743892016</c:v>
                </c:pt>
                <c:pt idx="27">
                  <c:v>7.0197810236869485</c:v>
                </c:pt>
                <c:pt idx="28">
                  <c:v>6.6845075253249417</c:v>
                </c:pt>
                <c:pt idx="29">
                  <c:v>6.3722876934212804</c:v>
                </c:pt>
                <c:pt idx="30">
                  <c:v>6.0458794578593835</c:v>
                </c:pt>
                <c:pt idx="31">
                  <c:v>5.7752543118245709</c:v>
                </c:pt>
                <c:pt idx="32">
                  <c:v>5.5219472088161963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D-4454-9E9C-63531F18E952}"/>
            </c:ext>
          </c:extLst>
        </c:ser>
        <c:ser>
          <c:idx val="4"/>
          <c:order val="1"/>
          <c:tx>
            <c:strRef>
              <c:f>'figures 2050'!$H$49</c:f>
              <c:strCache>
                <c:ptCount val="1"/>
                <c:pt idx="0">
                  <c:v>Electricité (pompe à chaleur)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'figures 2050'!$J$1:$AP$1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'figures 2050'!$J$49:$AP$49</c:f>
              <c:numCache>
                <c:formatCode>0.0</c:formatCode>
                <c:ptCount val="33"/>
                <c:pt idx="0">
                  <c:v>3.98</c:v>
                </c:pt>
                <c:pt idx="1">
                  <c:v>4.9779999999999998</c:v>
                </c:pt>
                <c:pt idx="2">
                  <c:v>5.9580000000000002</c:v>
                </c:pt>
                <c:pt idx="3">
                  <c:v>6.8616607108496934</c:v>
                </c:pt>
                <c:pt idx="4">
                  <c:v>8.0010542708911583</c:v>
                </c:pt>
                <c:pt idx="5">
                  <c:v>9.7551724305730438</c:v>
                </c:pt>
                <c:pt idx="6">
                  <c:v>11.497616817992807</c:v>
                </c:pt>
                <c:pt idx="7">
                  <c:v>12.81895039098954</c:v>
                </c:pt>
                <c:pt idx="8">
                  <c:v>13.877573961279561</c:v>
                </c:pt>
                <c:pt idx="9">
                  <c:v>15.731851199550194</c:v>
                </c:pt>
                <c:pt idx="10">
                  <c:v>17.226524973370442</c:v>
                </c:pt>
                <c:pt idx="11">
                  <c:v>18.649889170810859</c:v>
                </c:pt>
                <c:pt idx="12">
                  <c:v>20.52910736283868</c:v>
                </c:pt>
                <c:pt idx="13">
                  <c:v>21.732387130159005</c:v>
                </c:pt>
                <c:pt idx="14">
                  <c:v>23.179347039446679</c:v>
                </c:pt>
                <c:pt idx="15">
                  <c:v>24.124235938607381</c:v>
                </c:pt>
                <c:pt idx="16">
                  <c:v>25.210829483282915</c:v>
                </c:pt>
                <c:pt idx="17">
                  <c:v>25.881033099055266</c:v>
                </c:pt>
                <c:pt idx="18">
                  <c:v>26.630984983079692</c:v>
                </c:pt>
                <c:pt idx="19">
                  <c:v>27.248033675281871</c:v>
                </c:pt>
                <c:pt idx="20">
                  <c:v>27.666299160980408</c:v>
                </c:pt>
                <c:pt idx="21">
                  <c:v>28.294899284151512</c:v>
                </c:pt>
                <c:pt idx="22">
                  <c:v>28.777023641330612</c:v>
                </c:pt>
                <c:pt idx="23">
                  <c:v>29.05228431553326</c:v>
                </c:pt>
                <c:pt idx="24">
                  <c:v>29.292481744753694</c:v>
                </c:pt>
                <c:pt idx="25">
                  <c:v>29.504748050943519</c:v>
                </c:pt>
                <c:pt idx="26">
                  <c:v>29.519607141190203</c:v>
                </c:pt>
                <c:pt idx="27">
                  <c:v>29.68220835366461</c:v>
                </c:pt>
                <c:pt idx="28">
                  <c:v>29.825640397146845</c:v>
                </c:pt>
                <c:pt idx="29">
                  <c:v>29.951306522125538</c:v>
                </c:pt>
                <c:pt idx="30">
                  <c:v>29.888246203552075</c:v>
                </c:pt>
                <c:pt idx="31">
                  <c:v>29.984258365180274</c:v>
                </c:pt>
                <c:pt idx="32">
                  <c:v>30.068490499444227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8D-4454-9E9C-63531F18E952}"/>
            </c:ext>
          </c:extLst>
        </c:ser>
        <c:ser>
          <c:idx val="0"/>
          <c:order val="2"/>
          <c:tx>
            <c:strRef>
              <c:f>'figures 2050'!$H$45</c:f>
              <c:strCache>
                <c:ptCount val="1"/>
                <c:pt idx="0">
                  <c:v>Chauffage urbain 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numRef>
              <c:f>'figures 2050'!$J$1:$AP$1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'figures 2050'!$J$45:$AP$45</c:f>
              <c:numCache>
                <c:formatCode>0.0</c:formatCode>
                <c:ptCount val="33"/>
                <c:pt idx="0">
                  <c:v>10.699</c:v>
                </c:pt>
                <c:pt idx="1">
                  <c:v>14.263</c:v>
                </c:pt>
                <c:pt idx="2">
                  <c:v>17.596</c:v>
                </c:pt>
                <c:pt idx="3">
                  <c:v>20.505801328778105</c:v>
                </c:pt>
                <c:pt idx="4">
                  <c:v>23.1541579538472</c:v>
                </c:pt>
                <c:pt idx="5">
                  <c:v>25.884948294610769</c:v>
                </c:pt>
                <c:pt idx="6">
                  <c:v>27.966090661848725</c:v>
                </c:pt>
                <c:pt idx="7">
                  <c:v>29.638995562078865</c:v>
                </c:pt>
                <c:pt idx="8">
                  <c:v>30.940064934392005</c:v>
                </c:pt>
                <c:pt idx="9">
                  <c:v>31.920465090803795</c:v>
                </c:pt>
                <c:pt idx="10">
                  <c:v>32.597661775102125</c:v>
                </c:pt>
                <c:pt idx="11">
                  <c:v>33.210686033094397</c:v>
                </c:pt>
                <c:pt idx="12">
                  <c:v>33.633820409468861</c:v>
                </c:pt>
                <c:pt idx="13">
                  <c:v>33.504966609514469</c:v>
                </c:pt>
                <c:pt idx="14">
                  <c:v>33.706930734928406</c:v>
                </c:pt>
                <c:pt idx="15">
                  <c:v>33.322414404026873</c:v>
                </c:pt>
                <c:pt idx="16">
                  <c:v>33.133504786977767</c:v>
                </c:pt>
                <c:pt idx="17">
                  <c:v>32.44783702868461</c:v>
                </c:pt>
                <c:pt idx="18">
                  <c:v>32.187126884033205</c:v>
                </c:pt>
                <c:pt idx="19">
                  <c:v>31.673655280677028</c:v>
                </c:pt>
                <c:pt idx="20">
                  <c:v>30.859917973713411</c:v>
                </c:pt>
                <c:pt idx="21">
                  <c:v>30.431304131385403</c:v>
                </c:pt>
                <c:pt idx="22">
                  <c:v>29.911529858028835</c:v>
                </c:pt>
                <c:pt idx="23">
                  <c:v>29.430265139835644</c:v>
                </c:pt>
                <c:pt idx="24">
                  <c:v>28.978301993117178</c:v>
                </c:pt>
                <c:pt idx="25">
                  <c:v>28.625618051166345</c:v>
                </c:pt>
                <c:pt idx="26">
                  <c:v>28.103336258173343</c:v>
                </c:pt>
                <c:pt idx="27">
                  <c:v>27.767605508119946</c:v>
                </c:pt>
                <c:pt idx="28">
                  <c:v>27.453488724836934</c:v>
                </c:pt>
                <c:pt idx="29">
                  <c:v>27.161069289108763</c:v>
                </c:pt>
                <c:pt idx="30">
                  <c:v>26.734109474397876</c:v>
                </c:pt>
                <c:pt idx="31">
                  <c:v>26.484329321309495</c:v>
                </c:pt>
                <c:pt idx="32">
                  <c:v>26.253458672304266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8D-4454-9E9C-63531F18E952}"/>
            </c:ext>
          </c:extLst>
        </c:ser>
        <c:ser>
          <c:idx val="3"/>
          <c:order val="3"/>
          <c:tx>
            <c:strRef>
              <c:f>'figures 2050'!$H$48</c:f>
              <c:strCache>
                <c:ptCount val="1"/>
                <c:pt idx="0">
                  <c:v>Bois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numRef>
              <c:f>'figures 2050'!$J$1:$AP$1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'figures 2050'!$J$48:$AP$48</c:f>
              <c:numCache>
                <c:formatCode>0.0</c:formatCode>
                <c:ptCount val="33"/>
                <c:pt idx="0">
                  <c:v>74.332999999999998</c:v>
                </c:pt>
                <c:pt idx="1">
                  <c:v>73.747</c:v>
                </c:pt>
                <c:pt idx="2">
                  <c:v>73.173000000000002</c:v>
                </c:pt>
                <c:pt idx="3">
                  <c:v>71.767200584654489</c:v>
                </c:pt>
                <c:pt idx="4">
                  <c:v>70.431658997834319</c:v>
                </c:pt>
                <c:pt idx="5">
                  <c:v>69.417380385114129</c:v>
                </c:pt>
                <c:pt idx="6">
                  <c:v>67.202841197185307</c:v>
                </c:pt>
                <c:pt idx="7">
                  <c:v>64.38931775635092</c:v>
                </c:pt>
                <c:pt idx="8">
                  <c:v>61.630106095686962</c:v>
                </c:pt>
                <c:pt idx="9">
                  <c:v>59.854562201191825</c:v>
                </c:pt>
                <c:pt idx="10">
                  <c:v>58.038690350778587</c:v>
                </c:pt>
                <c:pt idx="11">
                  <c:v>56.462258453234</c:v>
                </c:pt>
                <c:pt idx="12">
                  <c:v>54.431150951620722</c:v>
                </c:pt>
                <c:pt idx="13">
                  <c:v>52.234449321353821</c:v>
                </c:pt>
                <c:pt idx="14">
                  <c:v>50.755248966709082</c:v>
                </c:pt>
                <c:pt idx="15">
                  <c:v>48.747179789119109</c:v>
                </c:pt>
                <c:pt idx="16">
                  <c:v>47.277420080350986</c:v>
                </c:pt>
                <c:pt idx="17">
                  <c:v>45.28283391501504</c:v>
                </c:pt>
                <c:pt idx="18">
                  <c:v>44.005735382175132</c:v>
                </c:pt>
                <c:pt idx="19">
                  <c:v>42.741165572916088</c:v>
                </c:pt>
                <c:pt idx="20">
                  <c:v>41.075123209796082</c:v>
                </c:pt>
                <c:pt idx="21">
                  <c:v>39.944969319146971</c:v>
                </c:pt>
                <c:pt idx="22">
                  <c:v>38.679948280199199</c:v>
                </c:pt>
                <c:pt idx="23">
                  <c:v>37.461676706470726</c:v>
                </c:pt>
                <c:pt idx="24">
                  <c:v>36.284009743913664</c:v>
                </c:pt>
                <c:pt idx="25">
                  <c:v>35.152889279771117</c:v>
                </c:pt>
                <c:pt idx="26">
                  <c:v>33.856378892404102</c:v>
                </c:pt>
                <c:pt idx="27">
                  <c:v>32.79278893058769</c:v>
                </c:pt>
                <c:pt idx="28">
                  <c:v>31.758084949194146</c:v>
                </c:pt>
                <c:pt idx="29">
                  <c:v>30.750285680176585</c:v>
                </c:pt>
                <c:pt idx="30">
                  <c:v>29.596163638127468</c:v>
                </c:pt>
                <c:pt idx="31">
                  <c:v>28.643769992901895</c:v>
                </c:pt>
                <c:pt idx="32">
                  <c:v>27.714467918381168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8D-4454-9E9C-63531F18E952}"/>
            </c:ext>
          </c:extLst>
        </c:ser>
        <c:ser>
          <c:idx val="1"/>
          <c:order val="4"/>
          <c:tx>
            <c:strRef>
              <c:f>'figures 2050'!$H$46</c:f>
              <c:strCache>
                <c:ptCount val="1"/>
                <c:pt idx="0">
                  <c:v>Gaz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cat>
            <c:numRef>
              <c:f>'figures 2050'!$J$1:$AP$1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'figures 2050'!$J$46:$AP$46</c:f>
              <c:numCache>
                <c:formatCode>0.0</c:formatCode>
                <c:ptCount val="33"/>
                <c:pt idx="0">
                  <c:v>129</c:v>
                </c:pt>
                <c:pt idx="1">
                  <c:v>124.851</c:v>
                </c:pt>
                <c:pt idx="2">
                  <c:v>120.937</c:v>
                </c:pt>
                <c:pt idx="3">
                  <c:v>116.0211888733491</c:v>
                </c:pt>
                <c:pt idx="4">
                  <c:v>111.6722167541281</c:v>
                </c:pt>
                <c:pt idx="5">
                  <c:v>108.17857605788457</c:v>
                </c:pt>
                <c:pt idx="6">
                  <c:v>102.86736136433571</c:v>
                </c:pt>
                <c:pt idx="7">
                  <c:v>97.398647449154112</c:v>
                </c:pt>
                <c:pt idx="8">
                  <c:v>92.252332013028692</c:v>
                </c:pt>
                <c:pt idx="9">
                  <c:v>83.423242601630022</c:v>
                </c:pt>
                <c:pt idx="10">
                  <c:v>75.433070677268176</c:v>
                </c:pt>
                <c:pt idx="11">
                  <c:v>68.382184794740482</c:v>
                </c:pt>
                <c:pt idx="12">
                  <c:v>61.020155898695009</c:v>
                </c:pt>
                <c:pt idx="13">
                  <c:v>55.040599270273916</c:v>
                </c:pt>
                <c:pt idx="14">
                  <c:v>50.369026218846237</c:v>
                </c:pt>
                <c:pt idx="15">
                  <c:v>45.602618268043301</c:v>
                </c:pt>
                <c:pt idx="16">
                  <c:v>41.829771435817364</c:v>
                </c:pt>
                <c:pt idx="17">
                  <c:v>37.993708312743614</c:v>
                </c:pt>
                <c:pt idx="18">
                  <c:v>35.028758337002927</c:v>
                </c:pt>
                <c:pt idx="19">
                  <c:v>32.281017204387162</c:v>
                </c:pt>
                <c:pt idx="20">
                  <c:v>29.485296455639048</c:v>
                </c:pt>
                <c:pt idx="21">
                  <c:v>27.299825935502675</c:v>
                </c:pt>
                <c:pt idx="22">
                  <c:v>25.222757599360147</c:v>
                </c:pt>
                <c:pt idx="23">
                  <c:v>23.359896500860923</c:v>
                </c:pt>
                <c:pt idx="24">
                  <c:v>21.684291843050701</c:v>
                </c:pt>
                <c:pt idx="25">
                  <c:v>20.188676985373551</c:v>
                </c:pt>
                <c:pt idx="26">
                  <c:v>18.724079311480512</c:v>
                </c:pt>
                <c:pt idx="27">
                  <c:v>17.505536645730128</c:v>
                </c:pt>
                <c:pt idx="28">
                  <c:v>16.403070713388974</c:v>
                </c:pt>
                <c:pt idx="29">
                  <c:v>15.404510082711525</c:v>
                </c:pt>
                <c:pt idx="30">
                  <c:v>14.415265821750767</c:v>
                </c:pt>
                <c:pt idx="31">
                  <c:v>13.598147139516078</c:v>
                </c:pt>
                <c:pt idx="32">
                  <c:v>12.855668084752571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8D-4454-9E9C-63531F18E952}"/>
            </c:ext>
          </c:extLst>
        </c:ser>
        <c:ser>
          <c:idx val="2"/>
          <c:order val="5"/>
          <c:tx>
            <c:strRef>
              <c:f>'figures 2050'!$H$47</c:f>
              <c:strCache>
                <c:ptCount val="1"/>
                <c:pt idx="0">
                  <c:v>Fioul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cat>
            <c:numRef>
              <c:f>'figures 2050'!$J$1:$AP$1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'figures 2050'!$J$47:$AP$47</c:f>
              <c:numCache>
                <c:formatCode>0.0</c:formatCode>
                <c:ptCount val="33"/>
                <c:pt idx="0">
                  <c:v>40</c:v>
                </c:pt>
                <c:pt idx="1">
                  <c:v>38.308999999999997</c:v>
                </c:pt>
                <c:pt idx="2">
                  <c:v>36.746000000000002</c:v>
                </c:pt>
                <c:pt idx="3">
                  <c:v>34.985668076315058</c:v>
                </c:pt>
                <c:pt idx="4">
                  <c:v>32.016500939343054</c:v>
                </c:pt>
                <c:pt idx="5">
                  <c:v>25.983757729685927</c:v>
                </c:pt>
                <c:pt idx="6">
                  <c:v>20.467895158484229</c:v>
                </c:pt>
                <c:pt idx="7">
                  <c:v>16.22752782291905</c:v>
                </c:pt>
                <c:pt idx="8">
                  <c:v>12.921811122366693</c:v>
                </c:pt>
                <c:pt idx="9">
                  <c:v>10.30637442155191</c:v>
                </c:pt>
                <c:pt idx="10">
                  <c:v>8.3684271111288009</c:v>
                </c:pt>
                <c:pt idx="11">
                  <c:v>6.9042623906816933</c:v>
                </c:pt>
                <c:pt idx="12">
                  <c:v>5.1307293386601813</c:v>
                </c:pt>
                <c:pt idx="13">
                  <c:v>3.9567225603211718</c:v>
                </c:pt>
                <c:pt idx="14">
                  <c:v>2.7653804766610524</c:v>
                </c:pt>
                <c:pt idx="15">
                  <c:v>2.1670755613567487</c:v>
                </c:pt>
                <c:pt idx="16">
                  <c:v>1.7942958493890493</c:v>
                </c:pt>
                <c:pt idx="17">
                  <c:v>1.6662425316035991</c:v>
                </c:pt>
                <c:pt idx="18">
                  <c:v>1.6230213466732182</c:v>
                </c:pt>
                <c:pt idx="19">
                  <c:v>1.6201819437655121</c:v>
                </c:pt>
                <c:pt idx="20">
                  <c:v>1</c:v>
                </c:pt>
                <c:pt idx="21">
                  <c:v>0.5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8D-4454-9E9C-63531F18E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077200"/>
        <c:axId val="1794627920"/>
      </c:areaChart>
      <c:catAx>
        <c:axId val="172207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4627920"/>
        <c:crosses val="autoZero"/>
        <c:auto val="1"/>
        <c:lblAlgn val="ctr"/>
        <c:lblOffset val="100"/>
        <c:noMultiLvlLbl val="0"/>
      </c:catAx>
      <c:valAx>
        <c:axId val="17946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207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du parc par énergie de chauffage</a:t>
            </a:r>
          </a:p>
          <a:p>
            <a:pPr>
              <a:defRPr/>
            </a:pPr>
            <a:r>
              <a:rPr lang="fr-FR"/>
              <a:t> (millions de logements)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4520024657165206E-2"/>
          <c:y val="0.16360212796350085"/>
          <c:w val="0.87615414576790551"/>
          <c:h val="0.64708780159803803"/>
        </c:manualLayout>
      </c:layout>
      <c:areaChart>
        <c:grouping val="stacked"/>
        <c:varyColors val="0"/>
        <c:ser>
          <c:idx val="0"/>
          <c:order val="0"/>
          <c:tx>
            <c:strRef>
              <c:f>'figures 2050'!$I$57</c:f>
              <c:strCache>
                <c:ptCount val="1"/>
                <c:pt idx="0">
                  <c:v>Electricité (joule)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cat>
            <c:numRef>
              <c:f>'figures 2050'!$J$1:$AP$1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'figures 2050'!$J$57:$AP$57</c:f>
              <c:numCache>
                <c:formatCode>0.0</c:formatCode>
                <c:ptCount val="33"/>
                <c:pt idx="0">
                  <c:v>9.0269999999999992</c:v>
                </c:pt>
                <c:pt idx="1">
                  <c:v>8.7949999999999999</c:v>
                </c:pt>
                <c:pt idx="2">
                  <c:v>8.5679999999999996</c:v>
                </c:pt>
                <c:pt idx="3">
                  <c:v>8.3583306056008002</c:v>
                </c:pt>
                <c:pt idx="4">
                  <c:v>8.1524041904948508</c:v>
                </c:pt>
                <c:pt idx="5">
                  <c:v>7.9490889690408704</c:v>
                </c:pt>
                <c:pt idx="6">
                  <c:v>7.7389986135511899</c:v>
                </c:pt>
                <c:pt idx="7">
                  <c:v>7.5290930859064504</c:v>
                </c:pt>
                <c:pt idx="8">
                  <c:v>7.3173432131221396</c:v>
                </c:pt>
                <c:pt idx="9">
                  <c:v>7.0724497866616796</c:v>
                </c:pt>
                <c:pt idx="10">
                  <c:v>6.8427669321464499</c:v>
                </c:pt>
                <c:pt idx="11">
                  <c:v>6.6150930471025502</c:v>
                </c:pt>
                <c:pt idx="12">
                  <c:v>6.33589355733183</c:v>
                </c:pt>
                <c:pt idx="13">
                  <c:v>6.0935368223886304</c:v>
                </c:pt>
                <c:pt idx="14">
                  <c:v>5.8621022411200201</c:v>
                </c:pt>
                <c:pt idx="15">
                  <c:v>5.6330292855395898</c:v>
                </c:pt>
                <c:pt idx="16">
                  <c:v>5.4088941236340302</c:v>
                </c:pt>
                <c:pt idx="17">
                  <c:v>5.1883011777427104</c:v>
                </c:pt>
                <c:pt idx="18">
                  <c:v>4.9995679473760699</c:v>
                </c:pt>
                <c:pt idx="19">
                  <c:v>4.8280750529358301</c:v>
                </c:pt>
                <c:pt idx="20">
                  <c:v>4.6691141330229904</c:v>
                </c:pt>
                <c:pt idx="21">
                  <c:v>4.5196658237890199</c:v>
                </c:pt>
                <c:pt idx="22">
                  <c:v>4.3779960520412198</c:v>
                </c:pt>
                <c:pt idx="23">
                  <c:v>4.2435246471344001</c:v>
                </c:pt>
                <c:pt idx="24">
                  <c:v>4.1153427747567797</c:v>
                </c:pt>
                <c:pt idx="25">
                  <c:v>3.9927820807550498</c:v>
                </c:pt>
                <c:pt idx="26">
                  <c:v>3.8753033361528701</c:v>
                </c:pt>
                <c:pt idx="27">
                  <c:v>3.7625019581368302</c:v>
                </c:pt>
                <c:pt idx="28">
                  <c:v>3.65403640517586</c:v>
                </c:pt>
                <c:pt idx="29">
                  <c:v>3.5496186068708502</c:v>
                </c:pt>
                <c:pt idx="30">
                  <c:v>3.4490006907799202</c:v>
                </c:pt>
                <c:pt idx="31">
                  <c:v>3.3519661236567702</c:v>
                </c:pt>
                <c:pt idx="32">
                  <c:v>3.2583231925670302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7-4BB7-9ABF-2116D19F9C3E}"/>
            </c:ext>
          </c:extLst>
        </c:ser>
        <c:ser>
          <c:idx val="1"/>
          <c:order val="1"/>
          <c:tx>
            <c:strRef>
              <c:f>'figures 2050'!$I$58</c:f>
              <c:strCache>
                <c:ptCount val="1"/>
                <c:pt idx="0">
                  <c:v>Electricité (pompe à chaleur)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'figures 2050'!$J$1:$AP$1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'figures 2050'!$J$58:$AP$58</c:f>
              <c:numCache>
                <c:formatCode>0.0</c:formatCode>
                <c:ptCount val="33"/>
                <c:pt idx="0">
                  <c:v>1.34</c:v>
                </c:pt>
                <c:pt idx="1">
                  <c:v>1.85</c:v>
                </c:pt>
                <c:pt idx="2">
                  <c:v>2.3559999999999999</c:v>
                </c:pt>
                <c:pt idx="3">
                  <c:v>2.8570819266010701</c:v>
                </c:pt>
                <c:pt idx="4">
                  <c:v>3.4209985258029501</c:v>
                </c:pt>
                <c:pt idx="5">
                  <c:v>4.1257789360037602</c:v>
                </c:pt>
                <c:pt idx="6">
                  <c:v>4.8572271736376003</c:v>
                </c:pt>
                <c:pt idx="7">
                  <c:v>5.49725152258425</c:v>
                </c:pt>
                <c:pt idx="8">
                  <c:v>6.0835003454694601</c:v>
                </c:pt>
                <c:pt idx="9">
                  <c:v>6.9281431994734701</c:v>
                </c:pt>
                <c:pt idx="10">
                  <c:v>7.6880399597975897</c:v>
                </c:pt>
                <c:pt idx="11">
                  <c:v>8.4109920818050892</c:v>
                </c:pt>
                <c:pt idx="12">
                  <c:v>9.3142026010521199</c:v>
                </c:pt>
                <c:pt idx="13">
                  <c:v>9.8997446919171903</c:v>
                </c:pt>
                <c:pt idx="14">
                  <c:v>10.596291626961399</c:v>
                </c:pt>
                <c:pt idx="15">
                  <c:v>11.2325748628684</c:v>
                </c:pt>
                <c:pt idx="16">
                  <c:v>11.8378535640949</c:v>
                </c:pt>
                <c:pt idx="17">
                  <c:v>12.4071594352344</c:v>
                </c:pt>
                <c:pt idx="18">
                  <c:v>12.8771135416238</c:v>
                </c:pt>
                <c:pt idx="19">
                  <c:v>13.2889828747658</c:v>
                </c:pt>
                <c:pt idx="20">
                  <c:v>13.73325159387924</c:v>
                </c:pt>
                <c:pt idx="21">
                  <c:v>14.073051666594667</c:v>
                </c:pt>
                <c:pt idx="22">
                  <c:v>14.485076292087152</c:v>
                </c:pt>
                <c:pt idx="23">
                  <c:v>14.77914033121951</c:v>
                </c:pt>
                <c:pt idx="24">
                  <c:v>15.057309876746498</c:v>
                </c:pt>
                <c:pt idx="25">
                  <c:v>15.321480637230065</c:v>
                </c:pt>
                <c:pt idx="26">
                  <c:v>15.57283224851548</c:v>
                </c:pt>
                <c:pt idx="27">
                  <c:v>15.812648091484222</c:v>
                </c:pt>
                <c:pt idx="28">
                  <c:v>16.041855155068333</c:v>
                </c:pt>
                <c:pt idx="29">
                  <c:v>16.261066865194483</c:v>
                </c:pt>
                <c:pt idx="30">
                  <c:v>16.471165472966842</c:v>
                </c:pt>
                <c:pt idx="31">
                  <c:v>16.672586585764996</c:v>
                </c:pt>
                <c:pt idx="32">
                  <c:v>16.866062254819994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7-4BB7-9ABF-2116D19F9C3E}"/>
            </c:ext>
          </c:extLst>
        </c:ser>
        <c:ser>
          <c:idx val="5"/>
          <c:order val="2"/>
          <c:tx>
            <c:strRef>
              <c:f>'figures 2050'!$I$62</c:f>
              <c:strCache>
                <c:ptCount val="1"/>
                <c:pt idx="0">
                  <c:v>Chauffage urbain 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numRef>
              <c:f>'figures 2050'!$J$1:$AP$1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'figures 2050'!$J$62:$AP$62</c:f>
              <c:numCache>
                <c:formatCode>0.0</c:formatCode>
                <c:ptCount val="33"/>
                <c:pt idx="0">
                  <c:v>1.069</c:v>
                </c:pt>
                <c:pt idx="1">
                  <c:v>1.538</c:v>
                </c:pt>
                <c:pt idx="2">
                  <c:v>1.984</c:v>
                </c:pt>
                <c:pt idx="3">
                  <c:v>2.4086292489675101</c:v>
                </c:pt>
                <c:pt idx="4">
                  <c:v>2.81163576225187</c:v>
                </c:pt>
                <c:pt idx="5">
                  <c:v>3.2285120987375699</c:v>
                </c:pt>
                <c:pt idx="6">
                  <c:v>3.6124627994382701</c:v>
                </c:pt>
                <c:pt idx="7">
                  <c:v>3.9671287064584799</c:v>
                </c:pt>
                <c:pt idx="8">
                  <c:v>4.2941688828156099</c:v>
                </c:pt>
                <c:pt idx="9">
                  <c:v>4.5964582424003204</c:v>
                </c:pt>
                <c:pt idx="10">
                  <c:v>4.8748268526704504</c:v>
                </c:pt>
                <c:pt idx="11">
                  <c:v>5.1311227388116496</c:v>
                </c:pt>
                <c:pt idx="12">
                  <c:v>5.3721071559141498</c:v>
                </c:pt>
                <c:pt idx="13">
                  <c:v>5.5402080402276104</c:v>
                </c:pt>
                <c:pt idx="14">
                  <c:v>5.7337517040619197</c:v>
                </c:pt>
                <c:pt idx="15">
                  <c:v>5.8976059598573896</c:v>
                </c:pt>
                <c:pt idx="16">
                  <c:v>6.0392998778426596</c:v>
                </c:pt>
                <c:pt idx="17">
                  <c:v>6.1607091544395596</c:v>
                </c:pt>
                <c:pt idx="18">
                  <c:v>6.2847066812779504</c:v>
                </c:pt>
                <c:pt idx="19">
                  <c:v>6.4044663556139003</c:v>
                </c:pt>
                <c:pt idx="20">
                  <c:v>6.5181765357378296</c:v>
                </c:pt>
                <c:pt idx="21">
                  <c:v>6.6247504502434102</c:v>
                </c:pt>
                <c:pt idx="22">
                  <c:v>6.7241480879886497</c:v>
                </c:pt>
                <c:pt idx="23">
                  <c:v>6.8184927140616898</c:v>
                </c:pt>
                <c:pt idx="24">
                  <c:v>6.9082058059483398</c:v>
                </c:pt>
                <c:pt idx="25">
                  <c:v>6.9932507079885502</c:v>
                </c:pt>
                <c:pt idx="26">
                  <c:v>7.0741268194333697</c:v>
                </c:pt>
                <c:pt idx="27">
                  <c:v>7.1508279460287598</c:v>
                </c:pt>
                <c:pt idx="28">
                  <c:v>7.2235981365594402</c:v>
                </c:pt>
                <c:pt idx="29">
                  <c:v>7.2929186139656599</c:v>
                </c:pt>
                <c:pt idx="30">
                  <c:v>7.35876379054283</c:v>
                </c:pt>
                <c:pt idx="31">
                  <c:v>7.4215864711037698</c:v>
                </c:pt>
                <c:pt idx="32">
                  <c:v>7.4813417496098698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87-4BB7-9ABF-2116D19F9C3E}"/>
            </c:ext>
          </c:extLst>
        </c:ser>
        <c:ser>
          <c:idx val="3"/>
          <c:order val="3"/>
          <c:tx>
            <c:strRef>
              <c:f>'figures 2050'!$I$60</c:f>
              <c:strCache>
                <c:ptCount val="1"/>
                <c:pt idx="0">
                  <c:v>Bois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numRef>
              <c:f>'figures 2050'!$J$1:$AP$1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'figures 2050'!$J$60:$AP$60</c:f>
              <c:numCache>
                <c:formatCode>0.0</c:formatCode>
                <c:ptCount val="33"/>
                <c:pt idx="0">
                  <c:v>1.27</c:v>
                </c:pt>
                <c:pt idx="1">
                  <c:v>1.3480000000000001</c:v>
                </c:pt>
                <c:pt idx="2">
                  <c:v>1.4219999999999999</c:v>
                </c:pt>
                <c:pt idx="3">
                  <c:v>1.4844071229568201</c:v>
                </c:pt>
                <c:pt idx="4">
                  <c:v>1.57816322893842</c:v>
                </c:pt>
                <c:pt idx="5">
                  <c:v>1.73631877547802</c:v>
                </c:pt>
                <c:pt idx="6">
                  <c:v>1.8679249952829799</c:v>
                </c:pt>
                <c:pt idx="7">
                  <c:v>1.9760982907147</c:v>
                </c:pt>
                <c:pt idx="8">
                  <c:v>2.0639269285385402</c:v>
                </c:pt>
                <c:pt idx="9">
                  <c:v>2.21588895453415</c:v>
                </c:pt>
                <c:pt idx="10">
                  <c:v>2.3436409085911101</c:v>
                </c:pt>
                <c:pt idx="11">
                  <c:v>2.4514406919077598</c:v>
                </c:pt>
                <c:pt idx="12">
                  <c:v>2.5426748097526901</c:v>
                </c:pt>
                <c:pt idx="13">
                  <c:v>2.6028070932103202</c:v>
                </c:pt>
                <c:pt idx="14">
                  <c:v>2.66624205760733</c:v>
                </c:pt>
                <c:pt idx="15">
                  <c:v>2.70721144426243</c:v>
                </c:pt>
                <c:pt idx="16">
                  <c:v>2.7290203566043298</c:v>
                </c:pt>
                <c:pt idx="17">
                  <c:v>2.7303554449347698</c:v>
                </c:pt>
                <c:pt idx="18">
                  <c:v>2.7378089765384899</c:v>
                </c:pt>
                <c:pt idx="19">
                  <c:v>2.7460020657372799</c:v>
                </c:pt>
                <c:pt idx="20">
                  <c:v>2.7536611242945201</c:v>
                </c:pt>
                <c:pt idx="21">
                  <c:v>2.7597789238492099</c:v>
                </c:pt>
                <c:pt idx="22">
                  <c:v>2.76386485497562</c:v>
                </c:pt>
                <c:pt idx="23">
                  <c:v>2.7661271812673398</c:v>
                </c:pt>
                <c:pt idx="24">
                  <c:v>2.7664370929692201</c:v>
                </c:pt>
                <c:pt idx="25">
                  <c:v>2.76482479499645</c:v>
                </c:pt>
                <c:pt idx="26">
                  <c:v>2.7612693632354102</c:v>
                </c:pt>
                <c:pt idx="27">
                  <c:v>2.7558621454783201</c:v>
                </c:pt>
                <c:pt idx="28">
                  <c:v>2.7486621144766001</c:v>
                </c:pt>
                <c:pt idx="29">
                  <c:v>2.7396931971269201</c:v>
                </c:pt>
                <c:pt idx="30">
                  <c:v>2.7290641676856402</c:v>
                </c:pt>
                <c:pt idx="31">
                  <c:v>2.7168025214802198</c:v>
                </c:pt>
                <c:pt idx="32">
                  <c:v>2.7030154962200101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87-4BB7-9ABF-2116D19F9C3E}"/>
            </c:ext>
          </c:extLst>
        </c:ser>
        <c:ser>
          <c:idx val="4"/>
          <c:order val="4"/>
          <c:tx>
            <c:strRef>
              <c:f>'figures 2050'!$I$61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cat>
            <c:numRef>
              <c:f>'figures 2050'!$J$1:$AP$1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'figures 2050'!$J$61:$AP$61</c:f>
              <c:numCache>
                <c:formatCode>0.0</c:formatCode>
                <c:ptCount val="33"/>
                <c:pt idx="0">
                  <c:v>11.618</c:v>
                </c:pt>
                <c:pt idx="1">
                  <c:v>11.236000000000001</c:v>
                </c:pt>
                <c:pt idx="2">
                  <c:v>10.874000000000001</c:v>
                </c:pt>
                <c:pt idx="3">
                  <c:v>10.526982863040301</c:v>
                </c:pt>
                <c:pt idx="4">
                  <c:v>10.2182523216562</c:v>
                </c:pt>
                <c:pt idx="5">
                  <c:v>9.9669523446303803</c:v>
                </c:pt>
                <c:pt idx="6">
                  <c:v>9.6806681587180403</c:v>
                </c:pt>
                <c:pt idx="7">
                  <c:v>9.4063789874294805</c:v>
                </c:pt>
                <c:pt idx="8">
                  <c:v>9.1495638121812295</c:v>
                </c:pt>
                <c:pt idx="9">
                  <c:v>8.5610417779238404</c:v>
                </c:pt>
                <c:pt idx="10">
                  <c:v>8.0124988239839805</c:v>
                </c:pt>
                <c:pt idx="11">
                  <c:v>7.4832663131193096</c:v>
                </c:pt>
                <c:pt idx="12">
                  <c:v>6.8871025387457196</c:v>
                </c:pt>
                <c:pt idx="13">
                  <c:v>6.40953150543608</c:v>
                </c:pt>
                <c:pt idx="14">
                  <c:v>5.9762746641345403</c:v>
                </c:pt>
                <c:pt idx="15">
                  <c:v>5.5664713398048198</c:v>
                </c:pt>
                <c:pt idx="16">
                  <c:v>5.1892066148753804</c:v>
                </c:pt>
                <c:pt idx="17">
                  <c:v>4.8390063302149198</c:v>
                </c:pt>
                <c:pt idx="18">
                  <c:v>4.5275351483922499</c:v>
                </c:pt>
                <c:pt idx="19">
                  <c:v>4.2434146996192599</c:v>
                </c:pt>
                <c:pt idx="20">
                  <c:v>3.9820410251750902</c:v>
                </c:pt>
                <c:pt idx="21">
                  <c:v>3.7406596912971901</c:v>
                </c:pt>
                <c:pt idx="22">
                  <c:v>3.5172767110883298</c:v>
                </c:pt>
                <c:pt idx="23">
                  <c:v>3.3103941297044499</c:v>
                </c:pt>
                <c:pt idx="24">
                  <c:v>3.1185848247511698</c:v>
                </c:pt>
                <c:pt idx="25">
                  <c:v>2.9406093925799599</c:v>
                </c:pt>
                <c:pt idx="26">
                  <c:v>2.77537133682024</c:v>
                </c:pt>
                <c:pt idx="27">
                  <c:v>2.6218886064750402</c:v>
                </c:pt>
                <c:pt idx="28">
                  <c:v>2.47927397854246</c:v>
                </c:pt>
                <c:pt idx="29">
                  <c:v>2.3467207373643499</c:v>
                </c:pt>
                <c:pt idx="30">
                  <c:v>2.2234917896738899</c:v>
                </c:pt>
                <c:pt idx="31">
                  <c:v>2.1089111327500398</c:v>
                </c:pt>
                <c:pt idx="32">
                  <c:v>2.0023569693934098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87-4BB7-9ABF-2116D19F9C3E}"/>
            </c:ext>
          </c:extLst>
        </c:ser>
        <c:ser>
          <c:idx val="2"/>
          <c:order val="5"/>
          <c:tx>
            <c:strRef>
              <c:f>'figures 2050'!$I$59</c:f>
              <c:strCache>
                <c:ptCount val="1"/>
                <c:pt idx="0">
                  <c:v>Fioul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'figures 2050'!$J$1:$AP$1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'figures 2050'!$J$59:$AP$59</c:f>
              <c:numCache>
                <c:formatCode>0.0</c:formatCode>
                <c:ptCount val="33"/>
                <c:pt idx="0">
                  <c:v>3.4420000000000002</c:v>
                </c:pt>
                <c:pt idx="1">
                  <c:v>3.3410000000000002</c:v>
                </c:pt>
                <c:pt idx="2">
                  <c:v>3.2429999999999999</c:v>
                </c:pt>
                <c:pt idx="3">
                  <c:v>3.1528832569704202</c:v>
                </c:pt>
                <c:pt idx="4">
                  <c:v>2.9458875533771001</c:v>
                </c:pt>
                <c:pt idx="5">
                  <c:v>2.4376382996282202</c:v>
                </c:pt>
                <c:pt idx="6">
                  <c:v>1.98184317847764</c:v>
                </c:pt>
                <c:pt idx="7">
                  <c:v>1.63600676190667</c:v>
                </c:pt>
                <c:pt idx="8">
                  <c:v>1.35425825298446</c:v>
                </c:pt>
                <c:pt idx="9">
                  <c:v>1.11765684647481</c:v>
                </c:pt>
                <c:pt idx="10">
                  <c:v>0.93679801541801899</c:v>
                </c:pt>
                <c:pt idx="11">
                  <c:v>0.791688507094231</c:v>
                </c:pt>
                <c:pt idx="12">
                  <c:v>0.594841462933698</c:v>
                </c:pt>
                <c:pt idx="13">
                  <c:v>0.46278819815157002</c:v>
                </c:pt>
                <c:pt idx="14">
                  <c:v>0.31476575069312401</c:v>
                </c:pt>
                <c:pt idx="15">
                  <c:v>0.241965289257463</c:v>
                </c:pt>
                <c:pt idx="16">
                  <c:v>0.19265397359752201</c:v>
                </c:pt>
                <c:pt idx="17">
                  <c:v>0.17816412495551301</c:v>
                </c:pt>
                <c:pt idx="18">
                  <c:v>0.17241385369773299</c:v>
                </c:pt>
                <c:pt idx="19">
                  <c:v>0.17239108167439601</c:v>
                </c:pt>
                <c:pt idx="20">
                  <c:v>0.1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87-4BB7-9ABF-2116D19F9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360816"/>
        <c:axId val="2026353744"/>
      </c:areaChart>
      <c:catAx>
        <c:axId val="202636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6353744"/>
        <c:crosses val="autoZero"/>
        <c:auto val="1"/>
        <c:lblAlgn val="ctr"/>
        <c:lblOffset val="100"/>
        <c:noMultiLvlLbl val="0"/>
      </c:catAx>
      <c:valAx>
        <c:axId val="20263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636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9133188283378686E-2"/>
          <c:y val="0.86848748951492472"/>
          <c:w val="0.83499185282848509"/>
          <c:h val="0.113075385435583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des rénovations du parc privé en fonction du nombre de sauts de classe DPE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5"/>
          <c:order val="0"/>
          <c:tx>
            <c:strRef>
              <c:f>'figures 2050'!$I$73</c:f>
              <c:strCache>
                <c:ptCount val="1"/>
                <c:pt idx="0">
                  <c:v>1 classe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cat>
            <c:numRef>
              <c:f>'figures 2050'!$K$1:$AP$1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'figures 2050'!$K$73:$AP$73</c:f>
              <c:numCache>
                <c:formatCode>0.0</c:formatCode>
                <c:ptCount val="32"/>
                <c:pt idx="0">
                  <c:v>235.24</c:v>
                </c:pt>
                <c:pt idx="1">
                  <c:v>223.726</c:v>
                </c:pt>
                <c:pt idx="2">
                  <c:v>210.93457713254901</c:v>
                </c:pt>
                <c:pt idx="3">
                  <c:v>249.751911481717</c:v>
                </c:pt>
                <c:pt idx="4">
                  <c:v>382.448587571735</c:v>
                </c:pt>
                <c:pt idx="5">
                  <c:v>436.332940833338</c:v>
                </c:pt>
                <c:pt idx="6">
                  <c:v>414.76343676565699</c:v>
                </c:pt>
                <c:pt idx="7">
                  <c:v>406.817657953207</c:v>
                </c:pt>
                <c:pt idx="8">
                  <c:v>617.06643243123995</c:v>
                </c:pt>
                <c:pt idx="9">
                  <c:v>590.32094223821503</c:v>
                </c:pt>
                <c:pt idx="10">
                  <c:v>568.61987198237898</c:v>
                </c:pt>
                <c:pt idx="11">
                  <c:v>678.55411512368801</c:v>
                </c:pt>
                <c:pt idx="12">
                  <c:v>719.66887464159504</c:v>
                </c:pt>
                <c:pt idx="13">
                  <c:v>681.84981803069195</c:v>
                </c:pt>
                <c:pt idx="14">
                  <c:v>613.47516731208702</c:v>
                </c:pt>
                <c:pt idx="15">
                  <c:v>567.905415915964</c:v>
                </c:pt>
                <c:pt idx="16">
                  <c:v>517.70157953197599</c:v>
                </c:pt>
                <c:pt idx="17">
                  <c:v>433.99147219385401</c:v>
                </c:pt>
                <c:pt idx="18">
                  <c:v>553.58742955422497</c:v>
                </c:pt>
                <c:pt idx="19">
                  <c:v>495.77122566064997</c:v>
                </c:pt>
                <c:pt idx="20">
                  <c:v>458.866280977602</c:v>
                </c:pt>
                <c:pt idx="21">
                  <c:v>503.33676422971399</c:v>
                </c:pt>
                <c:pt idx="22">
                  <c:v>465.79203469073002</c:v>
                </c:pt>
                <c:pt idx="23">
                  <c:v>435.973031861859</c:v>
                </c:pt>
                <c:pt idx="24">
                  <c:v>404.17862713189299</c:v>
                </c:pt>
                <c:pt idx="25">
                  <c:v>390.14667532351598</c:v>
                </c:pt>
                <c:pt idx="26">
                  <c:v>360.53987941609</c:v>
                </c:pt>
                <c:pt idx="27">
                  <c:v>332.872137674876</c:v>
                </c:pt>
                <c:pt idx="28">
                  <c:v>306.808933510006</c:v>
                </c:pt>
                <c:pt idx="29">
                  <c:v>282.42201341719499</c:v>
                </c:pt>
                <c:pt idx="30">
                  <c:v>259.73210448222102</c:v>
                </c:pt>
                <c:pt idx="31">
                  <c:v>238.720748773221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3-4AE8-89E2-4DF66E51EDC2}"/>
            </c:ext>
          </c:extLst>
        </c:ser>
        <c:ser>
          <c:idx val="4"/>
          <c:order val="1"/>
          <c:tx>
            <c:strRef>
              <c:f>'figures 2050'!$I$72</c:f>
              <c:strCache>
                <c:ptCount val="1"/>
                <c:pt idx="0">
                  <c:v>2 classes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cat>
            <c:numRef>
              <c:f>'figures 2050'!$K$1:$AP$1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'figures 2050'!$K$72:$AP$72</c:f>
              <c:numCache>
                <c:formatCode>0.0</c:formatCode>
                <c:ptCount val="32"/>
                <c:pt idx="0">
                  <c:v>198.90899999999999</c:v>
                </c:pt>
                <c:pt idx="1">
                  <c:v>189.87299999999999</c:v>
                </c:pt>
                <c:pt idx="2">
                  <c:v>173.701732182852</c:v>
                </c:pt>
                <c:pt idx="3">
                  <c:v>176.18495149685</c:v>
                </c:pt>
                <c:pt idx="4">
                  <c:v>198.44826873184201</c:v>
                </c:pt>
                <c:pt idx="5">
                  <c:v>241.334341261623</c:v>
                </c:pt>
                <c:pt idx="6">
                  <c:v>289.39217622846502</c:v>
                </c:pt>
                <c:pt idx="7">
                  <c:v>274.39768585617901</c:v>
                </c:pt>
                <c:pt idx="8">
                  <c:v>299.535290806619</c:v>
                </c:pt>
                <c:pt idx="9">
                  <c:v>279.47927070121199</c:v>
                </c:pt>
                <c:pt idx="10">
                  <c:v>273.47455763890599</c:v>
                </c:pt>
                <c:pt idx="11">
                  <c:v>328.71068198341999</c:v>
                </c:pt>
                <c:pt idx="12">
                  <c:v>363.27436944338302</c:v>
                </c:pt>
                <c:pt idx="13">
                  <c:v>345.39894674289798</c:v>
                </c:pt>
                <c:pt idx="14">
                  <c:v>332.56770241937102</c:v>
                </c:pt>
                <c:pt idx="15">
                  <c:v>334.604914614645</c:v>
                </c:pt>
                <c:pt idx="16">
                  <c:v>333.11813495178302</c:v>
                </c:pt>
                <c:pt idx="17">
                  <c:v>299.26262713011403</c:v>
                </c:pt>
                <c:pt idx="18">
                  <c:v>316.84615763568303</c:v>
                </c:pt>
                <c:pt idx="19">
                  <c:v>284.005955402241</c:v>
                </c:pt>
                <c:pt idx="20">
                  <c:v>255.66976801301999</c:v>
                </c:pt>
                <c:pt idx="21">
                  <c:v>263.48867285278601</c:v>
                </c:pt>
                <c:pt idx="22">
                  <c:v>239.471040321717</c:v>
                </c:pt>
                <c:pt idx="23">
                  <c:v>218.49674295489501</c:v>
                </c:pt>
                <c:pt idx="24">
                  <c:v>181.559049488499</c:v>
                </c:pt>
                <c:pt idx="25">
                  <c:v>170.19564407575399</c:v>
                </c:pt>
                <c:pt idx="26">
                  <c:v>159.420582156921</c:v>
                </c:pt>
                <c:pt idx="27">
                  <c:v>149.36753536235099</c:v>
                </c:pt>
                <c:pt idx="28">
                  <c:v>139.97688280432601</c:v>
                </c:pt>
                <c:pt idx="29">
                  <c:v>131.20428950127501</c:v>
                </c:pt>
                <c:pt idx="30">
                  <c:v>123.010879513125</c:v>
                </c:pt>
                <c:pt idx="31">
                  <c:v>115.360962818724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3-4AE8-89E2-4DF66E51EDC2}"/>
            </c:ext>
          </c:extLst>
        </c:ser>
        <c:ser>
          <c:idx val="3"/>
          <c:order val="2"/>
          <c:tx>
            <c:strRef>
              <c:f>'figures 2050'!$I$71</c:f>
              <c:strCache>
                <c:ptCount val="1"/>
                <c:pt idx="0">
                  <c:v>3 classes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cat>
            <c:numRef>
              <c:f>'figures 2050'!$K$1:$AP$1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'figures 2050'!$K$71:$AP$71</c:f>
              <c:numCache>
                <c:formatCode>0.0</c:formatCode>
                <c:ptCount val="32"/>
                <c:pt idx="0">
                  <c:v>122.244</c:v>
                </c:pt>
                <c:pt idx="1">
                  <c:v>117.617</c:v>
                </c:pt>
                <c:pt idx="2">
                  <c:v>113.971517030391</c:v>
                </c:pt>
                <c:pt idx="3">
                  <c:v>160.29676223873901</c:v>
                </c:pt>
                <c:pt idx="4">
                  <c:v>147.564240780098</c:v>
                </c:pt>
                <c:pt idx="5">
                  <c:v>168.41015004059901</c:v>
                </c:pt>
                <c:pt idx="6">
                  <c:v>276.67262031069498</c:v>
                </c:pt>
                <c:pt idx="7">
                  <c:v>254.499097045643</c:v>
                </c:pt>
                <c:pt idx="8">
                  <c:v>266.39203734778198</c:v>
                </c:pt>
                <c:pt idx="9">
                  <c:v>219.56906314646599</c:v>
                </c:pt>
                <c:pt idx="10">
                  <c:v>184.69714409695601</c:v>
                </c:pt>
                <c:pt idx="11">
                  <c:v>199.16317946866201</c:v>
                </c:pt>
                <c:pt idx="12">
                  <c:v>222.34613032981301</c:v>
                </c:pt>
                <c:pt idx="13">
                  <c:v>196.908721996445</c:v>
                </c:pt>
                <c:pt idx="14">
                  <c:v>173.01096218047601</c:v>
                </c:pt>
                <c:pt idx="15">
                  <c:v>139.592078932871</c:v>
                </c:pt>
                <c:pt idx="16">
                  <c:v>110.690304321444</c:v>
                </c:pt>
                <c:pt idx="17">
                  <c:v>91.874618498039197</c:v>
                </c:pt>
                <c:pt idx="18">
                  <c:v>81.339357754849601</c:v>
                </c:pt>
                <c:pt idx="19">
                  <c:v>71.711677441581401</c:v>
                </c:pt>
                <c:pt idx="20">
                  <c:v>63.346803682178397</c:v>
                </c:pt>
                <c:pt idx="21">
                  <c:v>72.029171596524407</c:v>
                </c:pt>
                <c:pt idx="22">
                  <c:v>64.719201957916994</c:v>
                </c:pt>
                <c:pt idx="23">
                  <c:v>58.045832875117298</c:v>
                </c:pt>
                <c:pt idx="24">
                  <c:v>51.349734113483997</c:v>
                </c:pt>
                <c:pt idx="25">
                  <c:v>45.904980440174597</c:v>
                </c:pt>
                <c:pt idx="26">
                  <c:v>40.8501322470429</c:v>
                </c:pt>
                <c:pt idx="27">
                  <c:v>36.150728969417997</c:v>
                </c:pt>
                <c:pt idx="28">
                  <c:v>31.777254492805898</c:v>
                </c:pt>
                <c:pt idx="29">
                  <c:v>27.703606103580501</c:v>
                </c:pt>
                <c:pt idx="30">
                  <c:v>23.906232309757399</c:v>
                </c:pt>
                <c:pt idx="31">
                  <c:v>20.363625752025701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C3-4AE8-89E2-4DF66E51EDC2}"/>
            </c:ext>
          </c:extLst>
        </c:ser>
        <c:ser>
          <c:idx val="2"/>
          <c:order val="3"/>
          <c:tx>
            <c:strRef>
              <c:f>'figures 2050'!$I$70</c:f>
              <c:strCache>
                <c:ptCount val="1"/>
                <c:pt idx="0">
                  <c:v>4 classes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cat>
            <c:numRef>
              <c:f>'figures 2050'!$K$1:$AP$1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'figures 2050'!$K$70:$AP$70</c:f>
              <c:numCache>
                <c:formatCode>0.0</c:formatCode>
                <c:ptCount val="32"/>
                <c:pt idx="0">
                  <c:v>16.581</c:v>
                </c:pt>
                <c:pt idx="1">
                  <c:v>14.335000000000001</c:v>
                </c:pt>
                <c:pt idx="2">
                  <c:v>14.3005996746974</c:v>
                </c:pt>
                <c:pt idx="3">
                  <c:v>51.0465531357126</c:v>
                </c:pt>
                <c:pt idx="4">
                  <c:v>41.544087287819302</c:v>
                </c:pt>
                <c:pt idx="5">
                  <c:v>42.235538865597498</c:v>
                </c:pt>
                <c:pt idx="6">
                  <c:v>56.506990087534703</c:v>
                </c:pt>
                <c:pt idx="7">
                  <c:v>45.922063669105803</c:v>
                </c:pt>
                <c:pt idx="8">
                  <c:v>37.363373638647801</c:v>
                </c:pt>
                <c:pt idx="9">
                  <c:v>30.410170223718001</c:v>
                </c:pt>
                <c:pt idx="10">
                  <c:v>24.815864941541101</c:v>
                </c:pt>
                <c:pt idx="11">
                  <c:v>21.175447818674002</c:v>
                </c:pt>
                <c:pt idx="12">
                  <c:v>17.4179025768271</c:v>
                </c:pt>
                <c:pt idx="13">
                  <c:v>14.433110613422899</c:v>
                </c:pt>
                <c:pt idx="14">
                  <c:v>11.9493185328548</c:v>
                </c:pt>
                <c:pt idx="15">
                  <c:v>9.8551253321431798</c:v>
                </c:pt>
                <c:pt idx="16">
                  <c:v>8.04355545696904</c:v>
                </c:pt>
                <c:pt idx="17">
                  <c:v>6.7313196087336902</c:v>
                </c:pt>
                <c:pt idx="18">
                  <c:v>5.6438312591562703</c:v>
                </c:pt>
                <c:pt idx="19">
                  <c:v>4.7326984618504904</c:v>
                </c:pt>
                <c:pt idx="20">
                  <c:v>3.9621542501619902</c:v>
                </c:pt>
                <c:pt idx="21">
                  <c:v>3.3068567451420301</c:v>
                </c:pt>
                <c:pt idx="22">
                  <c:v>2.7465814292678399</c:v>
                </c:pt>
                <c:pt idx="23">
                  <c:v>2.2649406192622599</c:v>
                </c:pt>
                <c:pt idx="24">
                  <c:v>1.8486547500405801</c:v>
                </c:pt>
                <c:pt idx="25">
                  <c:v>1.4869317430795099</c:v>
                </c:pt>
                <c:pt idx="26">
                  <c:v>1.17097518755263</c:v>
                </c:pt>
                <c:pt idx="27">
                  <c:v>0.89359368220697399</c:v>
                </c:pt>
                <c:pt idx="28">
                  <c:v>0.64888892933906495</c:v>
                </c:pt>
                <c:pt idx="29">
                  <c:v>0.43200656613039801</c:v>
                </c:pt>
                <c:pt idx="30">
                  <c:v>0.238937125383337</c:v>
                </c:pt>
                <c:pt idx="31">
                  <c:v>6.6356104309451103E-2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C3-4AE8-89E2-4DF66E51EDC2}"/>
            </c:ext>
          </c:extLst>
        </c:ser>
        <c:ser>
          <c:idx val="1"/>
          <c:order val="4"/>
          <c:tx>
            <c:strRef>
              <c:f>'figures 2050'!$I$69</c:f>
              <c:strCache>
                <c:ptCount val="1"/>
                <c:pt idx="0">
                  <c:v>5 classes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cat>
            <c:numRef>
              <c:f>'figures 2050'!$K$1:$AP$1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'figures 2050'!$K$69:$AP$69</c:f>
              <c:numCache>
                <c:formatCode>0.0</c:formatCode>
                <c:ptCount val="32"/>
                <c:pt idx="0">
                  <c:v>3.7480000000000002</c:v>
                </c:pt>
                <c:pt idx="1">
                  <c:v>3.0569999999999999</c:v>
                </c:pt>
                <c:pt idx="2">
                  <c:v>3.2452412233825401</c:v>
                </c:pt>
                <c:pt idx="3">
                  <c:v>4.7038338223296599</c:v>
                </c:pt>
                <c:pt idx="4">
                  <c:v>3.6852615614550701</c:v>
                </c:pt>
                <c:pt idx="5">
                  <c:v>2.6145856635251898</c:v>
                </c:pt>
                <c:pt idx="6">
                  <c:v>3.0003862378067598</c:v>
                </c:pt>
                <c:pt idx="7">
                  <c:v>2.2977239976002202</c:v>
                </c:pt>
                <c:pt idx="8">
                  <c:v>1.72917149302436</c:v>
                </c:pt>
                <c:pt idx="9">
                  <c:v>1.3613727192262699</c:v>
                </c:pt>
                <c:pt idx="10">
                  <c:v>1.0769440993222399</c:v>
                </c:pt>
                <c:pt idx="11">
                  <c:v>0.84589801152995003</c:v>
                </c:pt>
                <c:pt idx="12">
                  <c:v>0.66925176494176097</c:v>
                </c:pt>
                <c:pt idx="13">
                  <c:v>0.533110184957725</c:v>
                </c:pt>
                <c:pt idx="14">
                  <c:v>0.42640719581359499</c:v>
                </c:pt>
                <c:pt idx="15">
                  <c:v>0.349148786285716</c:v>
                </c:pt>
                <c:pt idx="16">
                  <c:v>0.288190704618912</c:v>
                </c:pt>
                <c:pt idx="17">
                  <c:v>0.238638873059137</c:v>
                </c:pt>
                <c:pt idx="18">
                  <c:v>0.19759197482997801</c:v>
                </c:pt>
                <c:pt idx="19">
                  <c:v>0.16324328169145499</c:v>
                </c:pt>
                <c:pt idx="20">
                  <c:v>0.134364520093228</c:v>
                </c:pt>
                <c:pt idx="21">
                  <c:v>0.110030663092306</c:v>
                </c:pt>
                <c:pt idx="22">
                  <c:v>8.9488752225981599E-2</c:v>
                </c:pt>
                <c:pt idx="23">
                  <c:v>7.2121345109507407E-2</c:v>
                </c:pt>
                <c:pt idx="24">
                  <c:v>5.7421574588626297E-2</c:v>
                </c:pt>
                <c:pt idx="25">
                  <c:v>4.49714945630275E-2</c:v>
                </c:pt>
                <c:pt idx="26">
                  <c:v>3.4424941624221703E-2</c:v>
                </c:pt>
                <c:pt idx="27">
                  <c:v>2.5493952674070099E-2</c:v>
                </c:pt>
                <c:pt idx="28">
                  <c:v>1.7937949741259701E-2</c:v>
                </c:pt>
                <c:pt idx="29">
                  <c:v>1.15550966870027E-2</c:v>
                </c:pt>
                <c:pt idx="30">
                  <c:v>6.1753844616307396E-3</c:v>
                </c:pt>
                <c:pt idx="31">
                  <c:v>1.65505643683519E-3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C3-4AE8-89E2-4DF66E51EDC2}"/>
            </c:ext>
          </c:extLst>
        </c:ser>
        <c:ser>
          <c:idx val="0"/>
          <c:order val="5"/>
          <c:tx>
            <c:strRef>
              <c:f>'figures 2050'!$I$68</c:f>
              <c:strCache>
                <c:ptCount val="1"/>
                <c:pt idx="0">
                  <c:v>6 classes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cat>
            <c:numRef>
              <c:f>'figures 2050'!$K$1:$AP$1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'figures 2050'!$K$68:$AP$68</c:f>
              <c:numCache>
                <c:formatCode>0.0</c:formatCode>
                <c:ptCount val="32"/>
                <c:pt idx="0">
                  <c:v>3.7480000000000002</c:v>
                </c:pt>
                <c:pt idx="1">
                  <c:v>3.0569999999999999</c:v>
                </c:pt>
                <c:pt idx="2">
                  <c:v>3.2452412233825401</c:v>
                </c:pt>
                <c:pt idx="3">
                  <c:v>4.7038338223296599</c:v>
                </c:pt>
                <c:pt idx="4">
                  <c:v>3.6852615614550701</c:v>
                </c:pt>
                <c:pt idx="5">
                  <c:v>2.6145856635251898</c:v>
                </c:pt>
                <c:pt idx="6">
                  <c:v>3.0003862378067598</c:v>
                </c:pt>
                <c:pt idx="7">
                  <c:v>2.2977239976002202</c:v>
                </c:pt>
                <c:pt idx="8">
                  <c:v>1.72917149302436</c:v>
                </c:pt>
                <c:pt idx="9">
                  <c:v>1.3613727192262699</c:v>
                </c:pt>
                <c:pt idx="10">
                  <c:v>1.0769440993222399</c:v>
                </c:pt>
                <c:pt idx="11">
                  <c:v>0.84589801152995003</c:v>
                </c:pt>
                <c:pt idx="12">
                  <c:v>0.66925176494176097</c:v>
                </c:pt>
                <c:pt idx="13">
                  <c:v>0.533110184957725</c:v>
                </c:pt>
                <c:pt idx="14">
                  <c:v>0.42640719581359499</c:v>
                </c:pt>
                <c:pt idx="15">
                  <c:v>0.349148786285716</c:v>
                </c:pt>
                <c:pt idx="16">
                  <c:v>0.288190704618912</c:v>
                </c:pt>
                <c:pt idx="17">
                  <c:v>0.238638873059137</c:v>
                </c:pt>
                <c:pt idx="18">
                  <c:v>0.19759197482997801</c:v>
                </c:pt>
                <c:pt idx="19">
                  <c:v>0.16324328169145499</c:v>
                </c:pt>
                <c:pt idx="20">
                  <c:v>0.134364520093228</c:v>
                </c:pt>
                <c:pt idx="21">
                  <c:v>0.110030663092306</c:v>
                </c:pt>
                <c:pt idx="22">
                  <c:v>8.9488752225981599E-2</c:v>
                </c:pt>
                <c:pt idx="23">
                  <c:v>7.2121345109507407E-2</c:v>
                </c:pt>
                <c:pt idx="24">
                  <c:v>5.7421574588626297E-2</c:v>
                </c:pt>
                <c:pt idx="25">
                  <c:v>4.49714945630275E-2</c:v>
                </c:pt>
                <c:pt idx="26">
                  <c:v>3.4424941624221703E-2</c:v>
                </c:pt>
                <c:pt idx="27">
                  <c:v>2.5493952674070099E-2</c:v>
                </c:pt>
                <c:pt idx="28">
                  <c:v>1.7937949741259701E-2</c:v>
                </c:pt>
                <c:pt idx="29">
                  <c:v>1.15550966870027E-2</c:v>
                </c:pt>
                <c:pt idx="30">
                  <c:v>6.1753844616307396E-3</c:v>
                </c:pt>
                <c:pt idx="31">
                  <c:v>1.65505643683519E-3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C3-4AE8-89E2-4DF66E51E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484192"/>
        <c:axId val="2022484608"/>
      </c:areaChart>
      <c:catAx>
        <c:axId val="202248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484608"/>
        <c:crosses val="autoZero"/>
        <c:auto val="1"/>
        <c:lblAlgn val="ctr"/>
        <c:lblOffset val="100"/>
        <c:noMultiLvlLbl val="0"/>
      </c:catAx>
      <c:valAx>
        <c:axId val="20224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48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des rénovations par type de logement</a:t>
            </a:r>
          </a:p>
        </c:rich>
      </c:tx>
      <c:layout>
        <c:manualLayout>
          <c:xMode val="edge"/>
          <c:yMode val="edge"/>
          <c:x val="0.12182728959860732"/>
          <c:y val="1.1894345432864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'figures 2050'!$I$83</c:f>
              <c:strCache>
                <c:ptCount val="1"/>
                <c:pt idx="0">
                  <c:v>PB social en copropriété</c:v>
                </c:pt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cat>
            <c:numRef>
              <c:f>'figures 2050'!$K$1:$AP$1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'figures 2050'!$K$83:$AP$83</c:f>
              <c:numCache>
                <c:formatCode>0.0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41.192711273512998</c:v>
                </c:pt>
                <c:pt idx="6">
                  <c:v>114.19427130253101</c:v>
                </c:pt>
                <c:pt idx="7">
                  <c:v>177.66694792939299</c:v>
                </c:pt>
                <c:pt idx="8">
                  <c:v>218.72621200641399</c:v>
                </c:pt>
                <c:pt idx="9">
                  <c:v>244.102110402341</c:v>
                </c:pt>
                <c:pt idx="10">
                  <c:v>244.76408861160601</c:v>
                </c:pt>
                <c:pt idx="11">
                  <c:v>256.68815581659999</c:v>
                </c:pt>
                <c:pt idx="12">
                  <c:v>278.53517369900902</c:v>
                </c:pt>
                <c:pt idx="13">
                  <c:v>286.206859436206</c:v>
                </c:pt>
                <c:pt idx="14">
                  <c:v>306.22163928237097</c:v>
                </c:pt>
                <c:pt idx="15">
                  <c:v>334.52389196754899</c:v>
                </c:pt>
                <c:pt idx="16">
                  <c:v>340.29902169184498</c:v>
                </c:pt>
                <c:pt idx="17">
                  <c:v>310.65281991320398</c:v>
                </c:pt>
                <c:pt idx="18">
                  <c:v>247.524336555248</c:v>
                </c:pt>
                <c:pt idx="19">
                  <c:v>234.849521370286</c:v>
                </c:pt>
                <c:pt idx="20">
                  <c:v>247.60109551956501</c:v>
                </c:pt>
                <c:pt idx="21">
                  <c:v>241.72087428152</c:v>
                </c:pt>
                <c:pt idx="22">
                  <c:v>231.638005654518</c:v>
                </c:pt>
                <c:pt idx="23">
                  <c:v>227.895321308696</c:v>
                </c:pt>
                <c:pt idx="24">
                  <c:v>201.49313128125701</c:v>
                </c:pt>
                <c:pt idx="25">
                  <c:v>215.43341776669101</c:v>
                </c:pt>
                <c:pt idx="26">
                  <c:v>194.34019711725199</c:v>
                </c:pt>
                <c:pt idx="27">
                  <c:v>175.383864577747</c:v>
                </c:pt>
                <c:pt idx="28">
                  <c:v>157.71765270904001</c:v>
                </c:pt>
                <c:pt idx="29">
                  <c:v>141.38459210531701</c:v>
                </c:pt>
                <c:pt idx="30">
                  <c:v>126.38540910698001</c:v>
                </c:pt>
                <c:pt idx="31">
                  <c:v>112.690226608675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B2-4C06-AEE9-0245C81FBD34}"/>
            </c:ext>
          </c:extLst>
        </c:ser>
        <c:ser>
          <c:idx val="3"/>
          <c:order val="1"/>
          <c:tx>
            <c:strRef>
              <c:f>'figures 2050'!$I$84</c:f>
              <c:strCache>
                <c:ptCount val="1"/>
                <c:pt idx="0">
                  <c:v>PO en maison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cat>
            <c:numRef>
              <c:f>'figures 2050'!$K$1:$AP$1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'figures 2050'!$K$84:$AP$84</c:f>
              <c:numCache>
                <c:formatCode>0.0</c:formatCode>
                <c:ptCount val="32"/>
                <c:pt idx="0">
                  <c:v>318.245</c:v>
                </c:pt>
                <c:pt idx="1">
                  <c:v>299.64699999999999</c:v>
                </c:pt>
                <c:pt idx="2">
                  <c:v>275.08324292275699</c:v>
                </c:pt>
                <c:pt idx="3">
                  <c:v>255.99834844589401</c:v>
                </c:pt>
                <c:pt idx="4">
                  <c:v>257.088207442184</c:v>
                </c:pt>
                <c:pt idx="5">
                  <c:v>362.59718154201403</c:v>
                </c:pt>
                <c:pt idx="6">
                  <c:v>398.48631135865401</c:v>
                </c:pt>
                <c:pt idx="7">
                  <c:v>378.09275985453201</c:v>
                </c:pt>
                <c:pt idx="8">
                  <c:v>350.47582730747399</c:v>
                </c:pt>
                <c:pt idx="9">
                  <c:v>332.42264458393203</c:v>
                </c:pt>
                <c:pt idx="10">
                  <c:v>315.04297942301503</c:v>
                </c:pt>
                <c:pt idx="11">
                  <c:v>305.17895525842999</c:v>
                </c:pt>
                <c:pt idx="12">
                  <c:v>320.65218248715098</c:v>
                </c:pt>
                <c:pt idx="13">
                  <c:v>294.11252786563199</c:v>
                </c:pt>
                <c:pt idx="14">
                  <c:v>269.08782974481301</c:v>
                </c:pt>
                <c:pt idx="15">
                  <c:v>249.52165487486499</c:v>
                </c:pt>
                <c:pt idx="16">
                  <c:v>231.385252260844</c:v>
                </c:pt>
                <c:pt idx="17">
                  <c:v>214.62009474378499</c:v>
                </c:pt>
                <c:pt idx="18">
                  <c:v>200.35149083193701</c:v>
                </c:pt>
                <c:pt idx="19">
                  <c:v>187.69020886787001</c:v>
                </c:pt>
                <c:pt idx="20">
                  <c:v>176.10240352705401</c:v>
                </c:pt>
                <c:pt idx="21">
                  <c:v>257.21478651784901</c:v>
                </c:pt>
                <c:pt idx="22">
                  <c:v>240.36282942644101</c:v>
                </c:pt>
                <c:pt idx="23">
                  <c:v>224.74296364955899</c:v>
                </c:pt>
                <c:pt idx="24">
                  <c:v>210.22071296700901</c:v>
                </c:pt>
                <c:pt idx="25">
                  <c:v>196.68569109692001</c:v>
                </c:pt>
                <c:pt idx="26">
                  <c:v>184.04485342875401</c:v>
                </c:pt>
                <c:pt idx="27">
                  <c:v>172.218334039517</c:v>
                </c:pt>
                <c:pt idx="28">
                  <c:v>161.13662255005201</c:v>
                </c:pt>
                <c:pt idx="29">
                  <c:v>150.738552871715</c:v>
                </c:pt>
                <c:pt idx="30">
                  <c:v>140.96982755728399</c:v>
                </c:pt>
                <c:pt idx="31">
                  <c:v>131.781894244196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2-4C06-AEE9-0245C81FBD34}"/>
            </c:ext>
          </c:extLst>
        </c:ser>
        <c:ser>
          <c:idx val="4"/>
          <c:order val="2"/>
          <c:tx>
            <c:strRef>
              <c:f>'figures 2050'!$I$85</c:f>
              <c:strCache>
                <c:ptCount val="1"/>
                <c:pt idx="0">
                  <c:v>PB en maison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'figures 2050'!$K$1:$AP$1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'figures 2050'!$K$85:$AP$85</c:f>
              <c:numCache>
                <c:formatCode>0.0</c:formatCode>
                <c:ptCount val="32"/>
                <c:pt idx="0">
                  <c:v>20.027000000000001</c:v>
                </c:pt>
                <c:pt idx="1">
                  <c:v>19.431000000000001</c:v>
                </c:pt>
                <c:pt idx="2">
                  <c:v>17.479885299947899</c:v>
                </c:pt>
                <c:pt idx="3">
                  <c:v>39.977090760607098</c:v>
                </c:pt>
                <c:pt idx="4">
                  <c:v>34.014947461334003</c:v>
                </c:pt>
                <c:pt idx="5">
                  <c:v>36.053008817735197</c:v>
                </c:pt>
                <c:pt idx="6">
                  <c:v>73.7754032822955</c:v>
                </c:pt>
                <c:pt idx="7">
                  <c:v>61.973289692613498</c:v>
                </c:pt>
                <c:pt idx="8">
                  <c:v>52.244056367455499</c:v>
                </c:pt>
                <c:pt idx="9">
                  <c:v>44.372528533353602</c:v>
                </c:pt>
                <c:pt idx="10">
                  <c:v>37.939363995827698</c:v>
                </c:pt>
                <c:pt idx="11">
                  <c:v>32.7737954335118</c:v>
                </c:pt>
                <c:pt idx="12">
                  <c:v>75.142556166971005</c:v>
                </c:pt>
                <c:pt idx="13">
                  <c:v>59.628270193617702</c:v>
                </c:pt>
                <c:pt idx="14">
                  <c:v>47.727346017577702</c:v>
                </c:pt>
                <c:pt idx="15">
                  <c:v>38.671954590194098</c:v>
                </c:pt>
                <c:pt idx="16">
                  <c:v>31.683579166258699</c:v>
                </c:pt>
                <c:pt idx="17">
                  <c:v>26.320524147255099</c:v>
                </c:pt>
                <c:pt idx="18">
                  <c:v>127.352003920228</c:v>
                </c:pt>
                <c:pt idx="19">
                  <c:v>116.400834649007</c:v>
                </c:pt>
                <c:pt idx="20">
                  <c:v>105.98842349977799</c:v>
                </c:pt>
                <c:pt idx="21">
                  <c:v>96.113902498399497</c:v>
                </c:pt>
                <c:pt idx="22">
                  <c:v>86.803780438264795</c:v>
                </c:pt>
                <c:pt idx="23">
                  <c:v>78.089063233839695</c:v>
                </c:pt>
                <c:pt idx="24">
                  <c:v>69.994085842187502</c:v>
                </c:pt>
                <c:pt idx="25">
                  <c:v>62.531727078487599</c:v>
                </c:pt>
                <c:pt idx="26">
                  <c:v>55.702297243024802</c:v>
                </c:pt>
                <c:pt idx="27">
                  <c:v>49.494409267914797</c:v>
                </c:pt>
                <c:pt idx="28">
                  <c:v>43.886809177176403</c:v>
                </c:pt>
                <c:pt idx="29">
                  <c:v>38.850555864799297</c:v>
                </c:pt>
                <c:pt idx="30">
                  <c:v>34.351196482026197</c:v>
                </c:pt>
                <c:pt idx="31">
                  <c:v>30.3507464469407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2-4C06-AEE9-0245C81FBD34}"/>
            </c:ext>
          </c:extLst>
        </c:ser>
        <c:ser>
          <c:idx val="5"/>
          <c:order val="3"/>
          <c:tx>
            <c:strRef>
              <c:f>'figures 2050'!$I$86</c:f>
              <c:strCache>
                <c:ptCount val="1"/>
                <c:pt idx="0">
                  <c:v>PB social en maison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'figures 2050'!$K$1:$AP$1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'figures 2050'!$K$86:$AP$86</c:f>
              <c:numCache>
                <c:formatCode>0.0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17.427442559869299</c:v>
                </c:pt>
                <c:pt idx="6">
                  <c:v>39.387223517951497</c:v>
                </c:pt>
                <c:pt idx="7">
                  <c:v>52.168208844715799</c:v>
                </c:pt>
                <c:pt idx="8">
                  <c:v>62.309062812422098</c:v>
                </c:pt>
                <c:pt idx="9">
                  <c:v>60.321137781473503</c:v>
                </c:pt>
                <c:pt idx="10">
                  <c:v>54.686674332043701</c:v>
                </c:pt>
                <c:pt idx="11">
                  <c:v>58.557711193834599</c:v>
                </c:pt>
                <c:pt idx="12">
                  <c:v>65.154952025922199</c:v>
                </c:pt>
                <c:pt idx="13">
                  <c:v>71.792071048164203</c:v>
                </c:pt>
                <c:pt idx="14">
                  <c:v>81.237228643353205</c:v>
                </c:pt>
                <c:pt idx="15">
                  <c:v>77.463578227639502</c:v>
                </c:pt>
                <c:pt idx="16">
                  <c:v>66.574507031571301</c:v>
                </c:pt>
                <c:pt idx="17">
                  <c:v>64.068841925035201</c:v>
                </c:pt>
                <c:pt idx="18">
                  <c:v>52.737434344680302</c:v>
                </c:pt>
                <c:pt idx="19">
                  <c:v>47.675788182860401</c:v>
                </c:pt>
                <c:pt idx="20">
                  <c:v>45.817919673287903</c:v>
                </c:pt>
                <c:pt idx="21">
                  <c:v>41.8856849769465</c:v>
                </c:pt>
                <c:pt idx="22">
                  <c:v>37.896373212621697</c:v>
                </c:pt>
                <c:pt idx="23">
                  <c:v>35.202555560081898</c:v>
                </c:pt>
                <c:pt idx="24">
                  <c:v>24.969878643447601</c:v>
                </c:pt>
                <c:pt idx="25">
                  <c:v>26.783284376061602</c:v>
                </c:pt>
                <c:pt idx="26">
                  <c:v>24.359807011107499</c:v>
                </c:pt>
                <c:pt idx="27">
                  <c:v>22.190076410618001</c:v>
                </c:pt>
                <c:pt idx="28">
                  <c:v>20.159111617642701</c:v>
                </c:pt>
                <c:pt idx="29">
                  <c:v>18.266492449590999</c:v>
                </c:pt>
                <c:pt idx="30">
                  <c:v>16.5107118033253</c:v>
                </c:pt>
                <c:pt idx="31">
                  <c:v>14.888988221318099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B2-4C06-AEE9-0245C81FBD34}"/>
            </c:ext>
          </c:extLst>
        </c:ser>
        <c:ser>
          <c:idx val="0"/>
          <c:order val="4"/>
          <c:tx>
            <c:strRef>
              <c:f>'figures 2050'!$I$81</c:f>
              <c:strCache>
                <c:ptCount val="1"/>
                <c:pt idx="0">
                  <c:v>PO en copropriété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cat>
            <c:numRef>
              <c:f>'figures 2050'!$K$1:$AP$1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'figures 2050'!$K$81:$AP$81</c:f>
              <c:numCache>
                <c:formatCode>0.0</c:formatCode>
                <c:ptCount val="32"/>
                <c:pt idx="0">
                  <c:v>85.427000000000007</c:v>
                </c:pt>
                <c:pt idx="1">
                  <c:v>81.66</c:v>
                </c:pt>
                <c:pt idx="2">
                  <c:v>78.235589188419397</c:v>
                </c:pt>
                <c:pt idx="3">
                  <c:v>74.933927190623294</c:v>
                </c:pt>
                <c:pt idx="4">
                  <c:v>72.666553121689205</c:v>
                </c:pt>
                <c:pt idx="5">
                  <c:v>86.740419665979402</c:v>
                </c:pt>
                <c:pt idx="6">
                  <c:v>92.055989371702395</c:v>
                </c:pt>
                <c:pt idx="7">
                  <c:v>87.455246818505202</c:v>
                </c:pt>
                <c:pt idx="8">
                  <c:v>84.394492543199604</c:v>
                </c:pt>
                <c:pt idx="9">
                  <c:v>81.291440434689306</c:v>
                </c:pt>
                <c:pt idx="10">
                  <c:v>77.771750738366904</c:v>
                </c:pt>
                <c:pt idx="11">
                  <c:v>75.602446868073798</c:v>
                </c:pt>
                <c:pt idx="12">
                  <c:v>88.281513801829107</c:v>
                </c:pt>
                <c:pt idx="13">
                  <c:v>82.090820487650603</c:v>
                </c:pt>
                <c:pt idx="14">
                  <c:v>76.006490246648596</c:v>
                </c:pt>
                <c:pt idx="15">
                  <c:v>70.610456026394203</c:v>
                </c:pt>
                <c:pt idx="16">
                  <c:v>65.551320231324596</c:v>
                </c:pt>
                <c:pt idx="17">
                  <c:v>60.940909665189203</c:v>
                </c:pt>
                <c:pt idx="18">
                  <c:v>57.0158432800282</c:v>
                </c:pt>
                <c:pt idx="19">
                  <c:v>53.513088948147697</c:v>
                </c:pt>
                <c:pt idx="20">
                  <c:v>50.322206692841597</c:v>
                </c:pt>
                <c:pt idx="21">
                  <c:v>84.388616458577502</c:v>
                </c:pt>
                <c:pt idx="22">
                  <c:v>78.888366829765104</c:v>
                </c:pt>
                <c:pt idx="23">
                  <c:v>73.777451776433907</c:v>
                </c:pt>
                <c:pt idx="24">
                  <c:v>69.023126938038004</c:v>
                </c:pt>
                <c:pt idx="25">
                  <c:v>64.596781531471194</c:v>
                </c:pt>
                <c:pt idx="26">
                  <c:v>60.472903365440501</c:v>
                </c:pt>
                <c:pt idx="27">
                  <c:v>56.628495019607797</c:v>
                </c:pt>
                <c:pt idx="28">
                  <c:v>53.042690252444899</c:v>
                </c:pt>
                <c:pt idx="29">
                  <c:v>49.696474168928397</c:v>
                </c:pt>
                <c:pt idx="30">
                  <c:v>46.5724656810957</c:v>
                </c:pt>
                <c:pt idx="31">
                  <c:v>43.654737262471201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B2-4C06-AEE9-0245C81FBD34}"/>
            </c:ext>
          </c:extLst>
        </c:ser>
        <c:ser>
          <c:idx val="1"/>
          <c:order val="5"/>
          <c:tx>
            <c:strRef>
              <c:f>'figures 2050'!$I$82</c:f>
              <c:strCache>
                <c:ptCount val="1"/>
                <c:pt idx="0">
                  <c:v>PB en copropriété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cat>
            <c:numRef>
              <c:f>'figures 2050'!$K$1:$AP$1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'figures 2050'!$K$82:$AP$82</c:f>
              <c:numCache>
                <c:formatCode>0.0</c:formatCode>
                <c:ptCount val="32"/>
                <c:pt idx="0">
                  <c:v>46.997999999999998</c:v>
                </c:pt>
                <c:pt idx="1">
                  <c:v>45.875999999999998</c:v>
                </c:pt>
                <c:pt idx="2">
                  <c:v>44.862864220034702</c:v>
                </c:pt>
                <c:pt idx="3">
                  <c:v>112.921473745184</c:v>
                </c:pt>
                <c:pt idx="4">
                  <c:v>96.519534391782699</c:v>
                </c:pt>
                <c:pt idx="5">
                  <c:v>89.929930206992097</c:v>
                </c:pt>
                <c:pt idx="6">
                  <c:v>170.20656868216801</c:v>
                </c:pt>
                <c:pt idx="7">
                  <c:v>141.87475126557001</c:v>
                </c:pt>
                <c:pt idx="8">
                  <c:v>119.33031527182899</c:v>
                </c:pt>
                <c:pt idx="9">
                  <c:v>101.225910121444</c:v>
                </c:pt>
                <c:pt idx="10">
                  <c:v>86.4577497059921</c:v>
                </c:pt>
                <c:pt idx="11">
                  <c:v>74.609371188013597</c:v>
                </c:pt>
                <c:pt idx="12">
                  <c:v>231.338545901364</c:v>
                </c:pt>
                <c:pt idx="13">
                  <c:v>183.99817186054301</c:v>
                </c:pt>
                <c:pt idx="14">
                  <c:v>146.85757059543599</c:v>
                </c:pt>
                <c:pt idx="15">
                  <c:v>117.92759686092801</c:v>
                </c:pt>
                <c:pt idx="16">
                  <c:v>95.414906588740706</c:v>
                </c:pt>
                <c:pt idx="17">
                  <c:v>77.836928429151001</c:v>
                </c:pt>
                <c:pt idx="18">
                  <c:v>397.39884810904903</c:v>
                </c:pt>
                <c:pt idx="19">
                  <c:v>344.28321333513099</c:v>
                </c:pt>
                <c:pt idx="20">
                  <c:v>297.76057992718501</c:v>
                </c:pt>
                <c:pt idx="21">
                  <c:v>257.07420997281298</c:v>
                </c:pt>
                <c:pt idx="22">
                  <c:v>221.585672884226</c:v>
                </c:pt>
                <c:pt idx="23">
                  <c:v>190.72311682636499</c:v>
                </c:pt>
                <c:pt idx="24">
                  <c:v>163.964085263497</c:v>
                </c:pt>
                <c:pt idx="25">
                  <c:v>140.82984065652701</c:v>
                </c:pt>
                <c:pt idx="26">
                  <c:v>120.883529494931</c:v>
                </c:pt>
                <c:pt idx="27">
                  <c:v>103.729152682183</c:v>
                </c:pt>
                <c:pt idx="28">
                  <c:v>89.010292384757093</c:v>
                </c:pt>
                <c:pt idx="29">
                  <c:v>76.4083399164805</c:v>
                </c:pt>
                <c:pt idx="30">
                  <c:v>65.640264760386003</c:v>
                </c:pt>
                <c:pt idx="31">
                  <c:v>56.456056268578998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B2-4C06-AEE9-0245C81FB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357904"/>
        <c:axId val="2026354160"/>
      </c:areaChart>
      <c:catAx>
        <c:axId val="202635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6354160"/>
        <c:crosses val="autoZero"/>
        <c:auto val="1"/>
        <c:lblAlgn val="ctr"/>
        <c:lblOffset val="100"/>
        <c:noMultiLvlLbl val="0"/>
      </c:catAx>
      <c:valAx>
        <c:axId val="20263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635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Aides à la rénovation énergétique (milliards d'euros)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'figures 2050'!$H$141</c:f>
              <c:strCache>
                <c:ptCount val="1"/>
                <c:pt idx="0">
                  <c:v>CEE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'figures 2050'!$N$1:$AP$1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'figures 2050'!$N$141:$AP$141</c:f>
              <c:numCache>
                <c:formatCode>0.0</c:formatCode>
                <c:ptCount val="29"/>
                <c:pt idx="0">
                  <c:v>1.3</c:v>
                </c:pt>
                <c:pt idx="1">
                  <c:v>2.6</c:v>
                </c:pt>
                <c:pt idx="2">
                  <c:v>3.4045767249194232</c:v>
                </c:pt>
                <c:pt idx="3">
                  <c:v>3.492964666544097</c:v>
                </c:pt>
                <c:pt idx="4">
                  <c:v>3.3037288533536753</c:v>
                </c:pt>
                <c:pt idx="5">
                  <c:v>4.4141301871359673</c:v>
                </c:pt>
                <c:pt idx="6">
                  <c:v>4.1612405527914458</c:v>
                </c:pt>
                <c:pt idx="7">
                  <c:v>4.1057531644255914</c:v>
                </c:pt>
                <c:pt idx="8">
                  <c:v>4.9868024031833338</c:v>
                </c:pt>
                <c:pt idx="9">
                  <c:v>4.6406935494416244</c:v>
                </c:pt>
                <c:pt idx="10">
                  <c:v>4.5176677573151895</c:v>
                </c:pt>
                <c:pt idx="11">
                  <c:v>4.2912172633869039</c:v>
                </c:pt>
                <c:pt idx="12">
                  <c:v>4.2037817185035822</c:v>
                </c:pt>
                <c:pt idx="13">
                  <c:v>4.1195875390977683</c:v>
                </c:pt>
                <c:pt idx="14">
                  <c:v>3.7436897834170164</c:v>
                </c:pt>
                <c:pt idx="15">
                  <c:v>3.8919728728270324</c:v>
                </c:pt>
                <c:pt idx="16">
                  <c:v>3.7435058229052975</c:v>
                </c:pt>
                <c:pt idx="17">
                  <c:v>3.62721544888235</c:v>
                </c:pt>
                <c:pt idx="18">
                  <c:v>3.8424323880825852</c:v>
                </c:pt>
                <c:pt idx="19">
                  <c:v>3.7337158326389321</c:v>
                </c:pt>
                <c:pt idx="20">
                  <c:v>3.6365374840793687</c:v>
                </c:pt>
                <c:pt idx="21">
                  <c:v>3.5486632023667513</c:v>
                </c:pt>
                <c:pt idx="22">
                  <c:v>3.4687186593656882</c:v>
                </c:pt>
                <c:pt idx="23">
                  <c:v>3.3956007752782145</c:v>
                </c:pt>
                <c:pt idx="24">
                  <c:v>3.3285537188704257</c:v>
                </c:pt>
                <c:pt idx="25">
                  <c:v>3.2669420306620749</c:v>
                </c:pt>
                <c:pt idx="26">
                  <c:v>3.2102259841492504</c:v>
                </c:pt>
                <c:pt idx="27">
                  <c:v>3.1579328070272878</c:v>
                </c:pt>
                <c:pt idx="28">
                  <c:v>3.1096404313716119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7-4D30-BBCA-9BDAD49F96E8}"/>
            </c:ext>
          </c:extLst>
        </c:ser>
        <c:ser>
          <c:idx val="1"/>
          <c:order val="1"/>
          <c:tx>
            <c:strRef>
              <c:f>'figures 2050'!$H$142</c:f>
              <c:strCache>
                <c:ptCount val="1"/>
                <c:pt idx="0">
                  <c:v>MPR Efficacité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'figures 2050'!$N$1:$AP$1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'figures 2050'!$N$142:$AP$142</c:f>
              <c:numCache>
                <c:formatCode>0.0</c:formatCode>
                <c:ptCount val="29"/>
                <c:pt idx="0">
                  <c:v>2.4500000000000002</c:v>
                </c:pt>
                <c:pt idx="1">
                  <c:v>1.9563973827575998</c:v>
                </c:pt>
                <c:pt idx="2">
                  <c:v>2.2448762625987002</c:v>
                </c:pt>
                <c:pt idx="3">
                  <c:v>0.74229880269590542</c:v>
                </c:pt>
                <c:pt idx="4">
                  <c:v>0.80920079075324003</c:v>
                </c:pt>
                <c:pt idx="5">
                  <c:v>1.9135445446017343</c:v>
                </c:pt>
                <c:pt idx="6">
                  <c:v>1.801456307167618</c:v>
                </c:pt>
                <c:pt idx="7">
                  <c:v>1.8831370880635618</c:v>
                </c:pt>
                <c:pt idx="8">
                  <c:v>3.0770735575830068</c:v>
                </c:pt>
                <c:pt idx="9">
                  <c:v>1.9458863223138834</c:v>
                </c:pt>
                <c:pt idx="10">
                  <c:v>2.1496073201239843</c:v>
                </c:pt>
                <c:pt idx="11">
                  <c:v>2.2070188696483037</c:v>
                </c:pt>
                <c:pt idx="12">
                  <c:v>2.3435406673270145</c:v>
                </c:pt>
                <c:pt idx="13">
                  <c:v>2.4564718312746447</c:v>
                </c:pt>
                <c:pt idx="14">
                  <c:v>2.1969894933893563</c:v>
                </c:pt>
                <c:pt idx="15">
                  <c:v>1.3014606507425899</c:v>
                </c:pt>
                <c:pt idx="16">
                  <c:v>1.368194528441756</c:v>
                </c:pt>
                <c:pt idx="17">
                  <c:v>1.4451915616790321</c:v>
                </c:pt>
                <c:pt idx="18">
                  <c:v>1.2949622266579937</c:v>
                </c:pt>
                <c:pt idx="19">
                  <c:v>1.3856610608764135</c:v>
                </c:pt>
                <c:pt idx="20">
                  <c:v>1.4697329518134303</c:v>
                </c:pt>
                <c:pt idx="21">
                  <c:v>1.5463593024050029</c:v>
                </c:pt>
                <c:pt idx="22">
                  <c:v>1.6159799296377568</c:v>
                </c:pt>
                <c:pt idx="23">
                  <c:v>1.6785621081704269</c:v>
                </c:pt>
                <c:pt idx="24">
                  <c:v>1.7347503502780814</c:v>
                </c:pt>
                <c:pt idx="25">
                  <c:v>1.7852139573741068</c:v>
                </c:pt>
                <c:pt idx="26">
                  <c:v>1.8301870923135675</c:v>
                </c:pt>
                <c:pt idx="27">
                  <c:v>1.8704814427396486</c:v>
                </c:pt>
                <c:pt idx="28">
                  <c:v>1.9062924333331042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7-4D30-BBCA-9BDAD49F96E8}"/>
            </c:ext>
          </c:extLst>
        </c:ser>
        <c:ser>
          <c:idx val="3"/>
          <c:order val="2"/>
          <c:tx>
            <c:strRef>
              <c:f>'figures 2050'!$H$144</c:f>
              <c:strCache>
                <c:ptCount val="1"/>
                <c:pt idx="0">
                  <c:v>MPR Performance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'figures 2050'!$N$1:$AP$1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'figures 2050'!$N$144:$AP$144</c:f>
              <c:numCache>
                <c:formatCode>0.0</c:formatCode>
                <c:ptCount val="29"/>
                <c:pt idx="0">
                  <c:v>0.5</c:v>
                </c:pt>
                <c:pt idx="1">
                  <c:v>0.6</c:v>
                </c:pt>
                <c:pt idx="2">
                  <c:v>1.8558672288368099</c:v>
                </c:pt>
                <c:pt idx="3">
                  <c:v>3.3841484734741436</c:v>
                </c:pt>
                <c:pt idx="4">
                  <c:v>3.1593150521221065</c:v>
                </c:pt>
                <c:pt idx="5">
                  <c:v>3.0282317176211304</c:v>
                </c:pt>
                <c:pt idx="6">
                  <c:v>2.8618334239481205</c:v>
                </c:pt>
                <c:pt idx="7">
                  <c:v>2.7058485502197702</c:v>
                </c:pt>
                <c:pt idx="8">
                  <c:v>2.7047107164288198</c:v>
                </c:pt>
                <c:pt idx="9">
                  <c:v>3.2174262660829194</c:v>
                </c:pt>
                <c:pt idx="10">
                  <c:v>2.8408820572974509</c:v>
                </c:pt>
                <c:pt idx="11">
                  <c:v>2.5316378150724859</c:v>
                </c:pt>
                <c:pt idx="12">
                  <c:v>2.2937767520061181</c:v>
                </c:pt>
                <c:pt idx="13">
                  <c:v>2.0850493940702073</c:v>
                </c:pt>
                <c:pt idx="14">
                  <c:v>1.8742020622505586</c:v>
                </c:pt>
                <c:pt idx="15">
                  <c:v>2.3114592689904048</c:v>
                </c:pt>
                <c:pt idx="16">
                  <c:v>2.150731063451103</c:v>
                </c:pt>
                <c:pt idx="17">
                  <c:v>2.0018882504970965</c:v>
                </c:pt>
                <c:pt idx="18">
                  <c:v>2.8254048996983521</c:v>
                </c:pt>
                <c:pt idx="19">
                  <c:v>2.6239294911332083</c:v>
                </c:pt>
                <c:pt idx="20">
                  <c:v>2.434981004075282</c:v>
                </c:pt>
                <c:pt idx="21">
                  <c:v>2.2577065688470892</c:v>
                </c:pt>
                <c:pt idx="22">
                  <c:v>2.0914974946417417</c:v>
                </c:pt>
                <c:pt idx="23">
                  <c:v>1.9358642728941162</c:v>
                </c:pt>
                <c:pt idx="24">
                  <c:v>1.7903341083485287</c:v>
                </c:pt>
                <c:pt idx="25">
                  <c:v>1.6544329377583333</c:v>
                </c:pt>
                <c:pt idx="26">
                  <c:v>1.5276709974175815</c:v>
                </c:pt>
                <c:pt idx="27">
                  <c:v>1.4095428799886773</c:v>
                </c:pt>
                <c:pt idx="28">
                  <c:v>1.2995349353454355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97-4D30-BBCA-9BDAD49F96E8}"/>
            </c:ext>
          </c:extLst>
        </c:ser>
        <c:ser>
          <c:idx val="2"/>
          <c:order val="3"/>
          <c:tx>
            <c:strRef>
              <c:f>'figures 2050'!$H$143</c:f>
              <c:strCache>
                <c:ptCount val="1"/>
                <c:pt idx="0">
                  <c:v>MPR Copro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'figures 2050'!$N$1:$AP$1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'figures 2050'!$N$143:$AP$143</c:f>
              <c:numCache>
                <c:formatCode>0.0</c:formatCode>
                <c:ptCount val="29"/>
                <c:pt idx="0">
                  <c:v>0.36414094960885601</c:v>
                </c:pt>
                <c:pt idx="1">
                  <c:v>0.23776695076069199</c:v>
                </c:pt>
                <c:pt idx="2">
                  <c:v>0.42079069398081981</c:v>
                </c:pt>
                <c:pt idx="3">
                  <c:v>1.1547594025870982</c:v>
                </c:pt>
                <c:pt idx="4">
                  <c:v>0.9837801975125674</c:v>
                </c:pt>
                <c:pt idx="5">
                  <c:v>0.9213182074326427</c:v>
                </c:pt>
                <c:pt idx="6">
                  <c:v>0.82536053337938686</c:v>
                </c:pt>
                <c:pt idx="7">
                  <c:v>0.74400238661903151</c:v>
                </c:pt>
                <c:pt idx="8">
                  <c:v>0.72615807953468448</c:v>
                </c:pt>
                <c:pt idx="9">
                  <c:v>1.3925998752461883</c:v>
                </c:pt>
                <c:pt idx="10">
                  <c:v>1.1614296028729698</c:v>
                </c:pt>
                <c:pt idx="11">
                  <c:v>0.97988677962522353</c:v>
                </c:pt>
                <c:pt idx="12">
                  <c:v>0.83579074909628526</c:v>
                </c:pt>
                <c:pt idx="13">
                  <c:v>0.71886848037008355</c:v>
                </c:pt>
                <c:pt idx="14">
                  <c:v>0.6094566788448188</c:v>
                </c:pt>
                <c:pt idx="15">
                  <c:v>1.7753240693503729</c:v>
                </c:pt>
                <c:pt idx="16">
                  <c:v>1.566389452482571</c:v>
                </c:pt>
                <c:pt idx="17">
                  <c:v>1.3824540516069397</c:v>
                </c:pt>
                <c:pt idx="18">
                  <c:v>1.4218500403715426</c:v>
                </c:pt>
                <c:pt idx="19">
                  <c:v>1.262553723630528</c:v>
                </c:pt>
                <c:pt idx="20">
                  <c:v>1.120872489155694</c:v>
                </c:pt>
                <c:pt idx="21">
                  <c:v>0.99510875777520824</c:v>
                </c:pt>
                <c:pt idx="22">
                  <c:v>0.88369810608593935</c:v>
                </c:pt>
                <c:pt idx="23">
                  <c:v>0.78519595499508443</c:v>
                </c:pt>
                <c:pt idx="24">
                  <c:v>0.69824606582903548</c:v>
                </c:pt>
                <c:pt idx="25">
                  <c:v>0.62159394996185602</c:v>
                </c:pt>
                <c:pt idx="26">
                  <c:v>0.55408621986192408</c:v>
                </c:pt>
                <c:pt idx="27">
                  <c:v>0.49467096606983124</c:v>
                </c:pt>
                <c:pt idx="28">
                  <c:v>0.44239721697272655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97-4D30-BBCA-9BDAD49F96E8}"/>
            </c:ext>
          </c:extLst>
        </c:ser>
        <c:ser>
          <c:idx val="4"/>
          <c:order val="4"/>
          <c:tx>
            <c:strRef>
              <c:f>'figures 2050'!$H$145</c:f>
              <c:strCache>
                <c:ptCount val="1"/>
                <c:pt idx="0">
                  <c:v>Montant écrêté</c:v>
                </c:pt>
              </c:strCache>
            </c:strRef>
          </c:tx>
          <c:spPr>
            <a:pattFill prst="pct20">
              <a:fgClr>
                <a:schemeClr val="tx2"/>
              </a:fgClr>
              <a:bgClr>
                <a:schemeClr val="bg1"/>
              </a:bgClr>
            </a:pattFill>
            <a:ln>
              <a:noFill/>
            </a:ln>
            <a:effectLst/>
          </c:spPr>
          <c:cat>
            <c:numRef>
              <c:f>'figures 2050'!$N$1:$AP$1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'figures 2050'!$N$145:$AP$145</c:f>
              <c:numCache>
                <c:formatCode>0.0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1.50509486062755E-2</c:v>
                </c:pt>
                <c:pt idx="4">
                  <c:v>2.54202481113774E-2</c:v>
                </c:pt>
                <c:pt idx="5">
                  <c:v>4.3249446236153302E-2</c:v>
                </c:pt>
                <c:pt idx="6">
                  <c:v>5.7805668336325701E-2</c:v>
                </c:pt>
                <c:pt idx="7">
                  <c:v>6.6751896869733096E-2</c:v>
                </c:pt>
                <c:pt idx="8">
                  <c:v>7.3031180128604295E-2</c:v>
                </c:pt>
                <c:pt idx="9">
                  <c:v>0.12951935474072299</c:v>
                </c:pt>
                <c:pt idx="10">
                  <c:v>0.109001397755333</c:v>
                </c:pt>
                <c:pt idx="11">
                  <c:v>9.2289159206419905E-2</c:v>
                </c:pt>
                <c:pt idx="12">
                  <c:v>7.8885998222228207E-2</c:v>
                </c:pt>
                <c:pt idx="13">
                  <c:v>6.7809931353561906E-2</c:v>
                </c:pt>
                <c:pt idx="14">
                  <c:v>5.8740053130736998E-2</c:v>
                </c:pt>
                <c:pt idx="15">
                  <c:v>0.17031629006064999</c:v>
                </c:pt>
                <c:pt idx="16">
                  <c:v>0.153934842418779</c:v>
                </c:pt>
                <c:pt idx="17">
                  <c:v>0.13843549266185201</c:v>
                </c:pt>
                <c:pt idx="18">
                  <c:v>0.14136678378172601</c:v>
                </c:pt>
                <c:pt idx="19">
                  <c:v>0.126815817671074</c:v>
                </c:pt>
                <c:pt idx="20">
                  <c:v>0.113523858120975</c:v>
                </c:pt>
                <c:pt idx="21">
                  <c:v>0.10147139771541799</c:v>
                </c:pt>
                <c:pt idx="22">
                  <c:v>9.0609066814131597E-2</c:v>
                </c:pt>
                <c:pt idx="23">
                  <c:v>8.0868297460169394E-2</c:v>
                </c:pt>
                <c:pt idx="24">
                  <c:v>7.2169328335488794E-2</c:v>
                </c:pt>
                <c:pt idx="25">
                  <c:v>6.4427072497253796E-2</c:v>
                </c:pt>
                <c:pt idx="26">
                  <c:v>5.75553193336771E-2</c:v>
                </c:pt>
                <c:pt idx="27">
                  <c:v>5.1469658073161499E-2</c:v>
                </c:pt>
                <c:pt idx="28">
                  <c:v>4.6089429209501098E-2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97-4D30-BBCA-9BDAD49F9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577536"/>
        <c:axId val="2024573792"/>
      </c:areaChart>
      <c:catAx>
        <c:axId val="202457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4573792"/>
        <c:crosses val="autoZero"/>
        <c:auto val="1"/>
        <c:lblAlgn val="ctr"/>
        <c:lblOffset val="100"/>
        <c:noMultiLvlLbl val="0"/>
      </c:catAx>
      <c:valAx>
        <c:axId val="20245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457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Investissement total et part des aides </a:t>
            </a:r>
          </a:p>
          <a:p>
            <a:pPr>
              <a:defRPr/>
            </a:pPr>
            <a:r>
              <a:rPr lang="fr-FR"/>
              <a:t>(milliards d'euros)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7338019835689512E-2"/>
          <c:y val="0.16283717486440769"/>
          <c:w val="0.86344074535288518"/>
          <c:h val="0.67705911227879889"/>
        </c:manualLayout>
      </c:layout>
      <c:areaChart>
        <c:grouping val="standard"/>
        <c:varyColors val="0"/>
        <c:ser>
          <c:idx val="0"/>
          <c:order val="0"/>
          <c:tx>
            <c:strRef>
              <c:f>'figures 2050'!$I$100</c:f>
              <c:strCache>
                <c:ptCount val="1"/>
                <c:pt idx="0">
                  <c:v>Investissement total (milliards)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'figures 2050'!$N$1:$AP$1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'figures 2050'!$N$107:$AP$107</c:f>
              <c:numCache>
                <c:formatCode>0.0</c:formatCode>
                <c:ptCount val="29"/>
                <c:pt idx="0">
                  <c:v>17</c:v>
                </c:pt>
                <c:pt idx="1">
                  <c:v>19</c:v>
                </c:pt>
                <c:pt idx="2">
                  <c:v>21.655081598892199</c:v>
                </c:pt>
                <c:pt idx="3">
                  <c:v>24.8681049489544</c:v>
                </c:pt>
                <c:pt idx="4">
                  <c:v>23.592291170602</c:v>
                </c:pt>
                <c:pt idx="5">
                  <c:v>25.186260159352901</c:v>
                </c:pt>
                <c:pt idx="6">
                  <c:v>23.6550939638073</c:v>
                </c:pt>
                <c:pt idx="7">
                  <c:v>22.640840421472099</c:v>
                </c:pt>
                <c:pt idx="8">
                  <c:v>24.7926123744619</c:v>
                </c:pt>
                <c:pt idx="9">
                  <c:v>26.147026183611299</c:v>
                </c:pt>
                <c:pt idx="10">
                  <c:v>25.0671195437031</c:v>
                </c:pt>
                <c:pt idx="11">
                  <c:v>23.635937830261899</c:v>
                </c:pt>
                <c:pt idx="12">
                  <c:v>22.856119509121999</c:v>
                </c:pt>
                <c:pt idx="13">
                  <c:v>21.81263062955</c:v>
                </c:pt>
                <c:pt idx="14">
                  <c:v>20.266881555616301</c:v>
                </c:pt>
                <c:pt idx="15">
                  <c:v>21.935659300464199</c:v>
                </c:pt>
                <c:pt idx="16">
                  <c:v>20.9054419056414</c:v>
                </c:pt>
                <c:pt idx="17">
                  <c:v>20.1707801778348</c:v>
                </c:pt>
                <c:pt idx="18">
                  <c:v>22.593285769983801</c:v>
                </c:pt>
                <c:pt idx="19">
                  <c:v>21.623312124861201</c:v>
                </c:pt>
                <c:pt idx="20">
                  <c:v>20.783562371018</c:v>
                </c:pt>
                <c:pt idx="21">
                  <c:v>19.672053323713701</c:v>
                </c:pt>
                <c:pt idx="22">
                  <c:v>19.159547761560599</c:v>
                </c:pt>
                <c:pt idx="23">
                  <c:v>18.406844193600701</c:v>
                </c:pt>
                <c:pt idx="24">
                  <c:v>17.7076243730952</c:v>
                </c:pt>
                <c:pt idx="25">
                  <c:v>17.053664841721201</c:v>
                </c:pt>
                <c:pt idx="26">
                  <c:v>16.443856541155501</c:v>
                </c:pt>
                <c:pt idx="27">
                  <c:v>15.876620665627801</c:v>
                </c:pt>
                <c:pt idx="28">
                  <c:v>15.350022852427401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D-4C3C-9F55-AA9616F40F31}"/>
            </c:ext>
          </c:extLst>
        </c:ser>
        <c:ser>
          <c:idx val="1"/>
          <c:order val="1"/>
          <c:tx>
            <c:strRef>
              <c:f>'figures 2050'!$I$103</c:f>
              <c:strCache>
                <c:ptCount val="1"/>
                <c:pt idx="0">
                  <c:v>Soutien total (milliards)</c:v>
                </c:pt>
              </c:strCache>
            </c:strRef>
          </c:tx>
          <c:spPr>
            <a:pattFill prst="wdUpDiag">
              <a:fgClr>
                <a:schemeClr val="accent4"/>
              </a:fgClr>
              <a:bgClr>
                <a:schemeClr val="accent1"/>
              </a:bgClr>
            </a:pattFill>
            <a:ln>
              <a:noFill/>
            </a:ln>
            <a:effectLst/>
          </c:spPr>
          <c:cat>
            <c:numRef>
              <c:f>'figures 2050'!$N$1:$AP$1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'figures 2050'!$N$108:$AP$108</c:f>
              <c:numCache>
                <c:formatCode>0.0</c:formatCode>
                <c:ptCount val="29"/>
                <c:pt idx="0">
                  <c:v>5.5</c:v>
                </c:pt>
                <c:pt idx="1">
                  <c:v>6</c:v>
                </c:pt>
                <c:pt idx="2">
                  <c:v>7.926110910335753</c:v>
                </c:pt>
                <c:pt idx="3">
                  <c:v>8.7741713453012444</c:v>
                </c:pt>
                <c:pt idx="4">
                  <c:v>8.2560248937415892</c:v>
                </c:pt>
                <c:pt idx="5">
                  <c:v>10.277224656791475</c:v>
                </c:pt>
                <c:pt idx="6">
                  <c:v>9.6498908172865701</c:v>
                </c:pt>
                <c:pt idx="7">
                  <c:v>9.4387411893279545</c:v>
                </c:pt>
                <c:pt idx="8">
                  <c:v>11.494744756729844</c:v>
                </c:pt>
                <c:pt idx="9">
                  <c:v>11.196606013084615</c:v>
                </c:pt>
                <c:pt idx="10">
                  <c:v>10.669586737609594</c:v>
                </c:pt>
                <c:pt idx="11">
                  <c:v>10.009760727732917</c:v>
                </c:pt>
                <c:pt idx="12">
                  <c:v>9.6768898869330009</c:v>
                </c:pt>
                <c:pt idx="13">
                  <c:v>9.3799772448127037</c:v>
                </c:pt>
                <c:pt idx="14">
                  <c:v>8.42433801790175</c:v>
                </c:pt>
                <c:pt idx="15">
                  <c:v>9.2802168619104002</c:v>
                </c:pt>
                <c:pt idx="16">
                  <c:v>8.8288208672807276</c:v>
                </c:pt>
                <c:pt idx="17">
                  <c:v>8.4567493126654174</c:v>
                </c:pt>
                <c:pt idx="18">
                  <c:v>9.3846495548104727</c:v>
                </c:pt>
                <c:pt idx="19">
                  <c:v>9.0058601082790837</c:v>
                </c:pt>
                <c:pt idx="20">
                  <c:v>8.6621239291237764</c:v>
                </c:pt>
                <c:pt idx="21">
                  <c:v>8.3478378313940524</c:v>
                </c:pt>
                <c:pt idx="22">
                  <c:v>8.0598941897311249</c:v>
                </c:pt>
                <c:pt idx="23">
                  <c:v>7.7952231113378421</c:v>
                </c:pt>
                <c:pt idx="24">
                  <c:v>7.5518842433260716</c:v>
                </c:pt>
                <c:pt idx="25">
                  <c:v>7.3281828757563705</c:v>
                </c:pt>
                <c:pt idx="26">
                  <c:v>7.1221702937423235</c:v>
                </c:pt>
                <c:pt idx="27">
                  <c:v>6.9326280958254456</c:v>
                </c:pt>
                <c:pt idx="28">
                  <c:v>6.757865017022878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0D-4C3C-9F55-AA9616F40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996336"/>
        <c:axId val="2022996752"/>
      </c:areaChart>
      <c:catAx>
        <c:axId val="202299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996752"/>
        <c:crosses val="autoZero"/>
        <c:auto val="1"/>
        <c:lblAlgn val="ctr"/>
        <c:lblOffset val="100"/>
        <c:noMultiLvlLbl val="0"/>
      </c:catAx>
      <c:valAx>
        <c:axId val="20229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99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gestes d'isolation</a:t>
            </a:r>
            <a:r>
              <a:rPr lang="fr-FR" baseline="0"/>
              <a:t> (milliers de ménages)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1972723639670246E-2"/>
          <c:y val="0.11766114983666327"/>
          <c:w val="0.92629475044320664"/>
          <c:h val="0.73617957399061695"/>
        </c:manualLayout>
      </c:layout>
      <c:lineChart>
        <c:grouping val="standard"/>
        <c:varyColors val="0"/>
        <c:ser>
          <c:idx val="0"/>
          <c:order val="0"/>
          <c:tx>
            <c:strRef>
              <c:f>'figures 2050'!$I$154</c:f>
              <c:strCache>
                <c:ptCount val="1"/>
                <c:pt idx="0">
                  <c:v>Isolation plancher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'figures 2050'!$M$1:$AP$1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'figures 2050'!$M$154:$AP$154</c:f>
              <c:numCache>
                <c:formatCode>0.0</c:formatCode>
                <c:ptCount val="30"/>
                <c:pt idx="0">
                  <c:v>63.664411584240497</c:v>
                </c:pt>
                <c:pt idx="1">
                  <c:v>108.066935344136</c:v>
                </c:pt>
                <c:pt idx="2">
                  <c:v>96.496574759875301</c:v>
                </c:pt>
                <c:pt idx="3">
                  <c:v>142.87557655407599</c:v>
                </c:pt>
                <c:pt idx="4">
                  <c:v>232.605750598567</c:v>
                </c:pt>
                <c:pt idx="5">
                  <c:v>223.986723413563</c:v>
                </c:pt>
                <c:pt idx="6">
                  <c:v>217.33864924845</c:v>
                </c:pt>
                <c:pt idx="7">
                  <c:v>206.825584179115</c:v>
                </c:pt>
                <c:pt idx="8">
                  <c:v>193.06083103414599</c:v>
                </c:pt>
                <c:pt idx="9">
                  <c:v>190.83698970199501</c:v>
                </c:pt>
                <c:pt idx="10">
                  <c:v>287.65737836566097</c:v>
                </c:pt>
                <c:pt idx="11">
                  <c:v>265.15900184264001</c:v>
                </c:pt>
                <c:pt idx="12">
                  <c:v>253.40960302575499</c:v>
                </c:pt>
                <c:pt idx="13">
                  <c:v>247.885607021081</c:v>
                </c:pt>
                <c:pt idx="14">
                  <c:v>233.028145473271</c:v>
                </c:pt>
                <c:pt idx="15">
                  <c:v>213.98829015248</c:v>
                </c:pt>
                <c:pt idx="16">
                  <c:v>319.80931295893703</c:v>
                </c:pt>
                <c:pt idx="17">
                  <c:v>296.45815313949299</c:v>
                </c:pt>
                <c:pt idx="18">
                  <c:v>282.19241806279899</c:v>
                </c:pt>
                <c:pt idx="19">
                  <c:v>303.60860419924302</c:v>
                </c:pt>
                <c:pt idx="20">
                  <c:v>280.80412563203203</c:v>
                </c:pt>
                <c:pt idx="21">
                  <c:v>261.85149334779601</c:v>
                </c:pt>
                <c:pt idx="22">
                  <c:v>235.219271625836</c:v>
                </c:pt>
                <c:pt idx="23">
                  <c:v>226.35595588525601</c:v>
                </c:pt>
                <c:pt idx="24">
                  <c:v>205.526397455259</c:v>
                </c:pt>
                <c:pt idx="25">
                  <c:v>186.40460975516299</c:v>
                </c:pt>
                <c:pt idx="26">
                  <c:v>168.69270819084201</c:v>
                </c:pt>
                <c:pt idx="27">
                  <c:v>152.395577350883</c:v>
                </c:pt>
                <c:pt idx="28">
                  <c:v>137.481691956237</c:v>
                </c:pt>
                <c:pt idx="29">
                  <c:v>123.894575598054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B-4C94-91C1-124A53EE2B27}"/>
            </c:ext>
          </c:extLst>
        </c:ser>
        <c:ser>
          <c:idx val="1"/>
          <c:order val="1"/>
          <c:tx>
            <c:strRef>
              <c:f>'figures 2050'!$I$155</c:f>
              <c:strCache>
                <c:ptCount val="1"/>
                <c:pt idx="0">
                  <c:v>Isolation toit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'figures 2050'!$M$1:$AP$1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'figures 2050'!$M$155:$AP$155</c:f>
              <c:numCache>
                <c:formatCode>0.0</c:formatCode>
                <c:ptCount val="30"/>
                <c:pt idx="0">
                  <c:v>342.60608312636202</c:v>
                </c:pt>
                <c:pt idx="1">
                  <c:v>403.68937196763602</c:v>
                </c:pt>
                <c:pt idx="2">
                  <c:v>382.395074819934</c:v>
                </c:pt>
                <c:pt idx="3">
                  <c:v>492.88439998604201</c:v>
                </c:pt>
                <c:pt idx="4">
                  <c:v>660.63308861544397</c:v>
                </c:pt>
                <c:pt idx="5">
                  <c:v>668.89931596487804</c:v>
                </c:pt>
                <c:pt idx="6">
                  <c:v>655.76840363082101</c:v>
                </c:pt>
                <c:pt idx="7">
                  <c:v>638.18327920463196</c:v>
                </c:pt>
                <c:pt idx="8">
                  <c:v>603.85593738580997</c:v>
                </c:pt>
                <c:pt idx="9">
                  <c:v>586.98213751841195</c:v>
                </c:pt>
                <c:pt idx="10">
                  <c:v>761.64384563788803</c:v>
                </c:pt>
                <c:pt idx="11">
                  <c:v>692.75424133345496</c:v>
                </c:pt>
                <c:pt idx="12">
                  <c:v>642.16922946625402</c:v>
                </c:pt>
                <c:pt idx="13">
                  <c:v>598.38454080262295</c:v>
                </c:pt>
                <c:pt idx="14">
                  <c:v>552.42863691234902</c:v>
                </c:pt>
                <c:pt idx="15">
                  <c:v>492.36850870095901</c:v>
                </c:pt>
                <c:pt idx="16">
                  <c:v>714.75535784283898</c:v>
                </c:pt>
                <c:pt idx="17">
                  <c:v>639.65815359343696</c:v>
                </c:pt>
                <c:pt idx="18">
                  <c:v>591.32115954205403</c:v>
                </c:pt>
                <c:pt idx="19">
                  <c:v>594.11739005153095</c:v>
                </c:pt>
                <c:pt idx="20">
                  <c:v>538.318322427883</c:v>
                </c:pt>
                <c:pt idx="21">
                  <c:v>492.59815822472001</c:v>
                </c:pt>
                <c:pt idx="22">
                  <c:v>436.93137433974999</c:v>
                </c:pt>
                <c:pt idx="23">
                  <c:v>411.97326165277099</c:v>
                </c:pt>
                <c:pt idx="24">
                  <c:v>368.97529567003102</c:v>
                </c:pt>
                <c:pt idx="25">
                  <c:v>331.32795794017397</c:v>
                </c:pt>
                <c:pt idx="26">
                  <c:v>297.88413493218599</c:v>
                </c:pt>
                <c:pt idx="27">
                  <c:v>268.16126640644399</c:v>
                </c:pt>
                <c:pt idx="28">
                  <c:v>241.73135338645699</c:v>
                </c:pt>
                <c:pt idx="29">
                  <c:v>218.21473778043901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B-4C94-91C1-124A53EE2B27}"/>
            </c:ext>
          </c:extLst>
        </c:ser>
        <c:ser>
          <c:idx val="2"/>
          <c:order val="2"/>
          <c:tx>
            <c:strRef>
              <c:f>'figures 2050'!$I$156</c:f>
              <c:strCache>
                <c:ptCount val="1"/>
                <c:pt idx="0">
                  <c:v>Isolation mur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'figures 2050'!$M$1:$AP$1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'figures 2050'!$M$156:$AP$156</c:f>
              <c:numCache>
                <c:formatCode>0.0</c:formatCode>
                <c:ptCount val="30"/>
                <c:pt idx="0">
                  <c:v>97.603191155895999</c:v>
                </c:pt>
                <c:pt idx="1">
                  <c:v>181.581524910996</c:v>
                </c:pt>
                <c:pt idx="2">
                  <c:v>156.98120876292001</c:v>
                </c:pt>
                <c:pt idx="3">
                  <c:v>196.84104939782799</c:v>
                </c:pt>
                <c:pt idx="4">
                  <c:v>392.35199872197501</c:v>
                </c:pt>
                <c:pt idx="5">
                  <c:v>358.32486734954</c:v>
                </c:pt>
                <c:pt idx="6">
                  <c:v>330.50900971088799</c:v>
                </c:pt>
                <c:pt idx="7">
                  <c:v>297.07143624260101</c:v>
                </c:pt>
                <c:pt idx="8">
                  <c:v>262.40190390057597</c:v>
                </c:pt>
                <c:pt idx="9">
                  <c:v>249.066075763865</c:v>
                </c:pt>
                <c:pt idx="10">
                  <c:v>385.55432151318701</c:v>
                </c:pt>
                <c:pt idx="11">
                  <c:v>352.38522736406998</c:v>
                </c:pt>
                <c:pt idx="12">
                  <c:v>332.69376913745998</c:v>
                </c:pt>
                <c:pt idx="13">
                  <c:v>323.85695775420101</c:v>
                </c:pt>
                <c:pt idx="14">
                  <c:v>305.43147745654397</c:v>
                </c:pt>
                <c:pt idx="15">
                  <c:v>285.95057386360901</c:v>
                </c:pt>
                <c:pt idx="16">
                  <c:v>369.14441730261001</c:v>
                </c:pt>
                <c:pt idx="17">
                  <c:v>338.750304441597</c:v>
                </c:pt>
                <c:pt idx="18">
                  <c:v>316.52927729696199</c:v>
                </c:pt>
                <c:pt idx="19">
                  <c:v>394.45794564373102</c:v>
                </c:pt>
                <c:pt idx="20">
                  <c:v>363.89020994820299</c:v>
                </c:pt>
                <c:pt idx="21">
                  <c:v>337.85409604473602</c:v>
                </c:pt>
                <c:pt idx="22">
                  <c:v>293.004132276142</c:v>
                </c:pt>
                <c:pt idx="23">
                  <c:v>281.47858279730099</c:v>
                </c:pt>
                <c:pt idx="24">
                  <c:v>258.98434675654801</c:v>
                </c:pt>
                <c:pt idx="25">
                  <c:v>237.65846669744101</c:v>
                </c:pt>
                <c:pt idx="26">
                  <c:v>217.333956061691</c:v>
                </c:pt>
                <c:pt idx="27">
                  <c:v>198.10921629740099</c:v>
                </c:pt>
                <c:pt idx="28">
                  <c:v>180.03870992600801</c:v>
                </c:pt>
                <c:pt idx="29">
                  <c:v>163.142018360587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B-4C94-91C1-124A53EE2B27}"/>
            </c:ext>
          </c:extLst>
        </c:ser>
        <c:ser>
          <c:idx val="3"/>
          <c:order val="3"/>
          <c:tx>
            <c:strRef>
              <c:f>'figures 2050'!$I$157</c:f>
              <c:strCache>
                <c:ptCount val="1"/>
                <c:pt idx="0">
                  <c:v>Changement de fenêtres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'figures 2050'!$M$1:$AP$1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'figures 2050'!$M$157:$AP$157</c:f>
              <c:numCache>
                <c:formatCode>0.0</c:formatCode>
                <c:ptCount val="30"/>
                <c:pt idx="0">
                  <c:v>71.287123809592799</c:v>
                </c:pt>
                <c:pt idx="1">
                  <c:v>102.627559876155</c:v>
                </c:pt>
                <c:pt idx="2">
                  <c:v>95.277158607734904</c:v>
                </c:pt>
                <c:pt idx="3">
                  <c:v>157.749089897956</c:v>
                </c:pt>
                <c:pt idx="4">
                  <c:v>240.33121674467699</c:v>
                </c:pt>
                <c:pt idx="5">
                  <c:v>239.79814345315901</c:v>
                </c:pt>
                <c:pt idx="6">
                  <c:v>239.62328163400599</c:v>
                </c:pt>
                <c:pt idx="7">
                  <c:v>233.85798052283101</c:v>
                </c:pt>
                <c:pt idx="8">
                  <c:v>222.601286943248</c:v>
                </c:pt>
                <c:pt idx="9">
                  <c:v>224.30324861014901</c:v>
                </c:pt>
                <c:pt idx="10">
                  <c:v>328.44316298451901</c:v>
                </c:pt>
                <c:pt idx="11">
                  <c:v>306.67838718636</c:v>
                </c:pt>
                <c:pt idx="12">
                  <c:v>297.28433918648801</c:v>
                </c:pt>
                <c:pt idx="13">
                  <c:v>293.19381737326597</c:v>
                </c:pt>
                <c:pt idx="14">
                  <c:v>276.04248405010799</c:v>
                </c:pt>
                <c:pt idx="15">
                  <c:v>253.371100372049</c:v>
                </c:pt>
                <c:pt idx="16">
                  <c:v>388.87864823553002</c:v>
                </c:pt>
                <c:pt idx="17">
                  <c:v>362.18076765400701</c:v>
                </c:pt>
                <c:pt idx="18">
                  <c:v>346.97972382858001</c:v>
                </c:pt>
                <c:pt idx="19">
                  <c:v>370.164296471206</c:v>
                </c:pt>
                <c:pt idx="20">
                  <c:v>343.21182868494799</c:v>
                </c:pt>
                <c:pt idx="21">
                  <c:v>320.91832696444698</c:v>
                </c:pt>
                <c:pt idx="22">
                  <c:v>291.18859640429702</c:v>
                </c:pt>
                <c:pt idx="23">
                  <c:v>280.65569713619499</c:v>
                </c:pt>
                <c:pt idx="24">
                  <c:v>254.54556388840601</c:v>
                </c:pt>
                <c:pt idx="25">
                  <c:v>230.66462583656599</c:v>
                </c:pt>
                <c:pt idx="26">
                  <c:v>208.62215397025901</c:v>
                </c:pt>
                <c:pt idx="27">
                  <c:v>188.416976978549</c:v>
                </c:pt>
                <c:pt idx="28">
                  <c:v>169.999541097763</c:v>
                </c:pt>
                <c:pt idx="29">
                  <c:v>153.28804436102101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1B-4C94-91C1-124A53EE2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924208"/>
        <c:axId val="161913392"/>
      </c:lineChart>
      <c:catAx>
        <c:axId val="16192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913392"/>
        <c:crosses val="autoZero"/>
        <c:auto val="1"/>
        <c:lblAlgn val="ctr"/>
        <c:lblOffset val="100"/>
        <c:noMultiLvlLbl val="0"/>
      </c:catAx>
      <c:valAx>
        <c:axId val="1619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92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900"/>
              <a:t>Evolution du parc en DPE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6"/>
          <c:order val="0"/>
          <c:tx>
            <c:strRef>
              <c:f>'figures 2030'!$I$19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2030'!$J$19:$V$19</c:f>
              <c:numCache>
                <c:formatCode>0.00</c:formatCode>
                <c:ptCount val="13"/>
                <c:pt idx="0">
                  <c:v>1.448</c:v>
                </c:pt>
                <c:pt idx="1">
                  <c:v>1.3440000000000001</c:v>
                </c:pt>
                <c:pt idx="2">
                  <c:v>1.252</c:v>
                </c:pt>
                <c:pt idx="3">
                  <c:v>1.1702814147685601</c:v>
                </c:pt>
                <c:pt idx="4">
                  <c:v>1.0055796951554401</c:v>
                </c:pt>
                <c:pt idx="5">
                  <c:v>0.86563344912989204</c:v>
                </c:pt>
                <c:pt idx="6">
                  <c:v>0.71119111155108194</c:v>
                </c:pt>
                <c:pt idx="7">
                  <c:v>0.58451640411254002</c:v>
                </c:pt>
                <c:pt idx="8">
                  <c:v>0.488623595564737</c:v>
                </c:pt>
                <c:pt idx="9">
                  <c:v>0.41332514261243303</c:v>
                </c:pt>
                <c:pt idx="10">
                  <c:v>0.35196589337137002</c:v>
                </c:pt>
                <c:pt idx="11">
                  <c:v>0.30214350674351997</c:v>
                </c:pt>
                <c:pt idx="12">
                  <c:v>0.26134073727641299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B9-47D0-8F2E-C4CF8956F388}"/>
            </c:ext>
          </c:extLst>
        </c:ser>
        <c:ser>
          <c:idx val="5"/>
          <c:order val="1"/>
          <c:tx>
            <c:strRef>
              <c:f>'figures 2030'!$I$18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2030'!$J$18:$V$18</c:f>
              <c:numCache>
                <c:formatCode>0.00</c:formatCode>
                <c:ptCount val="13"/>
                <c:pt idx="0">
                  <c:v>2.6920000000000002</c:v>
                </c:pt>
                <c:pt idx="1">
                  <c:v>2.6440000000000001</c:v>
                </c:pt>
                <c:pt idx="2">
                  <c:v>2.5950000000000002</c:v>
                </c:pt>
                <c:pt idx="3">
                  <c:v>2.54381176470147</c:v>
                </c:pt>
                <c:pt idx="4">
                  <c:v>2.4938161341507699</c:v>
                </c:pt>
                <c:pt idx="5">
                  <c:v>2.4439332943015599</c:v>
                </c:pt>
                <c:pt idx="6">
                  <c:v>2.3781237360897198</c:v>
                </c:pt>
                <c:pt idx="7">
                  <c:v>2.0945828799106398</c:v>
                </c:pt>
                <c:pt idx="8">
                  <c:v>1.8368725012164899</c:v>
                </c:pt>
                <c:pt idx="9">
                  <c:v>1.6022477514206399</c:v>
                </c:pt>
                <c:pt idx="10">
                  <c:v>1.4186063537484801</c:v>
                </c:pt>
                <c:pt idx="11">
                  <c:v>1.2798392418847699</c:v>
                </c:pt>
                <c:pt idx="12">
                  <c:v>1.1583303318157201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B9-47D0-8F2E-C4CF8956F388}"/>
            </c:ext>
          </c:extLst>
        </c:ser>
        <c:ser>
          <c:idx val="4"/>
          <c:order val="2"/>
          <c:tx>
            <c:strRef>
              <c:f>'figures 2030'!$I$17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2030'!$J$17:$V$17</c:f>
              <c:numCache>
                <c:formatCode>0.00</c:formatCode>
                <c:ptCount val="13"/>
                <c:pt idx="0">
                  <c:v>7.1020000000000003</c:v>
                </c:pt>
                <c:pt idx="1">
                  <c:v>6.89</c:v>
                </c:pt>
                <c:pt idx="2">
                  <c:v>6.6840000000000002</c:v>
                </c:pt>
                <c:pt idx="3">
                  <c:v>6.4878040753492696</c:v>
                </c:pt>
                <c:pt idx="4">
                  <c:v>6.2857372082253997</c:v>
                </c:pt>
                <c:pt idx="5">
                  <c:v>6.0343647716323296</c:v>
                </c:pt>
                <c:pt idx="6">
                  <c:v>5.7223856188272704</c:v>
                </c:pt>
                <c:pt idx="7">
                  <c:v>5.4296159543450297</c:v>
                </c:pt>
                <c:pt idx="8">
                  <c:v>5.1470904593998599</c:v>
                </c:pt>
                <c:pt idx="9">
                  <c:v>4.8042159116524203</c:v>
                </c:pt>
                <c:pt idx="10">
                  <c:v>4.4844216832831396</c:v>
                </c:pt>
                <c:pt idx="11">
                  <c:v>4.1652443573868601</c:v>
                </c:pt>
                <c:pt idx="12">
                  <c:v>3.77071918090201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B9-47D0-8F2E-C4CF8956F388}"/>
            </c:ext>
          </c:extLst>
        </c:ser>
        <c:ser>
          <c:idx val="3"/>
          <c:order val="3"/>
          <c:tx>
            <c:strRef>
              <c:f>'figures 2030'!$I$16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2030'!$J$16:$V$16</c:f>
              <c:numCache>
                <c:formatCode>0.00</c:formatCode>
                <c:ptCount val="13"/>
                <c:pt idx="0">
                  <c:v>9.4700000000000006</c:v>
                </c:pt>
                <c:pt idx="1">
                  <c:v>9.4489999999999998</c:v>
                </c:pt>
                <c:pt idx="2">
                  <c:v>9.4239999999999995</c:v>
                </c:pt>
                <c:pt idx="3">
                  <c:v>9.3965277137702294</c:v>
                </c:pt>
                <c:pt idx="4">
                  <c:v>9.3916347780053009</c:v>
                </c:pt>
                <c:pt idx="5">
                  <c:v>9.3415584136198806</c:v>
                </c:pt>
                <c:pt idx="6">
                  <c:v>9.3382919066620804</c:v>
                </c:pt>
                <c:pt idx="7">
                  <c:v>9.3928782492172491</c:v>
                </c:pt>
                <c:pt idx="8">
                  <c:v>9.3876661507289203</c:v>
                </c:pt>
                <c:pt idx="9">
                  <c:v>9.2498618602570595</c:v>
                </c:pt>
                <c:pt idx="10">
                  <c:v>9.0839818796057301</c:v>
                </c:pt>
                <c:pt idx="11">
                  <c:v>8.8989655888669699</c:v>
                </c:pt>
                <c:pt idx="12">
                  <c:v>8.6449766146207292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B9-47D0-8F2E-C4CF8956F388}"/>
            </c:ext>
          </c:extLst>
        </c:ser>
        <c:ser>
          <c:idx val="2"/>
          <c:order val="4"/>
          <c:tx>
            <c:strRef>
              <c:f>'figures 2030'!$I$15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2030'!$J$15:$V$15</c:f>
              <c:numCache>
                <c:formatCode>0.00</c:formatCode>
                <c:ptCount val="13"/>
                <c:pt idx="0">
                  <c:v>5.2160000000000002</c:v>
                </c:pt>
                <c:pt idx="1">
                  <c:v>5.3520000000000003</c:v>
                </c:pt>
                <c:pt idx="2">
                  <c:v>5.4779999999999998</c:v>
                </c:pt>
                <c:pt idx="3">
                  <c:v>5.5930152216482201</c:v>
                </c:pt>
                <c:pt idx="4">
                  <c:v>5.7547945561329898</c:v>
                </c:pt>
                <c:pt idx="5">
                  <c:v>5.9453791883779097</c:v>
                </c:pt>
                <c:pt idx="6">
                  <c:v>6.1605630111763601</c:v>
                </c:pt>
                <c:pt idx="7">
                  <c:v>6.4746371236036904</c:v>
                </c:pt>
                <c:pt idx="8">
                  <c:v>6.7730972196207997</c:v>
                </c:pt>
                <c:pt idx="9">
                  <c:v>7.0859866996227003</c:v>
                </c:pt>
                <c:pt idx="10">
                  <c:v>7.3501132034323504</c:v>
                </c:pt>
                <c:pt idx="11">
                  <c:v>7.5763481736007199</c:v>
                </c:pt>
                <c:pt idx="12">
                  <c:v>7.8169765964864597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9-47D0-8F2E-C4CF8956F388}"/>
            </c:ext>
          </c:extLst>
        </c:ser>
        <c:ser>
          <c:idx val="1"/>
          <c:order val="5"/>
          <c:tx>
            <c:strRef>
              <c:f>'figures 2030'!$I$14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2030'!$J$14:$V$14</c:f>
              <c:numCache>
                <c:formatCode>0.00</c:formatCode>
                <c:ptCount val="13"/>
                <c:pt idx="0">
                  <c:v>1.5329999999999999</c:v>
                </c:pt>
                <c:pt idx="1">
                  <c:v>1.8260000000000001</c:v>
                </c:pt>
                <c:pt idx="2">
                  <c:v>2.1150000000000002</c:v>
                </c:pt>
                <c:pt idx="3">
                  <c:v>2.40048015670195</c:v>
                </c:pt>
                <c:pt idx="4">
                  <c:v>2.6970831584814601</c:v>
                </c:pt>
                <c:pt idx="5">
                  <c:v>3.0163349502847301</c:v>
                </c:pt>
                <c:pt idx="6">
                  <c:v>3.3470589991153701</c:v>
                </c:pt>
                <c:pt idx="7">
                  <c:v>3.6859714850411098</c:v>
                </c:pt>
                <c:pt idx="8">
                  <c:v>4.02401420225537</c:v>
                </c:pt>
                <c:pt idx="9">
                  <c:v>4.4679047731232497</c:v>
                </c:pt>
                <c:pt idx="10">
                  <c:v>4.8926059411565896</c:v>
                </c:pt>
                <c:pt idx="11">
                  <c:v>5.3095193234388898</c:v>
                </c:pt>
                <c:pt idx="12">
                  <c:v>5.8107349061481104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9-47D0-8F2E-C4CF8956F388}"/>
            </c:ext>
          </c:extLst>
        </c:ser>
        <c:ser>
          <c:idx val="0"/>
          <c:order val="6"/>
          <c:tx>
            <c:strRef>
              <c:f>'figures 2030'!$I$13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2030'!$J$13:$V$13</c:f>
              <c:numCache>
                <c:formatCode>0.00</c:formatCode>
                <c:ptCount val="13"/>
                <c:pt idx="0">
                  <c:v>0.307</c:v>
                </c:pt>
                <c:pt idx="1">
                  <c:v>0.60299999999999998</c:v>
                </c:pt>
                <c:pt idx="2">
                  <c:v>0.9</c:v>
                </c:pt>
                <c:pt idx="3">
                  <c:v>1.19639467719731</c:v>
                </c:pt>
                <c:pt idx="4">
                  <c:v>1.4986960523700401</c:v>
                </c:pt>
                <c:pt idx="5">
                  <c:v>1.79708535617252</c:v>
                </c:pt>
                <c:pt idx="6">
                  <c:v>2.0815105356838202</c:v>
                </c:pt>
                <c:pt idx="7">
                  <c:v>2.3497552587697701</c:v>
                </c:pt>
                <c:pt idx="8">
                  <c:v>2.60539730632527</c:v>
                </c:pt>
                <c:pt idx="9">
                  <c:v>2.8680966687797702</c:v>
                </c:pt>
                <c:pt idx="10">
                  <c:v>3.1168765380099299</c:v>
                </c:pt>
                <c:pt idx="11">
                  <c:v>3.35154318791884</c:v>
                </c:pt>
                <c:pt idx="12">
                  <c:v>3.5837437584807601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9-47D0-8F2E-C4CF8956F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994256"/>
        <c:axId val="2022994672"/>
      </c:areaChart>
      <c:catAx>
        <c:axId val="202299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994672"/>
        <c:crosses val="autoZero"/>
        <c:auto val="1"/>
        <c:lblAlgn val="ctr"/>
        <c:lblOffset val="100"/>
        <c:noMultiLvlLbl val="0"/>
      </c:catAx>
      <c:valAx>
        <c:axId val="20229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99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Installations</a:t>
            </a:r>
            <a:r>
              <a:rPr lang="fr-FR" baseline="0"/>
              <a:t> de système de chauffage chaque année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'figures 2050'!$H$230</c:f>
              <c:strCache>
                <c:ptCount val="1"/>
                <c:pt idx="0">
                  <c:v>Installation de chaudière fioul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'figures 2050'!$K$1:$AP$1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'figures 2050'!$K$230:$AP$230</c:f>
              <c:numCache>
                <c:formatCode>0.0</c:formatCode>
                <c:ptCount val="32"/>
                <c:pt idx="0">
                  <c:v>121.093</c:v>
                </c:pt>
                <c:pt idx="1">
                  <c:v>118.28400000000001</c:v>
                </c:pt>
                <c:pt idx="2">
                  <c:v>119.672030773777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A-40CC-88A5-98B2C27F2920}"/>
            </c:ext>
          </c:extLst>
        </c:ser>
        <c:ser>
          <c:idx val="1"/>
          <c:order val="1"/>
          <c:tx>
            <c:strRef>
              <c:f>'figures 2050'!$H$229</c:f>
              <c:strCache>
                <c:ptCount val="1"/>
                <c:pt idx="0">
                  <c:v>Installation de chaudière gaz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'figures 2050'!$K$1:$AP$1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'figures 2050'!$K$229:$AP$229</c:f>
              <c:numCache>
                <c:formatCode>0.0</c:formatCode>
                <c:ptCount val="32"/>
                <c:pt idx="0">
                  <c:v>348.33100000000002</c:v>
                </c:pt>
                <c:pt idx="1">
                  <c:v>344.88099999999997</c:v>
                </c:pt>
                <c:pt idx="2">
                  <c:v>335.781778944086</c:v>
                </c:pt>
                <c:pt idx="3">
                  <c:v>352.16459047020101</c:v>
                </c:pt>
                <c:pt idx="4">
                  <c:v>390.055894396518</c:v>
                </c:pt>
                <c:pt idx="5">
                  <c:v>369.43748578827598</c:v>
                </c:pt>
                <c:pt idx="6">
                  <c:v>356.56868932207902</c:v>
                </c:pt>
                <c:pt idx="7">
                  <c:v>345.09825747832099</c:v>
                </c:pt>
                <c:pt idx="8">
                  <c:v>15.813680989558099</c:v>
                </c:pt>
                <c:pt idx="9">
                  <c:v>14.5947391180251</c:v>
                </c:pt>
                <c:pt idx="10">
                  <c:v>13.5316867934197</c:v>
                </c:pt>
                <c:pt idx="11">
                  <c:v>12.8361160656215</c:v>
                </c:pt>
                <c:pt idx="12">
                  <c:v>11.772181073345299</c:v>
                </c:pt>
                <c:pt idx="13">
                  <c:v>11.1183894211126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A-40CC-88A5-98B2C27F2920}"/>
            </c:ext>
          </c:extLst>
        </c:ser>
        <c:ser>
          <c:idx val="0"/>
          <c:order val="2"/>
          <c:tx>
            <c:strRef>
              <c:f>'figures 2050'!$H$228</c:f>
              <c:strCache>
                <c:ptCount val="1"/>
                <c:pt idx="0">
                  <c:v>Installation de PAC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'figures 2050'!$K$1:$AP$1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'figures 2050'!$K$228:$AP$228</c:f>
              <c:numCache>
                <c:formatCode>0.0</c:formatCode>
                <c:ptCount val="32"/>
                <c:pt idx="0">
                  <c:v>286.45999999999998</c:v>
                </c:pt>
                <c:pt idx="1">
                  <c:v>293.86900000000003</c:v>
                </c:pt>
                <c:pt idx="2">
                  <c:v>300.51066011260298</c:v>
                </c:pt>
                <c:pt idx="3">
                  <c:v>373.93116568796501</c:v>
                </c:pt>
                <c:pt idx="4">
                  <c:v>544.94967554008895</c:v>
                </c:pt>
                <c:pt idx="5">
                  <c:v>608.92948157608203</c:v>
                </c:pt>
                <c:pt idx="6">
                  <c:v>557.51566131117795</c:v>
                </c:pt>
                <c:pt idx="7">
                  <c:v>539.36374802183298</c:v>
                </c:pt>
                <c:pt idx="8">
                  <c:v>831.97833476223002</c:v>
                </c:pt>
                <c:pt idx="9">
                  <c:v>794.62856045017895</c:v>
                </c:pt>
                <c:pt idx="10">
                  <c:v>801.61835421062199</c:v>
                </c:pt>
                <c:pt idx="11">
                  <c:v>1025.1432937091299</c:v>
                </c:pt>
                <c:pt idx="12">
                  <c:v>889.41221741929598</c:v>
                </c:pt>
                <c:pt idx="13">
                  <c:v>900.622172519439</c:v>
                </c:pt>
                <c:pt idx="14">
                  <c:v>876.27450184095596</c:v>
                </c:pt>
                <c:pt idx="15">
                  <c:v>879.18993068885402</c:v>
                </c:pt>
                <c:pt idx="16">
                  <c:v>878.12098803992797</c:v>
                </c:pt>
                <c:pt idx="17">
                  <c:v>809.70895102434099</c:v>
                </c:pt>
                <c:pt idx="18">
                  <c:v>778.02025494256304</c:v>
                </c:pt>
                <c:pt idx="19">
                  <c:v>761.57233518934504</c:v>
                </c:pt>
                <c:pt idx="20">
                  <c:v>751.35666267849604</c:v>
                </c:pt>
                <c:pt idx="21">
                  <c:v>744.40183521377503</c:v>
                </c:pt>
                <c:pt idx="22">
                  <c:v>738.87000282456495</c:v>
                </c:pt>
                <c:pt idx="23">
                  <c:v>734.72440147867098</c:v>
                </c:pt>
                <c:pt idx="24">
                  <c:v>731.520656232389</c:v>
                </c:pt>
                <c:pt idx="25">
                  <c:v>729.01757661226998</c:v>
                </c:pt>
                <c:pt idx="26">
                  <c:v>727.00550491769798</c:v>
                </c:pt>
                <c:pt idx="27">
                  <c:v>725.37727488434598</c:v>
                </c:pt>
                <c:pt idx="28">
                  <c:v>724.04982764599799</c:v>
                </c:pt>
                <c:pt idx="29">
                  <c:v>722.96278095911396</c:v>
                </c:pt>
                <c:pt idx="30">
                  <c:v>722.07087001348202</c:v>
                </c:pt>
                <c:pt idx="31">
                  <c:v>721.33934397978396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A-40CC-88A5-98B2C27F2920}"/>
            </c:ext>
          </c:extLst>
        </c:ser>
        <c:ser>
          <c:idx val="3"/>
          <c:order val="3"/>
          <c:tx>
            <c:strRef>
              <c:f>'figures 2050'!$H$231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'figures 2050'!$K$1:$AP$1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'figures 2050'!$K$231:$AP$231</c:f>
              <c:numCache>
                <c:formatCode>0.0</c:formatCode>
                <c:ptCount val="32"/>
                <c:pt idx="0">
                  <c:v>436.75799999999998</c:v>
                </c:pt>
                <c:pt idx="1">
                  <c:v>432.63799999999998</c:v>
                </c:pt>
                <c:pt idx="2">
                  <c:v>428.73512066382602</c:v>
                </c:pt>
                <c:pt idx="3">
                  <c:v>424.979063514215</c:v>
                </c:pt>
                <c:pt idx="4">
                  <c:v>459.01255987717201</c:v>
                </c:pt>
                <c:pt idx="5">
                  <c:v>448.13696770785498</c:v>
                </c:pt>
                <c:pt idx="6">
                  <c:v>438.762389766978</c:v>
                </c:pt>
                <c:pt idx="7">
                  <c:v>430.63883643543301</c:v>
                </c:pt>
                <c:pt idx="8">
                  <c:v>423.53769750265599</c:v>
                </c:pt>
                <c:pt idx="9">
                  <c:v>417.02005194282498</c:v>
                </c:pt>
                <c:pt idx="10">
                  <c:v>411.34604322422803</c:v>
                </c:pt>
                <c:pt idx="11">
                  <c:v>415.97927226646999</c:v>
                </c:pt>
                <c:pt idx="12">
                  <c:v>405.02510211927103</c:v>
                </c:pt>
                <c:pt idx="13">
                  <c:v>404.20552251937301</c:v>
                </c:pt>
                <c:pt idx="14">
                  <c:v>391.04842916081901</c:v>
                </c:pt>
                <c:pt idx="15">
                  <c:v>383.53605757950902</c:v>
                </c:pt>
                <c:pt idx="16">
                  <c:v>374.05090139506598</c:v>
                </c:pt>
                <c:pt idx="17">
                  <c:v>367.92686881390102</c:v>
                </c:pt>
                <c:pt idx="18">
                  <c:v>363.40202682799998</c:v>
                </c:pt>
                <c:pt idx="19">
                  <c:v>360.27243257058097</c:v>
                </c:pt>
                <c:pt idx="20">
                  <c:v>357.54531026121703</c:v>
                </c:pt>
                <c:pt idx="21">
                  <c:v>355.09887499739102</c:v>
                </c:pt>
                <c:pt idx="22">
                  <c:v>352.86910234728998</c:v>
                </c:pt>
                <c:pt idx="23">
                  <c:v>350.81785684476102</c:v>
                </c:pt>
                <c:pt idx="24">
                  <c:v>348.919341050078</c:v>
                </c:pt>
                <c:pt idx="25">
                  <c:v>347.154870334392</c:v>
                </c:pt>
                <c:pt idx="26">
                  <c:v>345.50999044831298</c:v>
                </c:pt>
                <c:pt idx="27">
                  <c:v>343.97296939164301</c:v>
                </c:pt>
                <c:pt idx="28">
                  <c:v>342.53395242341401</c:v>
                </c:pt>
                <c:pt idx="29">
                  <c:v>341.18445921153199</c:v>
                </c:pt>
                <c:pt idx="30">
                  <c:v>339.917067541184</c:v>
                </c:pt>
                <c:pt idx="31">
                  <c:v>338.72520197786599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A-40CC-88A5-98B2C27F2920}"/>
            </c:ext>
          </c:extLst>
        </c:ser>
        <c:ser>
          <c:idx val="4"/>
          <c:order val="4"/>
          <c:tx>
            <c:strRef>
              <c:f>'figures 2050'!$H$232</c:f>
              <c:strCache>
                <c:ptCount val="1"/>
                <c:pt idx="0">
                  <c:v>Installation convecteurs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'figures 2050'!$K$1:$AP$1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'figures 2050'!$K$232:$AP$232</c:f>
              <c:numCache>
                <c:formatCode>0.0</c:formatCode>
                <c:ptCount val="32"/>
                <c:pt idx="0">
                  <c:v>213.38300000000001</c:v>
                </c:pt>
                <c:pt idx="1">
                  <c:v>207.08600000000001</c:v>
                </c:pt>
                <c:pt idx="2">
                  <c:v>212.18174777048199</c:v>
                </c:pt>
                <c:pt idx="3">
                  <c:v>205.66157105347301</c:v>
                </c:pt>
                <c:pt idx="4">
                  <c:v>198.02005511447899</c:v>
                </c:pt>
                <c:pt idx="5">
                  <c:v>183.67554965377701</c:v>
                </c:pt>
                <c:pt idx="6">
                  <c:v>176.27271946038701</c:v>
                </c:pt>
                <c:pt idx="7">
                  <c:v>166.67702543746901</c:v>
                </c:pt>
                <c:pt idx="8">
                  <c:v>156.49171737683699</c:v>
                </c:pt>
                <c:pt idx="9">
                  <c:v>147.43791024294501</c:v>
                </c:pt>
                <c:pt idx="10">
                  <c:v>139.51899272908099</c:v>
                </c:pt>
                <c:pt idx="11">
                  <c:v>130.40525362463799</c:v>
                </c:pt>
                <c:pt idx="12">
                  <c:v>123.181158012615</c:v>
                </c:pt>
                <c:pt idx="13">
                  <c:v>117.72991759783601</c:v>
                </c:pt>
                <c:pt idx="14">
                  <c:v>113.707169947298</c:v>
                </c:pt>
                <c:pt idx="15">
                  <c:v>108.516407654178</c:v>
                </c:pt>
                <c:pt idx="16">
                  <c:v>103.427028332397</c:v>
                </c:pt>
                <c:pt idx="17">
                  <c:v>99.363879555629396</c:v>
                </c:pt>
                <c:pt idx="18">
                  <c:v>95.755562156166505</c:v>
                </c:pt>
                <c:pt idx="19">
                  <c:v>92.916507127632201</c:v>
                </c:pt>
                <c:pt idx="20">
                  <c:v>90.198286147566805</c:v>
                </c:pt>
                <c:pt idx="21">
                  <c:v>87.5725417101864</c:v>
                </c:pt>
                <c:pt idx="22">
                  <c:v>85.224071061861693</c:v>
                </c:pt>
                <c:pt idx="23">
                  <c:v>82.917319066581697</c:v>
                </c:pt>
                <c:pt idx="24">
                  <c:v>80.648354607920197</c:v>
                </c:pt>
                <c:pt idx="25">
                  <c:v>78.392109738745305</c:v>
                </c:pt>
                <c:pt idx="26">
                  <c:v>76.178158566952604</c:v>
                </c:pt>
                <c:pt idx="27">
                  <c:v>73.997244061555904</c:v>
                </c:pt>
                <c:pt idx="28">
                  <c:v>71.850021330811302</c:v>
                </c:pt>
                <c:pt idx="29">
                  <c:v>69.737307184066907</c:v>
                </c:pt>
                <c:pt idx="30">
                  <c:v>67.660086971343603</c:v>
                </c:pt>
                <c:pt idx="31">
                  <c:v>65.619373657678594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A-40CC-88A5-98B2C27F2920}"/>
            </c:ext>
          </c:extLst>
        </c:ser>
        <c:ser>
          <c:idx val="5"/>
          <c:order val="5"/>
          <c:tx>
            <c:strRef>
              <c:f>'figures 2050'!$H$233</c:f>
              <c:strCache>
                <c:ptCount val="1"/>
                <c:pt idx="0">
                  <c:v>Installation chaudière biomasse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'figures 2050'!$K$1:$AP$1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'figures 2050'!$K$233:$AP$233</c:f>
              <c:numCache>
                <c:formatCode>0.0</c:formatCode>
                <c:ptCount val="32"/>
                <c:pt idx="0">
                  <c:v>126.816</c:v>
                </c:pt>
                <c:pt idx="1">
                  <c:v>126.681</c:v>
                </c:pt>
                <c:pt idx="2">
                  <c:v>117.687948606681</c:v>
                </c:pt>
                <c:pt idx="3">
                  <c:v>152.15354628680899</c:v>
                </c:pt>
                <c:pt idx="4">
                  <c:v>221.822245162131</c:v>
                </c:pt>
                <c:pt idx="5">
                  <c:v>203.95223365585801</c:v>
                </c:pt>
                <c:pt idx="6">
                  <c:v>188.03964939507301</c:v>
                </c:pt>
                <c:pt idx="7">
                  <c:v>173.895702110516</c:v>
                </c:pt>
                <c:pt idx="8">
                  <c:v>243.39482402175699</c:v>
                </c:pt>
                <c:pt idx="9">
                  <c:v>228.06472871940699</c:v>
                </c:pt>
                <c:pt idx="10">
                  <c:v>216.060091243697</c:v>
                </c:pt>
                <c:pt idx="11">
                  <c:v>221.66388328343899</c:v>
                </c:pt>
                <c:pt idx="12">
                  <c:v>204.594710680356</c:v>
                </c:pt>
                <c:pt idx="13">
                  <c:v>203.56718275941401</c:v>
                </c:pt>
                <c:pt idx="14">
                  <c:v>187.66362353488501</c:v>
                </c:pt>
                <c:pt idx="15">
                  <c:v>179.94594787709599</c:v>
                </c:pt>
                <c:pt idx="16">
                  <c:v>170.22673178088701</c:v>
                </c:pt>
                <c:pt idx="17">
                  <c:v>164.934521308733</c:v>
                </c:pt>
                <c:pt idx="18">
                  <c:v>160.94816123801399</c:v>
                </c:pt>
                <c:pt idx="19">
                  <c:v>158.24032478091399</c:v>
                </c:pt>
                <c:pt idx="20">
                  <c:v>155.7852039979</c:v>
                </c:pt>
                <c:pt idx="21">
                  <c:v>153.496915792869</c:v>
                </c:pt>
                <c:pt idx="22">
                  <c:v>151.358745839227</c:v>
                </c:pt>
                <c:pt idx="23">
                  <c:v>149.30295704257401</c:v>
                </c:pt>
                <c:pt idx="24">
                  <c:v>147.30761342345599</c:v>
                </c:pt>
                <c:pt idx="25">
                  <c:v>145.352966110056</c:v>
                </c:pt>
                <c:pt idx="26">
                  <c:v>143.433063147029</c:v>
                </c:pt>
                <c:pt idx="27">
                  <c:v>141.537743257925</c:v>
                </c:pt>
                <c:pt idx="28">
                  <c:v>139.660012505049</c:v>
                </c:pt>
                <c:pt idx="29">
                  <c:v>137.794285957818</c:v>
                </c:pt>
                <c:pt idx="30">
                  <c:v>135.93605769277801</c:v>
                </c:pt>
                <c:pt idx="31">
                  <c:v>134.081644667055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A-40CC-88A5-98B2C27F2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186320"/>
        <c:axId val="2143184240"/>
      </c:areaChart>
      <c:catAx>
        <c:axId val="214318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3184240"/>
        <c:crosses val="autoZero"/>
        <c:auto val="1"/>
        <c:lblAlgn val="ctr"/>
        <c:lblOffset val="100"/>
        <c:noMultiLvlLbl val="0"/>
      </c:catAx>
      <c:valAx>
        <c:axId val="21431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318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Rénovations</a:t>
            </a:r>
            <a:r>
              <a:rPr lang="fr-FR" baseline="0"/>
              <a:t> issues d'une obligation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'figures 2050'!$H$238</c:f>
              <c:strCache>
                <c:ptCount val="1"/>
                <c:pt idx="0">
                  <c:v>Renovation Obligation pb (Thousand households)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'figures 2050'!$K$1:$AP$1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'figures 2050'!$K$238:$AP$238</c:f>
              <c:numCache>
                <c:formatCode>0.0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92.266526369395393</c:v>
                </c:pt>
                <c:pt idx="4">
                  <c:v>72.742586451182902</c:v>
                </c:pt>
                <c:pt idx="5">
                  <c:v>56.912800376292701</c:v>
                </c:pt>
                <c:pt idx="6">
                  <c:v>177.68997026419299</c:v>
                </c:pt>
                <c:pt idx="7">
                  <c:v>141.416689794463</c:v>
                </c:pt>
                <c:pt idx="8">
                  <c:v>112.496806889228</c:v>
                </c:pt>
                <c:pt idx="9">
                  <c:v>89.412107071706401</c:v>
                </c:pt>
                <c:pt idx="10">
                  <c:v>71.010344697323205</c:v>
                </c:pt>
                <c:pt idx="11">
                  <c:v>56.344547493954899</c:v>
                </c:pt>
                <c:pt idx="12">
                  <c:v>258.326000349156</c:v>
                </c:pt>
                <c:pt idx="13">
                  <c:v>199.540588816688</c:v>
                </c:pt>
                <c:pt idx="14">
                  <c:v>153.943089853944</c:v>
                </c:pt>
                <c:pt idx="15">
                  <c:v>118.682383842817</c:v>
                </c:pt>
                <c:pt idx="16">
                  <c:v>91.492805452626001</c:v>
                </c:pt>
                <c:pt idx="17">
                  <c:v>70.556664548409898</c:v>
                </c:pt>
                <c:pt idx="18">
                  <c:v>492.73379768368898</c:v>
                </c:pt>
                <c:pt idx="19">
                  <c:v>431.96669208620898</c:v>
                </c:pt>
                <c:pt idx="20">
                  <c:v>377.78854646743599</c:v>
                </c:pt>
                <c:pt idx="21">
                  <c:v>329.543519545913</c:v>
                </c:pt>
                <c:pt idx="22">
                  <c:v>286.69711711204002</c:v>
                </c:pt>
                <c:pt idx="23">
                  <c:v>248.77013413489999</c:v>
                </c:pt>
                <c:pt idx="24">
                  <c:v>215.31462896975901</c:v>
                </c:pt>
                <c:pt idx="25">
                  <c:v>185.90609391026101</c:v>
                </c:pt>
                <c:pt idx="26">
                  <c:v>160.142291866329</c:v>
                </c:pt>
                <c:pt idx="27">
                  <c:v>137.64440745736701</c:v>
                </c:pt>
                <c:pt idx="28">
                  <c:v>118.058616471986</c:v>
                </c:pt>
                <c:pt idx="29">
                  <c:v>101.05730061298399</c:v>
                </c:pt>
                <c:pt idx="30">
                  <c:v>86.339647989678994</c:v>
                </c:pt>
                <c:pt idx="31">
                  <c:v>73.631614426476801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C-499D-B9D6-5F33EDA62046}"/>
            </c:ext>
          </c:extLst>
        </c:ser>
        <c:ser>
          <c:idx val="1"/>
          <c:order val="1"/>
          <c:tx>
            <c:strRef>
              <c:f>'figures 2050'!$H$239</c:f>
              <c:strCache>
                <c:ptCount val="1"/>
                <c:pt idx="0">
                  <c:v>Renovation Obligation po (Thousand households)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'figures 2050'!$K$1:$AP$1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'figures 2050'!$K$239:$AP$239</c:f>
              <c:numCache>
                <c:formatCode>0.0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64.306076355245196</c:v>
                </c:pt>
                <c:pt idx="7">
                  <c:v>58.366532202639398</c:v>
                </c:pt>
                <c:pt idx="8">
                  <c:v>53.040392817032497</c:v>
                </c:pt>
                <c:pt idx="9">
                  <c:v>48.182818387263701</c:v>
                </c:pt>
                <c:pt idx="10">
                  <c:v>43.779028870519802</c:v>
                </c:pt>
                <c:pt idx="11">
                  <c:v>39.769698609985703</c:v>
                </c:pt>
                <c:pt idx="12">
                  <c:v>102.490992776403</c:v>
                </c:pt>
                <c:pt idx="13">
                  <c:v>90.953992167733801</c:v>
                </c:pt>
                <c:pt idx="14">
                  <c:v>81.011599589855095</c:v>
                </c:pt>
                <c:pt idx="15">
                  <c:v>72.3939148985164</c:v>
                </c:pt>
                <c:pt idx="16">
                  <c:v>64.857452284776102</c:v>
                </c:pt>
                <c:pt idx="17">
                  <c:v>58.084396922276902</c:v>
                </c:pt>
                <c:pt idx="18">
                  <c:v>51.857589234763402</c:v>
                </c:pt>
                <c:pt idx="19">
                  <c:v>46.088847871648497</c:v>
                </c:pt>
                <c:pt idx="20">
                  <c:v>40.732658474891899</c:v>
                </c:pt>
                <c:pt idx="21">
                  <c:v>164.55793044821499</c:v>
                </c:pt>
                <c:pt idx="22">
                  <c:v>152.02739637929199</c:v>
                </c:pt>
                <c:pt idx="23">
                  <c:v>140.37244395854799</c:v>
                </c:pt>
                <c:pt idx="24">
                  <c:v>129.510907551066</c:v>
                </c:pt>
                <c:pt idx="25">
                  <c:v>119.3728940673</c:v>
                </c:pt>
                <c:pt idx="26">
                  <c:v>109.89782061004399</c:v>
                </c:pt>
                <c:pt idx="27">
                  <c:v>101.032438414438</c:v>
                </c:pt>
                <c:pt idx="28">
                  <c:v>92.729437356295705</c:v>
                </c:pt>
                <c:pt idx="29">
                  <c:v>84.946425394704804</c:v>
                </c:pt>
                <c:pt idx="30">
                  <c:v>77.645164784170703</c:v>
                </c:pt>
                <c:pt idx="31">
                  <c:v>70.790976336784396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4C-499D-B9D6-5F33EDA62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30032"/>
        <c:axId val="388330864"/>
      </c:areaChart>
      <c:catAx>
        <c:axId val="38833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8330864"/>
        <c:crosses val="autoZero"/>
        <c:auto val="1"/>
        <c:lblAlgn val="ctr"/>
        <c:lblOffset val="100"/>
        <c:noMultiLvlLbl val="0"/>
      </c:catAx>
      <c:valAx>
        <c:axId val="3883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833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</a:t>
            </a:r>
            <a:r>
              <a:rPr lang="fr-FR" baseline="0"/>
              <a:t> ménages aidés par type d'aide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'figures 2050'!$I$178</c:f>
              <c:strCache>
                <c:ptCount val="1"/>
                <c:pt idx="0">
                  <c:v>MPR Efficacité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'figures 2050'!$M$1:$AP$1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'figures 2050'!$M$178:$AP$178</c:f>
              <c:numCache>
                <c:formatCode>0.0</c:formatCode>
                <c:ptCount val="30"/>
                <c:pt idx="0">
                  <c:v>600.36727084035499</c:v>
                </c:pt>
                <c:pt idx="1">
                  <c:v>708.20022782006095</c:v>
                </c:pt>
                <c:pt idx="2">
                  <c:v>927.42335264430903</c:v>
                </c:pt>
                <c:pt idx="3">
                  <c:v>761.77413984030204</c:v>
                </c:pt>
                <c:pt idx="4">
                  <c:v>697.49255350027704</c:v>
                </c:pt>
                <c:pt idx="5">
                  <c:v>668.43482581078797</c:v>
                </c:pt>
                <c:pt idx="6">
                  <c:v>1005.09731502183</c:v>
                </c:pt>
                <c:pt idx="7">
                  <c:v>956.34758856472001</c:v>
                </c:pt>
                <c:pt idx="8">
                  <c:v>954.36368826517696</c:v>
                </c:pt>
                <c:pt idx="9">
                  <c:v>1181.7461344002199</c:v>
                </c:pt>
                <c:pt idx="10">
                  <c:v>1032.5078900092001</c:v>
                </c:pt>
                <c:pt idx="11">
                  <c:v>1042.5932269068701</c:v>
                </c:pt>
                <c:pt idx="12">
                  <c:v>1005.49633540568</c:v>
                </c:pt>
                <c:pt idx="13">
                  <c:v>1002.35724341668</c:v>
                </c:pt>
                <c:pt idx="14">
                  <c:v>993.72701683920297</c:v>
                </c:pt>
                <c:pt idx="15">
                  <c:v>920.850385337999</c:v>
                </c:pt>
                <c:pt idx="16">
                  <c:v>885.87275483323697</c:v>
                </c:pt>
                <c:pt idx="17">
                  <c:v>867.16128067750503</c:v>
                </c:pt>
                <c:pt idx="18">
                  <c:v>854.92472227509097</c:v>
                </c:pt>
                <c:pt idx="19">
                  <c:v>846.10740585425594</c:v>
                </c:pt>
                <c:pt idx="20">
                  <c:v>838.84419560511697</c:v>
                </c:pt>
                <c:pt idx="21">
                  <c:v>833.04711038189896</c:v>
                </c:pt>
                <c:pt idx="22">
                  <c:v>828.25051169940502</c:v>
                </c:pt>
                <c:pt idx="23">
                  <c:v>824.19823850736805</c:v>
                </c:pt>
                <c:pt idx="24">
                  <c:v>820.66962464232904</c:v>
                </c:pt>
                <c:pt idx="25">
                  <c:v>817.54915926761998</c:v>
                </c:pt>
                <c:pt idx="26">
                  <c:v>814.74730927665701</c:v>
                </c:pt>
                <c:pt idx="27">
                  <c:v>812.19857499018894</c:v>
                </c:pt>
                <c:pt idx="28">
                  <c:v>809.85358678345597</c:v>
                </c:pt>
                <c:pt idx="29">
                  <c:v>807.674258896173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2-481A-90D1-7DE6D3196D78}"/>
            </c:ext>
          </c:extLst>
        </c:ser>
        <c:ser>
          <c:idx val="2"/>
          <c:order val="1"/>
          <c:tx>
            <c:strRef>
              <c:f>'figures 2050'!$I$179</c:f>
              <c:strCache>
                <c:ptCount val="1"/>
                <c:pt idx="0">
                  <c:v>MPR Performance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'figures 2050'!$M$1:$AP$1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'figures 2050'!$M$179:$AP$179</c:f>
              <c:numCache>
                <c:formatCode>0.0</c:formatCode>
                <c:ptCount val="30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398.65019035975001</c:v>
                </c:pt>
                <c:pt idx="4">
                  <c:v>472.26171464095</c:v>
                </c:pt>
                <c:pt idx="5">
                  <c:v>440.06604954714498</c:v>
                </c:pt>
                <c:pt idx="6">
                  <c:v>402.71988367492997</c:v>
                </c:pt>
                <c:pt idx="7">
                  <c:v>376.795173117285</c:v>
                </c:pt>
                <c:pt idx="8">
                  <c:v>352.98234341884302</c:v>
                </c:pt>
                <c:pt idx="9">
                  <c:v>337.95275069194201</c:v>
                </c:pt>
                <c:pt idx="10">
                  <c:v>395.794738654122</c:v>
                </c:pt>
                <c:pt idx="11">
                  <c:v>353.74079805924998</c:v>
                </c:pt>
                <c:pt idx="12">
                  <c:v>316.81517576239099</c:v>
                </c:pt>
                <c:pt idx="13">
                  <c:v>288.19360946505901</c:v>
                </c:pt>
                <c:pt idx="14">
                  <c:v>263.068831427102</c:v>
                </c:pt>
                <c:pt idx="15">
                  <c:v>240.94061889104</c:v>
                </c:pt>
                <c:pt idx="16">
                  <c:v>327.703494752165</c:v>
                </c:pt>
                <c:pt idx="17">
                  <c:v>304.09104351687802</c:v>
                </c:pt>
                <c:pt idx="18">
                  <c:v>282.09082702683202</c:v>
                </c:pt>
                <c:pt idx="19">
                  <c:v>353.32868901624801</c:v>
                </c:pt>
                <c:pt idx="20">
                  <c:v>327.166609864706</c:v>
                </c:pt>
                <c:pt idx="21">
                  <c:v>302.83202688339901</c:v>
                </c:pt>
                <c:pt idx="22">
                  <c:v>280.21479880919702</c:v>
                </c:pt>
                <c:pt idx="23">
                  <c:v>259.217418175408</c:v>
                </c:pt>
                <c:pt idx="24">
                  <c:v>239.747150671779</c:v>
                </c:pt>
                <c:pt idx="25">
                  <c:v>221.712743307431</c:v>
                </c:pt>
                <c:pt idx="26">
                  <c:v>205.023431727228</c:v>
                </c:pt>
                <c:pt idx="27">
                  <c:v>189.589108734647</c:v>
                </c:pt>
                <c:pt idx="28">
                  <c:v>175.32102403931</c:v>
                </c:pt>
                <c:pt idx="29">
                  <c:v>162.132640691136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12-481A-90D1-7DE6D3196D78}"/>
            </c:ext>
          </c:extLst>
        </c:ser>
        <c:ser>
          <c:idx val="3"/>
          <c:order val="2"/>
          <c:tx>
            <c:strRef>
              <c:f>'figures 2050'!$I$180</c:f>
              <c:strCache>
                <c:ptCount val="1"/>
                <c:pt idx="0">
                  <c:v>MPR Copropriétés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'figures 2050'!$M$1:$AP$1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'figures 2050'!$M$180:$AP$180</c:f>
              <c:numCache>
                <c:formatCode>0.0</c:formatCode>
                <c:ptCount val="30"/>
                <c:pt idx="0">
                  <c:v>10</c:v>
                </c:pt>
                <c:pt idx="1">
                  <c:v>25</c:v>
                </c:pt>
                <c:pt idx="2">
                  <c:v>35</c:v>
                </c:pt>
                <c:pt idx="3">
                  <c:v>176.670349872971</c:v>
                </c:pt>
                <c:pt idx="4">
                  <c:v>262.26255805387001</c:v>
                </c:pt>
                <c:pt idx="5">
                  <c:v>229.32999808407601</c:v>
                </c:pt>
                <c:pt idx="6">
                  <c:v>203.72480781502901</c:v>
                </c:pt>
                <c:pt idx="7">
                  <c:v>182.51735055613301</c:v>
                </c:pt>
                <c:pt idx="8">
                  <c:v>164.22950044435899</c:v>
                </c:pt>
                <c:pt idx="9">
                  <c:v>150.211818056087</c:v>
                </c:pt>
                <c:pt idx="10">
                  <c:v>319.62005970319302</c:v>
                </c:pt>
                <c:pt idx="11">
                  <c:v>266.08899234819302</c:v>
                </c:pt>
                <c:pt idx="12">
                  <c:v>222.864060842085</c:v>
                </c:pt>
                <c:pt idx="13">
                  <c:v>188.53805288732201</c:v>
                </c:pt>
                <c:pt idx="14">
                  <c:v>160.966226820065</c:v>
                </c:pt>
                <c:pt idx="15">
                  <c:v>138.77783809434001</c:v>
                </c:pt>
                <c:pt idx="16">
                  <c:v>454.41469138907701</c:v>
                </c:pt>
                <c:pt idx="17">
                  <c:v>397.79630228327898</c:v>
                </c:pt>
                <c:pt idx="18">
                  <c:v>348.08278662002601</c:v>
                </c:pt>
                <c:pt idx="19">
                  <c:v>341.46282643139</c:v>
                </c:pt>
                <c:pt idx="20">
                  <c:v>300.47403971399098</c:v>
                </c:pt>
                <c:pt idx="21">
                  <c:v>264.50056860279898</c:v>
                </c:pt>
                <c:pt idx="22">
                  <c:v>232.98721220153499</c:v>
                </c:pt>
                <c:pt idx="23">
                  <c:v>205.42662218799799</c:v>
                </c:pt>
                <c:pt idx="24">
                  <c:v>181.356432860371</c:v>
                </c:pt>
                <c:pt idx="25">
                  <c:v>160.357647701791</c:v>
                </c:pt>
                <c:pt idx="26">
                  <c:v>142.05298263720201</c:v>
                </c:pt>
                <c:pt idx="27">
                  <c:v>126.104814085409</c:v>
                </c:pt>
                <c:pt idx="28">
                  <c:v>112.212730441481</c:v>
                </c:pt>
                <c:pt idx="29">
                  <c:v>100.11079353105001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12-481A-90D1-7DE6D3196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880992"/>
        <c:axId val="365876832"/>
      </c:lineChart>
      <c:catAx>
        <c:axId val="36588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5876832"/>
        <c:crosses val="autoZero"/>
        <c:auto val="1"/>
        <c:lblAlgn val="ctr"/>
        <c:lblOffset val="100"/>
        <c:noMultiLvlLbl val="0"/>
      </c:catAx>
      <c:valAx>
        <c:axId val="36587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588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Remplacement des chaudières gaz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'figures 2050'!$H$242</c:f>
              <c:strCache>
                <c:ptCount val="1"/>
                <c:pt idx="0">
                  <c:v>Switch from Natural gas to District heating (Thousand households)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'figures 2050'!$K$1:$AP$1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'figures 2050'!$K$242:$AP$242</c:f>
              <c:numCache>
                <c:formatCode>0.0</c:formatCode>
                <c:ptCount val="32"/>
                <c:pt idx="0">
                  <c:v>252.655</c:v>
                </c:pt>
                <c:pt idx="1">
                  <c:v>238.256</c:v>
                </c:pt>
                <c:pt idx="2">
                  <c:v>224.67374966067001</c:v>
                </c:pt>
                <c:pt idx="3">
                  <c:v>211.80135944461199</c:v>
                </c:pt>
                <c:pt idx="4">
                  <c:v>199.69970809177201</c:v>
                </c:pt>
                <c:pt idx="5">
                  <c:v>188.345627423878</c:v>
                </c:pt>
                <c:pt idx="6">
                  <c:v>177.58676408543101</c:v>
                </c:pt>
                <c:pt idx="7">
                  <c:v>167.40736918596201</c:v>
                </c:pt>
                <c:pt idx="8">
                  <c:v>157.77235248554001</c:v>
                </c:pt>
                <c:pt idx="9">
                  <c:v>148.62970083681199</c:v>
                </c:pt>
                <c:pt idx="10">
                  <c:v>139.95068444345</c:v>
                </c:pt>
                <c:pt idx="11">
                  <c:v>131.68120424056801</c:v>
                </c:pt>
                <c:pt idx="12">
                  <c:v>122.52827946572</c:v>
                </c:pt>
                <c:pt idx="13">
                  <c:v>114.146483339952</c:v>
                </c:pt>
                <c:pt idx="14">
                  <c:v>106.40389722159</c:v>
                </c:pt>
                <c:pt idx="15">
                  <c:v>98.591444187390806</c:v>
                </c:pt>
                <c:pt idx="16">
                  <c:v>91.365368176484907</c:v>
                </c:pt>
                <c:pt idx="17">
                  <c:v>84.688870901191805</c:v>
                </c:pt>
                <c:pt idx="18">
                  <c:v>78.703378473800598</c:v>
                </c:pt>
                <c:pt idx="19">
                  <c:v>73.218557874085406</c:v>
                </c:pt>
                <c:pt idx="20">
                  <c:v>68.155998471647095</c:v>
                </c:pt>
                <c:pt idx="21">
                  <c:v>63.467462479344299</c:v>
                </c:pt>
                <c:pt idx="22">
                  <c:v>59.117528890970803</c:v>
                </c:pt>
                <c:pt idx="23">
                  <c:v>55.077317893288303</c:v>
                </c:pt>
                <c:pt idx="24">
                  <c:v>51.321827198433901</c:v>
                </c:pt>
                <c:pt idx="25">
                  <c:v>47.828971069850603</c:v>
                </c:pt>
                <c:pt idx="26">
                  <c:v>44.578940600057201</c:v>
                </c:pt>
                <c:pt idx="27">
                  <c:v>41.553795027346901</c:v>
                </c:pt>
                <c:pt idx="28">
                  <c:v>38.737177225492097</c:v>
                </c:pt>
                <c:pt idx="29">
                  <c:v>36.114103354819598</c:v>
                </c:pt>
                <c:pt idx="30">
                  <c:v>33.670800002102702</c:v>
                </c:pt>
                <c:pt idx="31">
                  <c:v>31.394573371186802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C-4607-BD9D-8231199503EA}"/>
            </c:ext>
          </c:extLst>
        </c:ser>
        <c:ser>
          <c:idx val="1"/>
          <c:order val="1"/>
          <c:tx>
            <c:strRef>
              <c:f>'figures 2050'!$H$243</c:f>
              <c:strCache>
                <c:ptCount val="1"/>
                <c:pt idx="0">
                  <c:v>Switch from Natural gas to Heat pump (Thousand households)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'figures 2050'!$K$1:$AP$1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'figures 2050'!$K$243:$AP$243</c:f>
              <c:numCache>
                <c:formatCode>0.0</c:formatCode>
                <c:ptCount val="32"/>
                <c:pt idx="0">
                  <c:v>19.789000000000001</c:v>
                </c:pt>
                <c:pt idx="1">
                  <c:v>19.994</c:v>
                </c:pt>
                <c:pt idx="2">
                  <c:v>23.0634594872535</c:v>
                </c:pt>
                <c:pt idx="3">
                  <c:v>23.4100456109019</c:v>
                </c:pt>
                <c:pt idx="4">
                  <c:v>23.803090976888999</c:v>
                </c:pt>
                <c:pt idx="5">
                  <c:v>50.058048817944801</c:v>
                </c:pt>
                <c:pt idx="6">
                  <c:v>46.2819244766238</c:v>
                </c:pt>
                <c:pt idx="7">
                  <c:v>37.458822952856202</c:v>
                </c:pt>
                <c:pt idx="8">
                  <c:v>261.93980624137799</c:v>
                </c:pt>
                <c:pt idx="9">
                  <c:v>245.81003029967499</c:v>
                </c:pt>
                <c:pt idx="10">
                  <c:v>245.397624414733</c:v>
                </c:pt>
                <c:pt idx="11">
                  <c:v>319.41712273985598</c:v>
                </c:pt>
                <c:pt idx="12">
                  <c:v>233.18611639109901</c:v>
                </c:pt>
                <c:pt idx="13">
                  <c:v>208.82692405656701</c:v>
                </c:pt>
                <c:pt idx="14">
                  <c:v>195.099667413687</c:v>
                </c:pt>
                <c:pt idx="15">
                  <c:v>179.239065251075</c:v>
                </c:pt>
                <c:pt idx="16">
                  <c:v>167.34898251307899</c:v>
                </c:pt>
                <c:pt idx="17">
                  <c:v>143.73336301586301</c:v>
                </c:pt>
                <c:pt idx="18">
                  <c:v>128.98887055779201</c:v>
                </c:pt>
                <c:pt idx="19">
                  <c:v>117.460853345169</c:v>
                </c:pt>
                <c:pt idx="20">
                  <c:v>107.689609732299</c:v>
                </c:pt>
                <c:pt idx="21">
                  <c:v>99.091794020864299</c:v>
                </c:pt>
                <c:pt idx="22">
                  <c:v>91.239968313152701</c:v>
                </c:pt>
                <c:pt idx="23">
                  <c:v>84.178815230764002</c:v>
                </c:pt>
                <c:pt idx="24">
                  <c:v>77.779403042985507</c:v>
                </c:pt>
                <c:pt idx="25">
                  <c:v>71.952506393897394</c:v>
                </c:pt>
                <c:pt idx="26">
                  <c:v>66.619369465149205</c:v>
                </c:pt>
                <c:pt idx="27">
                  <c:v>61.723862289298303</c:v>
                </c:pt>
                <c:pt idx="28">
                  <c:v>57.219138194976203</c:v>
                </c:pt>
                <c:pt idx="29">
                  <c:v>53.066073710298603</c:v>
                </c:pt>
                <c:pt idx="30">
                  <c:v>49.231402031380298</c:v>
                </c:pt>
                <c:pt idx="31">
                  <c:v>45.686420980447998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3C-4607-BD9D-8231199503EA}"/>
            </c:ext>
          </c:extLst>
        </c:ser>
        <c:ser>
          <c:idx val="2"/>
          <c:order val="2"/>
          <c:tx>
            <c:strRef>
              <c:f>'figures 2050'!$H$244</c:f>
              <c:strCache>
                <c:ptCount val="1"/>
                <c:pt idx="0">
                  <c:v>Switch from Natural gas to Natural gas (Thousand households)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'figures 2050'!$K$1:$AP$1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'figures 2050'!$K$244:$AP$244</c:f>
              <c:numCache>
                <c:formatCode>0.0</c:formatCode>
                <c:ptCount val="32"/>
                <c:pt idx="0">
                  <c:v>300.35199999999998</c:v>
                </c:pt>
                <c:pt idx="1">
                  <c:v>299.68299999999999</c:v>
                </c:pt>
                <c:pt idx="2">
                  <c:v>296.568589612712</c:v>
                </c:pt>
                <c:pt idx="3">
                  <c:v>295.203031425733</c:v>
                </c:pt>
                <c:pt idx="4">
                  <c:v>294.931001167891</c:v>
                </c:pt>
                <c:pt idx="5">
                  <c:v>293.838982281749</c:v>
                </c:pt>
                <c:pt idx="6">
                  <c:v>293.37342468781202</c:v>
                </c:pt>
                <c:pt idx="7">
                  <c:v>292.385521901213</c:v>
                </c:pt>
                <c:pt idx="8">
                  <c:v>16.615188215789299</c:v>
                </c:pt>
                <c:pt idx="9">
                  <c:v>15.6466627641662</c:v>
                </c:pt>
                <c:pt idx="10">
                  <c:v>14.7295768796392</c:v>
                </c:pt>
                <c:pt idx="11">
                  <c:v>4.4985972868727</c:v>
                </c:pt>
                <c:pt idx="12">
                  <c:v>4.2438184154242302</c:v>
                </c:pt>
                <c:pt idx="13">
                  <c:v>4.0055745332885699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3C-4607-BD9D-8231199503EA}"/>
            </c:ext>
          </c:extLst>
        </c:ser>
        <c:ser>
          <c:idx val="3"/>
          <c:order val="3"/>
          <c:tx>
            <c:strRef>
              <c:f>'figures 2050'!$H$245</c:f>
              <c:strCache>
                <c:ptCount val="1"/>
                <c:pt idx="0">
                  <c:v>Switch from Natural gas to Wood fuel (Thousand households)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'figures 2050'!$K$1:$AP$1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'figures 2050'!$K$245:$AP$245</c:f>
              <c:numCache>
                <c:formatCode>0.0</c:formatCode>
                <c:ptCount val="32"/>
                <c:pt idx="0">
                  <c:v>7.4630000000000001</c:v>
                </c:pt>
                <c:pt idx="1">
                  <c:v>7.41</c:v>
                </c:pt>
                <c:pt idx="2">
                  <c:v>6.8083151077147601</c:v>
                </c:pt>
                <c:pt idx="3">
                  <c:v>6.7488889347257199</c:v>
                </c:pt>
                <c:pt idx="4">
                  <c:v>6.7233488702556397</c:v>
                </c:pt>
                <c:pt idx="5">
                  <c:v>7.0821624562328802</c:v>
                </c:pt>
                <c:pt idx="6">
                  <c:v>7.0099452381661997</c:v>
                </c:pt>
                <c:pt idx="7">
                  <c:v>6.8921419327163598</c:v>
                </c:pt>
                <c:pt idx="8">
                  <c:v>71.655051762306201</c:v>
                </c:pt>
                <c:pt idx="9">
                  <c:v>64.343907244232597</c:v>
                </c:pt>
                <c:pt idx="10">
                  <c:v>57.914465840391202</c:v>
                </c:pt>
                <c:pt idx="11">
                  <c:v>52.582991174782499</c:v>
                </c:pt>
                <c:pt idx="12">
                  <c:v>46.581386699176001</c:v>
                </c:pt>
                <c:pt idx="13">
                  <c:v>41.971682286521997</c:v>
                </c:pt>
                <c:pt idx="14">
                  <c:v>38.375654160681002</c:v>
                </c:pt>
                <c:pt idx="15">
                  <c:v>34.671416358347003</c:v>
                </c:pt>
                <c:pt idx="16">
                  <c:v>31.339030224137701</c:v>
                </c:pt>
                <c:pt idx="17">
                  <c:v>28.712745342403899</c:v>
                </c:pt>
                <c:pt idx="18">
                  <c:v>26.406797870762801</c:v>
                </c:pt>
                <c:pt idx="19">
                  <c:v>24.343260305445298</c:v>
                </c:pt>
                <c:pt idx="20">
                  <c:v>22.466085210634599</c:v>
                </c:pt>
                <c:pt idx="21">
                  <c:v>20.751092662398001</c:v>
                </c:pt>
                <c:pt idx="22">
                  <c:v>19.2199106316559</c:v>
                </c:pt>
                <c:pt idx="23">
                  <c:v>17.810644340214999</c:v>
                </c:pt>
                <c:pt idx="24">
                  <c:v>16.511559457191101</c:v>
                </c:pt>
                <c:pt idx="25">
                  <c:v>15.3078238400659</c:v>
                </c:pt>
                <c:pt idx="26">
                  <c:v>14.1972020003792</c:v>
                </c:pt>
                <c:pt idx="27">
                  <c:v>13.170574438516301</c:v>
                </c:pt>
                <c:pt idx="28">
                  <c:v>12.220865008445999</c:v>
                </c:pt>
                <c:pt idx="29">
                  <c:v>11.341736818103801</c:v>
                </c:pt>
                <c:pt idx="30">
                  <c:v>10.5275021784252</c:v>
                </c:pt>
                <c:pt idx="31">
                  <c:v>9.7730288942190207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3C-4607-BD9D-823119950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031136"/>
        <c:axId val="620043200"/>
      </c:areaChart>
      <c:catAx>
        <c:axId val="62003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043200"/>
        <c:crosses val="autoZero"/>
        <c:auto val="1"/>
        <c:lblAlgn val="ctr"/>
        <c:lblOffset val="100"/>
        <c:noMultiLvlLbl val="0"/>
      </c:catAx>
      <c:valAx>
        <c:axId val="62004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03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Remplacement des chaudières fioul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'figures 2050'!$H$247</c:f>
              <c:strCache>
                <c:ptCount val="1"/>
                <c:pt idx="0">
                  <c:v>Switch from Oil fuel to District heating (Thousand households)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'figures 2050'!$K$1:$AP$1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'figures 2050'!$K$247:$AP$247</c:f>
              <c:numCache>
                <c:formatCode>0.0</c:formatCode>
                <c:ptCount val="32"/>
                <c:pt idx="0">
                  <c:v>28.841999999999999</c:v>
                </c:pt>
                <c:pt idx="1">
                  <c:v>27.047000000000001</c:v>
                </c:pt>
                <c:pt idx="2">
                  <c:v>25.363004757643299</c:v>
                </c:pt>
                <c:pt idx="3">
                  <c:v>23.788323087369001</c:v>
                </c:pt>
                <c:pt idx="4">
                  <c:v>59.874540087113402</c:v>
                </c:pt>
                <c:pt idx="5">
                  <c:v>49.035753630421702</c:v>
                </c:pt>
                <c:pt idx="6">
                  <c:v>40.155578865417297</c:v>
                </c:pt>
                <c:pt idx="7">
                  <c:v>32.879531257409802</c:v>
                </c:pt>
                <c:pt idx="8">
                  <c:v>26.916260941055299</c:v>
                </c:pt>
                <c:pt idx="9">
                  <c:v>21.9622069136582</c:v>
                </c:pt>
                <c:pt idx="10">
                  <c:v>17.9317539184295</c:v>
                </c:pt>
                <c:pt idx="11">
                  <c:v>24.392615584308</c:v>
                </c:pt>
                <c:pt idx="12">
                  <c:v>16.807709399136399</c:v>
                </c:pt>
                <c:pt idx="13">
                  <c:v>19.448746938782602</c:v>
                </c:pt>
                <c:pt idx="14">
                  <c:v>9.6606135157845099</c:v>
                </c:pt>
                <c:pt idx="15">
                  <c:v>6.7231040921557197</c:v>
                </c:pt>
                <c:pt idx="16">
                  <c:v>2.0056527271695899</c:v>
                </c:pt>
                <c:pt idx="17">
                  <c:v>0.81181181083061404</c:v>
                </c:pt>
                <c:pt idx="18">
                  <c:v>2.8376137457395401E-3</c:v>
                </c:pt>
                <c:pt idx="19">
                  <c:v>2.6407997444264802E-3</c:v>
                </c:pt>
                <c:pt idx="20">
                  <c:v>2.45892355351291E-3</c:v>
                </c:pt>
                <c:pt idx="21">
                  <c:v>2.2903762078097601E-3</c:v>
                </c:pt>
                <c:pt idx="22">
                  <c:v>2.1339363357822201E-3</c:v>
                </c:pt>
                <c:pt idx="23">
                  <c:v>1.98863198234068E-3</c:v>
                </c:pt>
                <c:pt idx="24">
                  <c:v>1.8535518917801601E-3</c:v>
                </c:pt>
                <c:pt idx="25">
                  <c:v>1.72791417050788E-3</c:v>
                </c:pt>
                <c:pt idx="26">
                  <c:v>1.6109902351039401E-3</c:v>
                </c:pt>
                <c:pt idx="27">
                  <c:v>1.50213356368665E-3</c:v>
                </c:pt>
                <c:pt idx="28">
                  <c:v>1.40076293792767E-3</c:v>
                </c:pt>
                <c:pt idx="29">
                  <c:v>1.30633920438257E-3</c:v>
                </c:pt>
                <c:pt idx="30">
                  <c:v>1.2183604029331601E-3</c:v>
                </c:pt>
                <c:pt idx="31">
                  <c:v>1.1363729566148399E-3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4-4EC6-8ADB-9737C633B983}"/>
            </c:ext>
          </c:extLst>
        </c:ser>
        <c:ser>
          <c:idx val="1"/>
          <c:order val="1"/>
          <c:tx>
            <c:strRef>
              <c:f>'figures 2050'!$H$248</c:f>
              <c:strCache>
                <c:ptCount val="1"/>
                <c:pt idx="0">
                  <c:v>Switch from Oil fuel to Heat pump (Thousand households)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'figures 2050'!$K$1:$AP$1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'figures 2050'!$K$248:$AP$248</c:f>
              <c:numCache>
                <c:formatCode>0.0</c:formatCode>
                <c:ptCount val="32"/>
                <c:pt idx="0">
                  <c:v>32.323999999999998</c:v>
                </c:pt>
                <c:pt idx="1">
                  <c:v>31.9</c:v>
                </c:pt>
                <c:pt idx="2">
                  <c:v>31.885684834790101</c:v>
                </c:pt>
                <c:pt idx="3">
                  <c:v>89.044579874671399</c:v>
                </c:pt>
                <c:pt idx="4">
                  <c:v>226.787771303021</c:v>
                </c:pt>
                <c:pt idx="5">
                  <c:v>220.88739500075999</c:v>
                </c:pt>
                <c:pt idx="6">
                  <c:v>165.45848778279799</c:v>
                </c:pt>
                <c:pt idx="7">
                  <c:v>137.63146373206601</c:v>
                </c:pt>
                <c:pt idx="8">
                  <c:v>134.422852315021</c:v>
                </c:pt>
                <c:pt idx="9">
                  <c:v>103.655598081272</c:v>
                </c:pt>
                <c:pt idx="10">
                  <c:v>84.123937043580895</c:v>
                </c:pt>
                <c:pt idx="11">
                  <c:v>117.802113512255</c:v>
                </c:pt>
                <c:pt idx="12">
                  <c:v>79.257206036847094</c:v>
                </c:pt>
                <c:pt idx="13">
                  <c:v>89.339638119607898</c:v>
                </c:pt>
                <c:pt idx="14">
                  <c:v>44.618197895333701</c:v>
                </c:pt>
                <c:pt idx="15">
                  <c:v>30.349199939701901</c:v>
                </c:pt>
                <c:pt idx="16">
                  <c:v>8.9812419100597598</c:v>
                </c:pt>
                <c:pt idx="17">
                  <c:v>3.58251228093952</c:v>
                </c:pt>
                <c:pt idx="18">
                  <c:v>1.3864738232824201E-2</c:v>
                </c:pt>
                <c:pt idx="19">
                  <c:v>1.25922899537745E-2</c:v>
                </c:pt>
                <c:pt idx="20">
                  <c:v>1.1549580394635999E-2</c:v>
                </c:pt>
                <c:pt idx="21">
                  <c:v>1.06454913220758E-2</c:v>
                </c:pt>
                <c:pt idx="22">
                  <c:v>9.83272180135796E-3</c:v>
                </c:pt>
                <c:pt idx="23">
                  <c:v>9.0976714086299995E-3</c:v>
                </c:pt>
                <c:pt idx="24">
                  <c:v>8.4262781367915995E-3</c:v>
                </c:pt>
                <c:pt idx="25">
                  <c:v>7.8097480464644998E-3</c:v>
                </c:pt>
                <c:pt idx="26">
                  <c:v>7.2415116856386396E-3</c:v>
                </c:pt>
                <c:pt idx="27">
                  <c:v>6.7167104033126297E-3</c:v>
                </c:pt>
                <c:pt idx="28">
                  <c:v>6.2313907534604102E-3</c:v>
                </c:pt>
                <c:pt idx="29">
                  <c:v>5.7821960093084896E-3</c:v>
                </c:pt>
                <c:pt idx="30">
                  <c:v>5.3661017238819698E-3</c:v>
                </c:pt>
                <c:pt idx="31">
                  <c:v>4.9805540047918604E-3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44-4EC6-8ADB-9737C633B983}"/>
            </c:ext>
          </c:extLst>
        </c:ser>
        <c:ser>
          <c:idx val="2"/>
          <c:order val="2"/>
          <c:tx>
            <c:strRef>
              <c:f>'figures 2050'!$H$249</c:f>
              <c:strCache>
                <c:ptCount val="1"/>
                <c:pt idx="0">
                  <c:v>Switch from Oil fuel to Natural gas (Thousand households)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'figures 2050'!$K$1:$AP$1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'figures 2050'!$K$249:$AP$249</c:f>
              <c:numCache>
                <c:formatCode>0.0</c:formatCode>
                <c:ptCount val="32"/>
                <c:pt idx="0">
                  <c:v>8.1769999999999996</c:v>
                </c:pt>
                <c:pt idx="1">
                  <c:v>7.9619999999999997</c:v>
                </c:pt>
                <c:pt idx="2">
                  <c:v>6.5022821754341802</c:v>
                </c:pt>
                <c:pt idx="3">
                  <c:v>24.256490037359299</c:v>
                </c:pt>
                <c:pt idx="4">
                  <c:v>60.2718731943813</c:v>
                </c:pt>
                <c:pt idx="5">
                  <c:v>45.122249474553001</c:v>
                </c:pt>
                <c:pt idx="6">
                  <c:v>36.183778865662198</c:v>
                </c:pt>
                <c:pt idx="7">
                  <c:v>28.751166361985899</c:v>
                </c:pt>
                <c:pt idx="8">
                  <c:v>0.82714070502248205</c:v>
                </c:pt>
                <c:pt idx="9">
                  <c:v>0.67701369096696795</c:v>
                </c:pt>
                <c:pt idx="10">
                  <c:v>0.55524405320930703</c:v>
                </c:pt>
                <c:pt idx="11">
                  <c:v>0.74877518855654501</c:v>
                </c:pt>
                <c:pt idx="12">
                  <c:v>0.52211463686729198</c:v>
                </c:pt>
                <c:pt idx="13">
                  <c:v>0.61296016293530797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44-4EC6-8ADB-9737C633B983}"/>
            </c:ext>
          </c:extLst>
        </c:ser>
        <c:ser>
          <c:idx val="3"/>
          <c:order val="3"/>
          <c:tx>
            <c:strRef>
              <c:f>'figures 2050'!$H$250</c:f>
              <c:strCache>
                <c:ptCount val="1"/>
                <c:pt idx="0">
                  <c:v>Switch from Oil fuel to Oil fuel (Thousand households)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'figures 2050'!$K$1:$AP$1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'figures 2050'!$K$250:$AP$250</c:f>
              <c:numCache>
                <c:formatCode>0.0</c:formatCode>
                <c:ptCount val="32"/>
                <c:pt idx="0">
                  <c:v>106.944</c:v>
                </c:pt>
                <c:pt idx="1">
                  <c:v>105.169</c:v>
                </c:pt>
                <c:pt idx="2">
                  <c:v>107.11756319897199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44-4EC6-8ADB-9737C633B983}"/>
            </c:ext>
          </c:extLst>
        </c:ser>
        <c:ser>
          <c:idx val="4"/>
          <c:order val="4"/>
          <c:tx>
            <c:strRef>
              <c:f>'figures 2050'!$H$251</c:f>
              <c:strCache>
                <c:ptCount val="1"/>
                <c:pt idx="0">
                  <c:v>Switch from Oil fuel to Wood fuel (Thousand households)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'figures 2050'!$K$1:$AP$1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'figures 2050'!$K$251:$AP$251</c:f>
              <c:numCache>
                <c:formatCode>0.0</c:formatCode>
                <c:ptCount val="32"/>
                <c:pt idx="0">
                  <c:v>15.56</c:v>
                </c:pt>
                <c:pt idx="1">
                  <c:v>14.819000000000001</c:v>
                </c:pt>
                <c:pt idx="2">
                  <c:v>11.5632852865029</c:v>
                </c:pt>
                <c:pt idx="3">
                  <c:v>41.636432151517297</c:v>
                </c:pt>
                <c:pt idx="4">
                  <c:v>102.000912577222</c:v>
                </c:pt>
                <c:pt idx="5">
                  <c:v>80.750834240748404</c:v>
                </c:pt>
                <c:pt idx="6">
                  <c:v>63.372071973360399</c:v>
                </c:pt>
                <c:pt idx="7">
                  <c:v>48.667401811153503</c:v>
                </c:pt>
                <c:pt idx="8">
                  <c:v>46.829626649001497</c:v>
                </c:pt>
                <c:pt idx="9">
                  <c:v>35.616020905354802</c:v>
                </c:pt>
                <c:pt idx="10">
                  <c:v>27.249355157468401</c:v>
                </c:pt>
                <c:pt idx="11">
                  <c:v>34.535434473953003</c:v>
                </c:pt>
                <c:pt idx="12">
                  <c:v>22.455384570158799</c:v>
                </c:pt>
                <c:pt idx="13">
                  <c:v>24.506550748548399</c:v>
                </c:pt>
                <c:pt idx="14">
                  <c:v>11.555000551085501</c:v>
                </c:pt>
                <c:pt idx="15">
                  <c:v>7.5581036891647599</c:v>
                </c:pt>
                <c:pt idx="16">
                  <c:v>2.12125754828508</c:v>
                </c:pt>
                <c:pt idx="17">
                  <c:v>0.81830405309856102</c:v>
                </c:pt>
                <c:pt idx="18">
                  <c:v>2.73731786073113E-3</c:v>
                </c:pt>
                <c:pt idx="19">
                  <c:v>2.4449326106132001E-3</c:v>
                </c:pt>
                <c:pt idx="20">
                  <c:v>2.1894073726326201E-3</c:v>
                </c:pt>
                <c:pt idx="21">
                  <c:v>1.9648969372134699E-3</c:v>
                </c:pt>
                <c:pt idx="22">
                  <c:v>1.77007300644523E-3</c:v>
                </c:pt>
                <c:pt idx="23">
                  <c:v>1.59755818803993E-3</c:v>
                </c:pt>
                <c:pt idx="24">
                  <c:v>1.4444022735426601E-3</c:v>
                </c:pt>
                <c:pt idx="25">
                  <c:v>1.3080468879839099E-3</c:v>
                </c:pt>
                <c:pt idx="26">
                  <c:v>1.18648611577401E-3</c:v>
                </c:pt>
                <c:pt idx="27">
                  <c:v>1.0778807165668599E-3</c:v>
                </c:pt>
                <c:pt idx="28">
                  <c:v>9.8067227535638302E-4</c:v>
                </c:pt>
                <c:pt idx="29">
                  <c:v>8.9349949479979995E-4</c:v>
                </c:pt>
                <c:pt idx="30">
                  <c:v>8.1518191037138505E-4</c:v>
                </c:pt>
                <c:pt idx="31">
                  <c:v>7.4469795985631802E-4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44-4EC6-8ADB-9737C633B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832000"/>
        <c:axId val="934830752"/>
      </c:areaChart>
      <c:catAx>
        <c:axId val="93483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4830752"/>
        <c:crosses val="autoZero"/>
        <c:auto val="1"/>
        <c:lblAlgn val="ctr"/>
        <c:lblOffset val="100"/>
        <c:noMultiLvlLbl val="0"/>
      </c:catAx>
      <c:valAx>
        <c:axId val="9348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483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d'énergie par vecteur (TWh)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5"/>
          <c:order val="0"/>
          <c:tx>
            <c:strRef>
              <c:f>'figures 2030'!$I$31</c:f>
              <c:strCache>
                <c:ptCount val="1"/>
                <c:pt idx="0">
                  <c:v>Electricité (joule)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2030'!$J$31:$V$31</c:f>
              <c:numCache>
                <c:formatCode>0.00</c:formatCode>
                <c:ptCount val="13"/>
                <c:pt idx="0">
                  <c:v>36.686999999999998</c:v>
                </c:pt>
                <c:pt idx="1">
                  <c:v>35.451999999999998</c:v>
                </c:pt>
                <c:pt idx="2">
                  <c:v>34.271999999999998</c:v>
                </c:pt>
                <c:pt idx="3">
                  <c:v>33.193339476271703</c:v>
                </c:pt>
                <c:pt idx="4">
                  <c:v>31.8615563397687</c:v>
                </c:pt>
                <c:pt idx="5">
                  <c:v>30.634396211367299</c:v>
                </c:pt>
                <c:pt idx="6">
                  <c:v>29.3100423175601</c:v>
                </c:pt>
                <c:pt idx="7">
                  <c:v>27.655666908477301</c:v>
                </c:pt>
                <c:pt idx="8">
                  <c:v>26.1369180911413</c:v>
                </c:pt>
                <c:pt idx="9">
                  <c:v>24.612619664254701</c:v>
                </c:pt>
                <c:pt idx="10">
                  <c:v>23.275397989457399</c:v>
                </c:pt>
                <c:pt idx="11">
                  <c:v>22.066361863085501</c:v>
                </c:pt>
                <c:pt idx="12">
                  <c:v>20.7592983635537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A0-403D-A14E-ABC0B9180F97}"/>
            </c:ext>
          </c:extLst>
        </c:ser>
        <c:ser>
          <c:idx val="4"/>
          <c:order val="1"/>
          <c:tx>
            <c:strRef>
              <c:f>'figures 2030'!$I$30</c:f>
              <c:strCache>
                <c:ptCount val="1"/>
                <c:pt idx="0">
                  <c:v>Electricité (pompe à chaleur)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2030'!$J$30:$V$30</c:f>
              <c:numCache>
                <c:formatCode>0.00</c:formatCode>
                <c:ptCount val="13"/>
                <c:pt idx="0">
                  <c:v>3.98</c:v>
                </c:pt>
                <c:pt idx="1">
                  <c:v>4.9779999999999998</c:v>
                </c:pt>
                <c:pt idx="2">
                  <c:v>5.9580000000000002</c:v>
                </c:pt>
                <c:pt idx="3">
                  <c:v>6.93097041499969</c:v>
                </c:pt>
                <c:pt idx="4">
                  <c:v>8.1643410927460796</c:v>
                </c:pt>
                <c:pt idx="5">
                  <c:v>10.0568787944052</c:v>
                </c:pt>
                <c:pt idx="6">
                  <c:v>12.0976607933426</c:v>
                </c:pt>
                <c:pt idx="7">
                  <c:v>13.7690122352197</c:v>
                </c:pt>
                <c:pt idx="8">
                  <c:v>15.2199758294358</c:v>
                </c:pt>
                <c:pt idx="9">
                  <c:v>17.620801074765001</c:v>
                </c:pt>
                <c:pt idx="10">
                  <c:v>19.709982807060001</c:v>
                </c:pt>
                <c:pt idx="11">
                  <c:v>21.683396315324799</c:v>
                </c:pt>
                <c:pt idx="12">
                  <c:v>24.257482409120499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A0-403D-A14E-ABC0B9180F97}"/>
            </c:ext>
          </c:extLst>
        </c:ser>
        <c:ser>
          <c:idx val="0"/>
          <c:order val="2"/>
          <c:tx>
            <c:strRef>
              <c:f>'figures 2030'!$I$26</c:f>
              <c:strCache>
                <c:ptCount val="1"/>
                <c:pt idx="0">
                  <c:v>Chauffage urbain 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2030'!$J$26:$V$26</c:f>
              <c:numCache>
                <c:formatCode>0.00</c:formatCode>
                <c:ptCount val="13"/>
                <c:pt idx="0">
                  <c:v>10.699</c:v>
                </c:pt>
                <c:pt idx="1">
                  <c:v>14.263</c:v>
                </c:pt>
                <c:pt idx="2">
                  <c:v>17.596</c:v>
                </c:pt>
                <c:pt idx="3">
                  <c:v>20.7129306351294</c:v>
                </c:pt>
                <c:pt idx="4">
                  <c:v>23.626691789639999</c:v>
                </c:pt>
                <c:pt idx="5">
                  <c:v>26.685513705784299</c:v>
                </c:pt>
                <c:pt idx="6">
                  <c:v>29.425600443864401</c:v>
                </c:pt>
                <c:pt idx="7">
                  <c:v>31.8356558131889</c:v>
                </c:pt>
                <c:pt idx="8">
                  <c:v>33.932951233156402</c:v>
                </c:pt>
                <c:pt idx="9">
                  <c:v>35.753209107083102</c:v>
                </c:pt>
                <c:pt idx="10">
                  <c:v>37.297095852519597</c:v>
                </c:pt>
                <c:pt idx="11">
                  <c:v>38.6125869469764</c:v>
                </c:pt>
                <c:pt idx="12">
                  <c:v>39.742195922803802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0-403D-A14E-ABC0B9180F97}"/>
            </c:ext>
          </c:extLst>
        </c:ser>
        <c:ser>
          <c:idx val="3"/>
          <c:order val="3"/>
          <c:tx>
            <c:strRef>
              <c:f>'figures 2030'!$I$29</c:f>
              <c:strCache>
                <c:ptCount val="1"/>
                <c:pt idx="0">
                  <c:v>Bois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2030'!$J$29:$V$29</c:f>
              <c:numCache>
                <c:formatCode>0.00</c:formatCode>
                <c:ptCount val="13"/>
                <c:pt idx="0">
                  <c:v>74.332999999999998</c:v>
                </c:pt>
                <c:pt idx="1">
                  <c:v>73.747</c:v>
                </c:pt>
                <c:pt idx="2">
                  <c:v>73.173000000000002</c:v>
                </c:pt>
                <c:pt idx="3">
                  <c:v>72.492121802681297</c:v>
                </c:pt>
                <c:pt idx="4">
                  <c:v>71.869039793708495</c:v>
                </c:pt>
                <c:pt idx="5">
                  <c:v>71.564309675375398</c:v>
                </c:pt>
                <c:pt idx="6">
                  <c:v>70.7100601822236</c:v>
                </c:pt>
                <c:pt idx="7">
                  <c:v>69.161458384909693</c:v>
                </c:pt>
                <c:pt idx="8">
                  <c:v>67.591693458748594</c:v>
                </c:pt>
                <c:pt idx="9">
                  <c:v>67.041400314954998</c:v>
                </c:pt>
                <c:pt idx="10">
                  <c:v>66.405824199975498</c:v>
                </c:pt>
                <c:pt idx="11">
                  <c:v>65.646155625199398</c:v>
                </c:pt>
                <c:pt idx="12">
                  <c:v>64.316614618481296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A0-403D-A14E-ABC0B9180F97}"/>
            </c:ext>
          </c:extLst>
        </c:ser>
        <c:ser>
          <c:idx val="1"/>
          <c:order val="4"/>
          <c:tx>
            <c:strRef>
              <c:f>'figures 2030'!$I$27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2030'!$J$27:$V$27</c:f>
              <c:numCache>
                <c:formatCode>0.00</c:formatCode>
                <c:ptCount val="13"/>
                <c:pt idx="0">
                  <c:v>129</c:v>
                </c:pt>
                <c:pt idx="1">
                  <c:v>124.851</c:v>
                </c:pt>
                <c:pt idx="2">
                  <c:v>120.937</c:v>
                </c:pt>
                <c:pt idx="3">
                  <c:v>117.19312007409</c:v>
                </c:pt>
                <c:pt idx="4">
                  <c:v>113.951241585845</c:v>
                </c:pt>
                <c:pt idx="5">
                  <c:v>111.524305214314</c:v>
                </c:pt>
                <c:pt idx="6">
                  <c:v>108.235860021397</c:v>
                </c:pt>
                <c:pt idx="7">
                  <c:v>104.617236787491</c:v>
                </c:pt>
                <c:pt idx="8">
                  <c:v>101.176060553881</c:v>
                </c:pt>
                <c:pt idx="9">
                  <c:v>93.440011874585593</c:v>
                </c:pt>
                <c:pt idx="10">
                  <c:v>86.307861186805695</c:v>
                </c:pt>
                <c:pt idx="11">
                  <c:v>79.504923607418306</c:v>
                </c:pt>
                <c:pt idx="12">
                  <c:v>72.102275669023996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0-403D-A14E-ABC0B9180F97}"/>
            </c:ext>
          </c:extLst>
        </c:ser>
        <c:ser>
          <c:idx val="2"/>
          <c:order val="5"/>
          <c:tx>
            <c:strRef>
              <c:f>'figures 2030'!$I$28</c:f>
              <c:strCache>
                <c:ptCount val="1"/>
                <c:pt idx="0">
                  <c:v>Fioul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2030'!$J$28:$V$28</c:f>
              <c:numCache>
                <c:formatCode>0.00</c:formatCode>
                <c:ptCount val="13"/>
                <c:pt idx="0">
                  <c:v>40</c:v>
                </c:pt>
                <c:pt idx="1">
                  <c:v>38.308999999999997</c:v>
                </c:pt>
                <c:pt idx="2">
                  <c:v>36.746000000000002</c:v>
                </c:pt>
                <c:pt idx="3">
                  <c:v>35.339058662944502</c:v>
                </c:pt>
                <c:pt idx="4">
                  <c:v>32.669898917696997</c:v>
                </c:pt>
                <c:pt idx="5">
                  <c:v>26.787379102768998</c:v>
                </c:pt>
                <c:pt idx="6">
                  <c:v>21.536084973152601</c:v>
                </c:pt>
                <c:pt idx="7">
                  <c:v>17.430212484338401</c:v>
                </c:pt>
                <c:pt idx="8">
                  <c:v>14.1717603886452</c:v>
                </c:pt>
                <c:pt idx="9">
                  <c:v>11.5438781603404</c:v>
                </c:pt>
                <c:pt idx="10">
                  <c:v>9.5748593948842107</c:v>
                </c:pt>
                <c:pt idx="11">
                  <c:v>8.0272786776906102</c:v>
                </c:pt>
                <c:pt idx="12">
                  <c:v>6.0625420520621303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A0-403D-A14E-ABC0B9180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077200"/>
        <c:axId val="1794627920"/>
      </c:areaChart>
      <c:catAx>
        <c:axId val="172207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4627920"/>
        <c:crosses val="autoZero"/>
        <c:auto val="1"/>
        <c:lblAlgn val="ctr"/>
        <c:lblOffset val="100"/>
        <c:noMultiLvlLbl val="0"/>
      </c:catAx>
      <c:valAx>
        <c:axId val="17946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207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du parc par énergie de chauffage</a:t>
            </a:r>
          </a:p>
          <a:p>
            <a:pPr>
              <a:defRPr/>
            </a:pPr>
            <a:r>
              <a:rPr lang="fr-FR"/>
              <a:t> (millions de logements)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4520024657165206E-2"/>
          <c:y val="0.16360212796350085"/>
          <c:w val="0.87615414576790551"/>
          <c:h val="0.54568296691325535"/>
        </c:manualLayout>
      </c:layout>
      <c:areaChart>
        <c:grouping val="stacked"/>
        <c:varyColors val="0"/>
        <c:ser>
          <c:idx val="0"/>
          <c:order val="0"/>
          <c:tx>
            <c:strRef>
              <c:f>'figures 2030'!$I$37</c:f>
              <c:strCache>
                <c:ptCount val="1"/>
                <c:pt idx="0">
                  <c:v>Electricité (joule)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2030'!$J$37:$V$37</c:f>
              <c:numCache>
                <c:formatCode>0.00</c:formatCode>
                <c:ptCount val="13"/>
                <c:pt idx="0">
                  <c:v>9.0269999999999992</c:v>
                </c:pt>
                <c:pt idx="1">
                  <c:v>8.7949999999999999</c:v>
                </c:pt>
                <c:pt idx="2">
                  <c:v>8.5679999999999996</c:v>
                </c:pt>
                <c:pt idx="3">
                  <c:v>8.3583306056008002</c:v>
                </c:pt>
                <c:pt idx="4">
                  <c:v>8.1524041904948508</c:v>
                </c:pt>
                <c:pt idx="5">
                  <c:v>7.9490889690408704</c:v>
                </c:pt>
                <c:pt idx="6">
                  <c:v>7.7389986135511899</c:v>
                </c:pt>
                <c:pt idx="7">
                  <c:v>7.5290930859064504</c:v>
                </c:pt>
                <c:pt idx="8">
                  <c:v>7.3173432131221396</c:v>
                </c:pt>
                <c:pt idx="9">
                  <c:v>7.0724497866616796</c:v>
                </c:pt>
                <c:pt idx="10">
                  <c:v>6.8427669321464499</c:v>
                </c:pt>
                <c:pt idx="11">
                  <c:v>6.6150930471025502</c:v>
                </c:pt>
                <c:pt idx="12">
                  <c:v>6.33589355733183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40B9-A901-5F6DCBFE1C18}"/>
            </c:ext>
          </c:extLst>
        </c:ser>
        <c:ser>
          <c:idx val="1"/>
          <c:order val="1"/>
          <c:tx>
            <c:strRef>
              <c:f>'figures 2030'!$I$38</c:f>
              <c:strCache>
                <c:ptCount val="1"/>
                <c:pt idx="0">
                  <c:v>Electricité (pompe à chaleur)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2030'!$J$38:$V$38</c:f>
              <c:numCache>
                <c:formatCode>0.00</c:formatCode>
                <c:ptCount val="13"/>
                <c:pt idx="0">
                  <c:v>1.34</c:v>
                </c:pt>
                <c:pt idx="1">
                  <c:v>1.85</c:v>
                </c:pt>
                <c:pt idx="2">
                  <c:v>2.3559999999999999</c:v>
                </c:pt>
                <c:pt idx="3">
                  <c:v>2.8570819266010701</c:v>
                </c:pt>
                <c:pt idx="4">
                  <c:v>3.4209985258029501</c:v>
                </c:pt>
                <c:pt idx="5">
                  <c:v>4.1257789360037602</c:v>
                </c:pt>
                <c:pt idx="6">
                  <c:v>4.8572271736376003</c:v>
                </c:pt>
                <c:pt idx="7">
                  <c:v>5.49725152258425</c:v>
                </c:pt>
                <c:pt idx="8">
                  <c:v>6.0835003454694601</c:v>
                </c:pt>
                <c:pt idx="9">
                  <c:v>6.9281431994734701</c:v>
                </c:pt>
                <c:pt idx="10">
                  <c:v>7.6880399597975897</c:v>
                </c:pt>
                <c:pt idx="11">
                  <c:v>8.4109920818050892</c:v>
                </c:pt>
                <c:pt idx="12">
                  <c:v>9.3142026010521199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6-40B9-A901-5F6DCBFE1C18}"/>
            </c:ext>
          </c:extLst>
        </c:ser>
        <c:ser>
          <c:idx val="5"/>
          <c:order val="2"/>
          <c:tx>
            <c:strRef>
              <c:f>'figures 2030'!$I$42</c:f>
              <c:strCache>
                <c:ptCount val="1"/>
                <c:pt idx="0">
                  <c:v>Chauffage urbain 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2030'!$J$42:$V$42</c:f>
              <c:numCache>
                <c:formatCode>0.00</c:formatCode>
                <c:ptCount val="13"/>
                <c:pt idx="0">
                  <c:v>1.069</c:v>
                </c:pt>
                <c:pt idx="1">
                  <c:v>1.538</c:v>
                </c:pt>
                <c:pt idx="2">
                  <c:v>1.984</c:v>
                </c:pt>
                <c:pt idx="3">
                  <c:v>2.4086292489675101</c:v>
                </c:pt>
                <c:pt idx="4">
                  <c:v>2.81163576225187</c:v>
                </c:pt>
                <c:pt idx="5">
                  <c:v>3.2285120987375699</c:v>
                </c:pt>
                <c:pt idx="6">
                  <c:v>3.6124627994382701</c:v>
                </c:pt>
                <c:pt idx="7">
                  <c:v>3.9671287064584799</c:v>
                </c:pt>
                <c:pt idx="8">
                  <c:v>4.2941688828156099</c:v>
                </c:pt>
                <c:pt idx="9">
                  <c:v>4.5964582424003204</c:v>
                </c:pt>
                <c:pt idx="10">
                  <c:v>4.8748268526704504</c:v>
                </c:pt>
                <c:pt idx="11">
                  <c:v>5.1311227388116496</c:v>
                </c:pt>
                <c:pt idx="12">
                  <c:v>5.3721071559141498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A6-40B9-A901-5F6DCBFE1C18}"/>
            </c:ext>
          </c:extLst>
        </c:ser>
        <c:ser>
          <c:idx val="3"/>
          <c:order val="3"/>
          <c:tx>
            <c:strRef>
              <c:f>'figures 2030'!$I$40</c:f>
              <c:strCache>
                <c:ptCount val="1"/>
                <c:pt idx="0">
                  <c:v>Bois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2030'!$J$40:$V$40</c:f>
              <c:numCache>
                <c:formatCode>0.00</c:formatCode>
                <c:ptCount val="13"/>
                <c:pt idx="0">
                  <c:v>1.27</c:v>
                </c:pt>
                <c:pt idx="1">
                  <c:v>1.3480000000000001</c:v>
                </c:pt>
                <c:pt idx="2">
                  <c:v>1.4219999999999999</c:v>
                </c:pt>
                <c:pt idx="3">
                  <c:v>1.4844071229568201</c:v>
                </c:pt>
                <c:pt idx="4">
                  <c:v>1.57816322893842</c:v>
                </c:pt>
                <c:pt idx="5">
                  <c:v>1.73631877547802</c:v>
                </c:pt>
                <c:pt idx="6">
                  <c:v>1.8679249952829799</c:v>
                </c:pt>
                <c:pt idx="7">
                  <c:v>1.9760982907147</c:v>
                </c:pt>
                <c:pt idx="8">
                  <c:v>2.0639269285385402</c:v>
                </c:pt>
                <c:pt idx="9">
                  <c:v>2.21588895453415</c:v>
                </c:pt>
                <c:pt idx="10">
                  <c:v>2.3436409085911101</c:v>
                </c:pt>
                <c:pt idx="11">
                  <c:v>2.4514406919077598</c:v>
                </c:pt>
                <c:pt idx="12">
                  <c:v>2.5426748097526901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A6-40B9-A901-5F6DCBFE1C18}"/>
            </c:ext>
          </c:extLst>
        </c:ser>
        <c:ser>
          <c:idx val="4"/>
          <c:order val="4"/>
          <c:tx>
            <c:strRef>
              <c:f>'figures 2030'!$I$41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2030'!$J$41:$V$41</c:f>
              <c:numCache>
                <c:formatCode>0.00</c:formatCode>
                <c:ptCount val="13"/>
                <c:pt idx="0">
                  <c:v>11.618</c:v>
                </c:pt>
                <c:pt idx="1">
                  <c:v>11.236000000000001</c:v>
                </c:pt>
                <c:pt idx="2">
                  <c:v>10.874000000000001</c:v>
                </c:pt>
                <c:pt idx="3">
                  <c:v>10.526982863040301</c:v>
                </c:pt>
                <c:pt idx="4">
                  <c:v>10.2182523216562</c:v>
                </c:pt>
                <c:pt idx="5">
                  <c:v>9.9669523446303803</c:v>
                </c:pt>
                <c:pt idx="6">
                  <c:v>9.6806681587180403</c:v>
                </c:pt>
                <c:pt idx="7">
                  <c:v>9.4063789874294805</c:v>
                </c:pt>
                <c:pt idx="8">
                  <c:v>9.1495638121812295</c:v>
                </c:pt>
                <c:pt idx="9">
                  <c:v>8.5610417779238404</c:v>
                </c:pt>
                <c:pt idx="10">
                  <c:v>8.0124988239839805</c:v>
                </c:pt>
                <c:pt idx="11">
                  <c:v>7.4832663131193096</c:v>
                </c:pt>
                <c:pt idx="12">
                  <c:v>6.8871025387457196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A6-40B9-A901-5F6DCBFE1C18}"/>
            </c:ext>
          </c:extLst>
        </c:ser>
        <c:ser>
          <c:idx val="2"/>
          <c:order val="5"/>
          <c:tx>
            <c:strRef>
              <c:f>'figures 2030'!$I$39</c:f>
              <c:strCache>
                <c:ptCount val="1"/>
                <c:pt idx="0">
                  <c:v>Fioul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2030'!$J$39:$V$39</c:f>
              <c:numCache>
                <c:formatCode>0.00</c:formatCode>
                <c:ptCount val="13"/>
                <c:pt idx="0">
                  <c:v>3.4420000000000002</c:v>
                </c:pt>
                <c:pt idx="1">
                  <c:v>3.3410000000000002</c:v>
                </c:pt>
                <c:pt idx="2">
                  <c:v>3.2429999999999999</c:v>
                </c:pt>
                <c:pt idx="3">
                  <c:v>3.1528832569704202</c:v>
                </c:pt>
                <c:pt idx="4">
                  <c:v>2.9458875533771001</c:v>
                </c:pt>
                <c:pt idx="5">
                  <c:v>2.4376382996282202</c:v>
                </c:pt>
                <c:pt idx="6">
                  <c:v>1.98184317847764</c:v>
                </c:pt>
                <c:pt idx="7">
                  <c:v>1.63600676190667</c:v>
                </c:pt>
                <c:pt idx="8">
                  <c:v>1.35425825298446</c:v>
                </c:pt>
                <c:pt idx="9">
                  <c:v>1.11765684647481</c:v>
                </c:pt>
                <c:pt idx="10">
                  <c:v>0.93679801541801899</c:v>
                </c:pt>
                <c:pt idx="11">
                  <c:v>0.791688507094231</c:v>
                </c:pt>
                <c:pt idx="12">
                  <c:v>0.594841462933698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A6-40B9-A901-5F6DCBFE1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360816"/>
        <c:axId val="2026353744"/>
      </c:areaChart>
      <c:catAx>
        <c:axId val="202636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6353744"/>
        <c:crosses val="autoZero"/>
        <c:auto val="1"/>
        <c:lblAlgn val="ctr"/>
        <c:lblOffset val="100"/>
        <c:noMultiLvlLbl val="0"/>
      </c:catAx>
      <c:valAx>
        <c:axId val="20263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636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/>
              <a:t>Répartition des rénovations du parc privé en fonction du nombr</a:t>
            </a:r>
            <a:r>
              <a:rPr lang="fr-FR" sz="1100" baseline="0"/>
              <a:t>e de sauts de classe DPE</a:t>
            </a:r>
            <a:endParaRPr lang="fr-FR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5"/>
          <c:order val="0"/>
          <c:tx>
            <c:strRef>
              <c:f>'figures 2030'!$I$53</c:f>
              <c:strCache>
                <c:ptCount val="1"/>
                <c:pt idx="0">
                  <c:v>1 classe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cat>
            <c:numRef>
              <c:f>'figures 2030'!$K$1:$V$1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'figures 2030'!$K$53:$V$53</c:f>
              <c:numCache>
                <c:formatCode>0.00</c:formatCode>
                <c:ptCount val="12"/>
                <c:pt idx="0">
                  <c:v>235.24</c:v>
                </c:pt>
                <c:pt idx="1">
                  <c:v>223.726</c:v>
                </c:pt>
                <c:pt idx="2">
                  <c:v>210.93457713254901</c:v>
                </c:pt>
                <c:pt idx="3">
                  <c:v>249.751911481717</c:v>
                </c:pt>
                <c:pt idx="4">
                  <c:v>382.448587571735</c:v>
                </c:pt>
                <c:pt idx="5">
                  <c:v>436.332940833338</c:v>
                </c:pt>
                <c:pt idx="6">
                  <c:v>414.76343676565699</c:v>
                </c:pt>
                <c:pt idx="7">
                  <c:v>406.817657953207</c:v>
                </c:pt>
                <c:pt idx="8">
                  <c:v>617.06643243123995</c:v>
                </c:pt>
                <c:pt idx="9">
                  <c:v>590.32094223821503</c:v>
                </c:pt>
                <c:pt idx="10">
                  <c:v>568.61987198237898</c:v>
                </c:pt>
                <c:pt idx="11">
                  <c:v>678.55411512368801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C6-47ED-84C0-9E09BE68AA5C}"/>
            </c:ext>
          </c:extLst>
        </c:ser>
        <c:ser>
          <c:idx val="4"/>
          <c:order val="1"/>
          <c:tx>
            <c:strRef>
              <c:f>'figures 2030'!$I$52</c:f>
              <c:strCache>
                <c:ptCount val="1"/>
                <c:pt idx="0">
                  <c:v>2 classes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cat>
            <c:numRef>
              <c:f>'figures 2030'!$K$1:$V$1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'figures 2030'!$K$52:$V$52</c:f>
              <c:numCache>
                <c:formatCode>0.00</c:formatCode>
                <c:ptCount val="12"/>
                <c:pt idx="0">
                  <c:v>198.90899999999999</c:v>
                </c:pt>
                <c:pt idx="1">
                  <c:v>189.87299999999999</c:v>
                </c:pt>
                <c:pt idx="2">
                  <c:v>173.701732182852</c:v>
                </c:pt>
                <c:pt idx="3">
                  <c:v>176.18495149685</c:v>
                </c:pt>
                <c:pt idx="4">
                  <c:v>198.44826873184201</c:v>
                </c:pt>
                <c:pt idx="5">
                  <c:v>241.334341261623</c:v>
                </c:pt>
                <c:pt idx="6">
                  <c:v>289.39217622846502</c:v>
                </c:pt>
                <c:pt idx="7">
                  <c:v>274.39768585617901</c:v>
                </c:pt>
                <c:pt idx="8">
                  <c:v>299.535290806619</c:v>
                </c:pt>
                <c:pt idx="9">
                  <c:v>279.47927070121199</c:v>
                </c:pt>
                <c:pt idx="10">
                  <c:v>273.47455763890599</c:v>
                </c:pt>
                <c:pt idx="11">
                  <c:v>328.71068198341999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C6-47ED-84C0-9E09BE68AA5C}"/>
            </c:ext>
          </c:extLst>
        </c:ser>
        <c:ser>
          <c:idx val="3"/>
          <c:order val="2"/>
          <c:tx>
            <c:strRef>
              <c:f>'figures 2030'!$I$51</c:f>
              <c:strCache>
                <c:ptCount val="1"/>
                <c:pt idx="0">
                  <c:v>3 classes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cat>
            <c:numRef>
              <c:f>'figures 2030'!$K$1:$V$1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'figures 2030'!$K$51:$V$51</c:f>
              <c:numCache>
                <c:formatCode>0.00</c:formatCode>
                <c:ptCount val="12"/>
                <c:pt idx="0">
                  <c:v>122.244</c:v>
                </c:pt>
                <c:pt idx="1">
                  <c:v>117.617</c:v>
                </c:pt>
                <c:pt idx="2">
                  <c:v>113.971517030391</c:v>
                </c:pt>
                <c:pt idx="3">
                  <c:v>160.29676223873901</c:v>
                </c:pt>
                <c:pt idx="4">
                  <c:v>147.564240780098</c:v>
                </c:pt>
                <c:pt idx="5">
                  <c:v>168.41015004059901</c:v>
                </c:pt>
                <c:pt idx="6">
                  <c:v>276.67262031069498</c:v>
                </c:pt>
                <c:pt idx="7">
                  <c:v>254.499097045643</c:v>
                </c:pt>
                <c:pt idx="8">
                  <c:v>266.39203734778198</c:v>
                </c:pt>
                <c:pt idx="9">
                  <c:v>219.56906314646599</c:v>
                </c:pt>
                <c:pt idx="10">
                  <c:v>184.69714409695601</c:v>
                </c:pt>
                <c:pt idx="11">
                  <c:v>199.16317946866201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C6-47ED-84C0-9E09BE68AA5C}"/>
            </c:ext>
          </c:extLst>
        </c:ser>
        <c:ser>
          <c:idx val="2"/>
          <c:order val="3"/>
          <c:tx>
            <c:strRef>
              <c:f>'figures 2030'!$I$50</c:f>
              <c:strCache>
                <c:ptCount val="1"/>
                <c:pt idx="0">
                  <c:v>4 classes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cat>
            <c:numRef>
              <c:f>'figures 2030'!$K$1:$V$1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'figures 2030'!$K$50:$V$50</c:f>
              <c:numCache>
                <c:formatCode>0.00</c:formatCode>
                <c:ptCount val="12"/>
                <c:pt idx="0">
                  <c:v>16.581</c:v>
                </c:pt>
                <c:pt idx="1">
                  <c:v>14.335000000000001</c:v>
                </c:pt>
                <c:pt idx="2">
                  <c:v>14.3005996746974</c:v>
                </c:pt>
                <c:pt idx="3">
                  <c:v>51.0465531357126</c:v>
                </c:pt>
                <c:pt idx="4">
                  <c:v>41.544087287819302</c:v>
                </c:pt>
                <c:pt idx="5">
                  <c:v>42.235538865597498</c:v>
                </c:pt>
                <c:pt idx="6">
                  <c:v>56.506990087534703</c:v>
                </c:pt>
                <c:pt idx="7">
                  <c:v>45.922063669105803</c:v>
                </c:pt>
                <c:pt idx="8">
                  <c:v>37.363373638647801</c:v>
                </c:pt>
                <c:pt idx="9">
                  <c:v>30.410170223718001</c:v>
                </c:pt>
                <c:pt idx="10">
                  <c:v>24.815864941541101</c:v>
                </c:pt>
                <c:pt idx="11">
                  <c:v>21.175447818674002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C6-47ED-84C0-9E09BE68AA5C}"/>
            </c:ext>
          </c:extLst>
        </c:ser>
        <c:ser>
          <c:idx val="1"/>
          <c:order val="4"/>
          <c:tx>
            <c:strRef>
              <c:f>'figures 2030'!$I$49</c:f>
              <c:strCache>
                <c:ptCount val="1"/>
                <c:pt idx="0">
                  <c:v>5 classes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cat>
            <c:numRef>
              <c:f>'figures 2030'!$K$1:$V$1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'figures 2030'!$K$49:$V$49</c:f>
              <c:numCache>
                <c:formatCode>0.00</c:formatCode>
                <c:ptCount val="12"/>
                <c:pt idx="0">
                  <c:v>3.7480000000000002</c:v>
                </c:pt>
                <c:pt idx="1">
                  <c:v>3.0569999999999999</c:v>
                </c:pt>
                <c:pt idx="2">
                  <c:v>3.2452412233825401</c:v>
                </c:pt>
                <c:pt idx="3">
                  <c:v>4.7038338223296599</c:v>
                </c:pt>
                <c:pt idx="4">
                  <c:v>3.6852615614550701</c:v>
                </c:pt>
                <c:pt idx="5">
                  <c:v>2.6145856635251898</c:v>
                </c:pt>
                <c:pt idx="6">
                  <c:v>3.0003862378067598</c:v>
                </c:pt>
                <c:pt idx="7">
                  <c:v>2.2977239976002202</c:v>
                </c:pt>
                <c:pt idx="8">
                  <c:v>1.72917149302436</c:v>
                </c:pt>
                <c:pt idx="9">
                  <c:v>1.3613727192262699</c:v>
                </c:pt>
                <c:pt idx="10">
                  <c:v>1.0769440993222399</c:v>
                </c:pt>
                <c:pt idx="11">
                  <c:v>0.84589801152995003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6-47ED-84C0-9E09BE68AA5C}"/>
            </c:ext>
          </c:extLst>
        </c:ser>
        <c:ser>
          <c:idx val="0"/>
          <c:order val="5"/>
          <c:tx>
            <c:strRef>
              <c:f>'figures 2030'!$I$48</c:f>
              <c:strCache>
                <c:ptCount val="1"/>
                <c:pt idx="0">
                  <c:v>6 classes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cat>
            <c:numRef>
              <c:f>'figures 2030'!$K$1:$V$1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'figures 2030'!$K$48:$V$48</c:f>
              <c:numCache>
                <c:formatCode>0.00</c:formatCode>
                <c:ptCount val="12"/>
                <c:pt idx="0">
                  <c:v>3.7480000000000002</c:v>
                </c:pt>
                <c:pt idx="1">
                  <c:v>3.0569999999999999</c:v>
                </c:pt>
                <c:pt idx="2">
                  <c:v>3.2452412233825401</c:v>
                </c:pt>
                <c:pt idx="3">
                  <c:v>4.7038338223296599</c:v>
                </c:pt>
                <c:pt idx="4">
                  <c:v>3.6852615614550701</c:v>
                </c:pt>
                <c:pt idx="5">
                  <c:v>2.6145856635251898</c:v>
                </c:pt>
                <c:pt idx="6">
                  <c:v>3.0003862378067598</c:v>
                </c:pt>
                <c:pt idx="7">
                  <c:v>2.2977239976002202</c:v>
                </c:pt>
                <c:pt idx="8">
                  <c:v>1.72917149302436</c:v>
                </c:pt>
                <c:pt idx="9">
                  <c:v>1.3613727192262699</c:v>
                </c:pt>
                <c:pt idx="10">
                  <c:v>1.0769440993222399</c:v>
                </c:pt>
                <c:pt idx="11">
                  <c:v>0.84589801152995003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6-47ED-84C0-9E09BE68A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484192"/>
        <c:axId val="2022484608"/>
      </c:areaChart>
      <c:catAx>
        <c:axId val="202248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484608"/>
        <c:crosses val="autoZero"/>
        <c:auto val="1"/>
        <c:lblAlgn val="ctr"/>
        <c:lblOffset val="100"/>
        <c:noMultiLvlLbl val="0"/>
      </c:catAx>
      <c:valAx>
        <c:axId val="20224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48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des rénovations par type de logement</a:t>
            </a:r>
          </a:p>
        </c:rich>
      </c:tx>
      <c:layout>
        <c:manualLayout>
          <c:xMode val="edge"/>
          <c:yMode val="edge"/>
          <c:x val="0.12182728959860732"/>
          <c:y val="1.1894345432864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3"/>
          <c:order val="0"/>
          <c:tx>
            <c:strRef>
              <c:f>'figures 2030'!$I$63</c:f>
              <c:strCache>
                <c:ptCount val="1"/>
                <c:pt idx="0">
                  <c:v>PO en maison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cat>
            <c:numRef>
              <c:f>'figures 2030'!$K$1:$V$1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'figures 2030'!$K$63:$V$63</c:f>
              <c:numCache>
                <c:formatCode>0.00</c:formatCode>
                <c:ptCount val="12"/>
                <c:pt idx="0">
                  <c:v>318.245</c:v>
                </c:pt>
                <c:pt idx="1">
                  <c:v>299.64699999999999</c:v>
                </c:pt>
                <c:pt idx="2">
                  <c:v>275.08324292275699</c:v>
                </c:pt>
                <c:pt idx="3">
                  <c:v>255.99834844589401</c:v>
                </c:pt>
                <c:pt idx="4">
                  <c:v>257.088207442184</c:v>
                </c:pt>
                <c:pt idx="5">
                  <c:v>362.59718154201403</c:v>
                </c:pt>
                <c:pt idx="6">
                  <c:v>398.48631135865401</c:v>
                </c:pt>
                <c:pt idx="7">
                  <c:v>378.09275985453201</c:v>
                </c:pt>
                <c:pt idx="8">
                  <c:v>350.47582730747399</c:v>
                </c:pt>
                <c:pt idx="9">
                  <c:v>332.42264458393203</c:v>
                </c:pt>
                <c:pt idx="10">
                  <c:v>315.04297942301503</c:v>
                </c:pt>
                <c:pt idx="11">
                  <c:v>305.17895525842999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A7-4397-880D-75146AE7CE27}"/>
            </c:ext>
          </c:extLst>
        </c:ser>
        <c:ser>
          <c:idx val="4"/>
          <c:order val="1"/>
          <c:tx>
            <c:strRef>
              <c:f>'figures 2030'!$I$64</c:f>
              <c:strCache>
                <c:ptCount val="1"/>
                <c:pt idx="0">
                  <c:v>PB en maison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'figures 2030'!$K$1:$V$1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'figures 2030'!$K$64:$V$64</c:f>
              <c:numCache>
                <c:formatCode>0.00</c:formatCode>
                <c:ptCount val="12"/>
                <c:pt idx="0">
                  <c:v>20.027000000000001</c:v>
                </c:pt>
                <c:pt idx="1">
                  <c:v>19.431000000000001</c:v>
                </c:pt>
                <c:pt idx="2">
                  <c:v>17.479885299947899</c:v>
                </c:pt>
                <c:pt idx="3">
                  <c:v>39.977090760607098</c:v>
                </c:pt>
                <c:pt idx="4">
                  <c:v>34.014947461334003</c:v>
                </c:pt>
                <c:pt idx="5">
                  <c:v>36.053008817735197</c:v>
                </c:pt>
                <c:pt idx="6">
                  <c:v>73.7754032822955</c:v>
                </c:pt>
                <c:pt idx="7">
                  <c:v>61.973289692613498</c:v>
                </c:pt>
                <c:pt idx="8">
                  <c:v>52.244056367455499</c:v>
                </c:pt>
                <c:pt idx="9">
                  <c:v>44.372528533353602</c:v>
                </c:pt>
                <c:pt idx="10">
                  <c:v>37.939363995827698</c:v>
                </c:pt>
                <c:pt idx="11">
                  <c:v>32.7737954335118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A7-4397-880D-75146AE7CE27}"/>
            </c:ext>
          </c:extLst>
        </c:ser>
        <c:ser>
          <c:idx val="5"/>
          <c:order val="2"/>
          <c:tx>
            <c:strRef>
              <c:f>'figures 2030'!$I$65</c:f>
              <c:strCache>
                <c:ptCount val="1"/>
                <c:pt idx="0">
                  <c:v>PB social en maison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'figures 2030'!$K$1:$V$1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'figures 2030'!$K$65:$V$65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17.427442559869299</c:v>
                </c:pt>
                <c:pt idx="6">
                  <c:v>39.387223517951497</c:v>
                </c:pt>
                <c:pt idx="7">
                  <c:v>52.168208844715799</c:v>
                </c:pt>
                <c:pt idx="8">
                  <c:v>62.309062812422098</c:v>
                </c:pt>
                <c:pt idx="9">
                  <c:v>60.321137781473503</c:v>
                </c:pt>
                <c:pt idx="10">
                  <c:v>54.686674332043701</c:v>
                </c:pt>
                <c:pt idx="11">
                  <c:v>58.557711193834599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A7-4397-880D-75146AE7CE27}"/>
            </c:ext>
          </c:extLst>
        </c:ser>
        <c:ser>
          <c:idx val="0"/>
          <c:order val="3"/>
          <c:tx>
            <c:strRef>
              <c:f>'figures 2030'!$I$60</c:f>
              <c:strCache>
                <c:ptCount val="1"/>
                <c:pt idx="0">
                  <c:v>PO en copropriété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cat>
            <c:numRef>
              <c:f>'figures 2030'!$K$1:$V$1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'figures 2030'!$K$60:$V$60</c:f>
              <c:numCache>
                <c:formatCode>0.00</c:formatCode>
                <c:ptCount val="12"/>
                <c:pt idx="0">
                  <c:v>85.427000000000007</c:v>
                </c:pt>
                <c:pt idx="1">
                  <c:v>81.66</c:v>
                </c:pt>
                <c:pt idx="2">
                  <c:v>78.235589188419397</c:v>
                </c:pt>
                <c:pt idx="3">
                  <c:v>74.933927190623294</c:v>
                </c:pt>
                <c:pt idx="4">
                  <c:v>72.666553121689205</c:v>
                </c:pt>
                <c:pt idx="5">
                  <c:v>86.740419665979402</c:v>
                </c:pt>
                <c:pt idx="6">
                  <c:v>92.055989371702395</c:v>
                </c:pt>
                <c:pt idx="7">
                  <c:v>87.455246818505202</c:v>
                </c:pt>
                <c:pt idx="8">
                  <c:v>84.394492543199604</c:v>
                </c:pt>
                <c:pt idx="9">
                  <c:v>81.291440434689306</c:v>
                </c:pt>
                <c:pt idx="10">
                  <c:v>77.771750738366904</c:v>
                </c:pt>
                <c:pt idx="11">
                  <c:v>75.602446868073798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7-4397-880D-75146AE7CE27}"/>
            </c:ext>
          </c:extLst>
        </c:ser>
        <c:ser>
          <c:idx val="1"/>
          <c:order val="4"/>
          <c:tx>
            <c:strRef>
              <c:f>'figures 2030'!$I$61</c:f>
              <c:strCache>
                <c:ptCount val="1"/>
                <c:pt idx="0">
                  <c:v>PB en copropriété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cat>
            <c:numRef>
              <c:f>'figures 2030'!$K$1:$V$1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'figures 2030'!$K$61:$V$61</c:f>
              <c:numCache>
                <c:formatCode>0.00</c:formatCode>
                <c:ptCount val="12"/>
                <c:pt idx="0">
                  <c:v>46.997999999999998</c:v>
                </c:pt>
                <c:pt idx="1">
                  <c:v>45.875999999999998</c:v>
                </c:pt>
                <c:pt idx="2">
                  <c:v>44.862864220034702</c:v>
                </c:pt>
                <c:pt idx="3">
                  <c:v>112.921473745184</c:v>
                </c:pt>
                <c:pt idx="4">
                  <c:v>96.519534391782699</c:v>
                </c:pt>
                <c:pt idx="5">
                  <c:v>89.929930206992097</c:v>
                </c:pt>
                <c:pt idx="6">
                  <c:v>170.20656868216801</c:v>
                </c:pt>
                <c:pt idx="7">
                  <c:v>141.87475126557001</c:v>
                </c:pt>
                <c:pt idx="8">
                  <c:v>119.33031527182899</c:v>
                </c:pt>
                <c:pt idx="9">
                  <c:v>101.225910121444</c:v>
                </c:pt>
                <c:pt idx="10">
                  <c:v>86.4577497059921</c:v>
                </c:pt>
                <c:pt idx="11">
                  <c:v>74.609371188013597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A7-4397-880D-75146AE7CE27}"/>
            </c:ext>
          </c:extLst>
        </c:ser>
        <c:ser>
          <c:idx val="2"/>
          <c:order val="5"/>
          <c:tx>
            <c:strRef>
              <c:f>'figures 2030'!$I$62</c:f>
              <c:strCache>
                <c:ptCount val="1"/>
                <c:pt idx="0">
                  <c:v>PB social en copropriété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'figures 2030'!$K$1:$V$1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'figures 2030'!$K$62:$V$62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41.192711273512998</c:v>
                </c:pt>
                <c:pt idx="6">
                  <c:v>114.19427130253101</c:v>
                </c:pt>
                <c:pt idx="7">
                  <c:v>177.66694792939299</c:v>
                </c:pt>
                <c:pt idx="8">
                  <c:v>218.72621200641399</c:v>
                </c:pt>
                <c:pt idx="9">
                  <c:v>244.102110402341</c:v>
                </c:pt>
                <c:pt idx="10">
                  <c:v>244.76408861160601</c:v>
                </c:pt>
                <c:pt idx="11">
                  <c:v>256.68815581659999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A7-4397-880D-75146AE7C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357904"/>
        <c:axId val="2026354160"/>
      </c:areaChart>
      <c:catAx>
        <c:axId val="202635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6354160"/>
        <c:crosses val="autoZero"/>
        <c:auto val="1"/>
        <c:lblAlgn val="ctr"/>
        <c:lblOffset val="100"/>
        <c:noMultiLvlLbl val="0"/>
      </c:catAx>
      <c:valAx>
        <c:axId val="20263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635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Empreinte carbone du secteur </a:t>
            </a:r>
          </a:p>
          <a:p>
            <a:pPr>
              <a:defRPr/>
            </a:pPr>
            <a:r>
              <a:rPr lang="fr-FR" sz="1200"/>
              <a:t>Emissions</a:t>
            </a:r>
            <a:r>
              <a:rPr lang="fr-FR" sz="1200" baseline="0"/>
              <a:t> énergétiques, rénovation, construction neuve</a:t>
            </a:r>
            <a:endParaRPr lang="fr-F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3"/>
          <c:order val="0"/>
          <c:tx>
            <c:strRef>
              <c:f>'figures 2030'!$H$93</c:f>
              <c:strCache>
                <c:ptCount val="1"/>
                <c:pt idx="0">
                  <c:v>Emission Oil fuel (MtCO2)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'figures 2030'!$K$1:$V$1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'figures 2030'!$K$93:$V$93</c:f>
              <c:numCache>
                <c:formatCode>0.00</c:formatCode>
                <c:ptCount val="12"/>
                <c:pt idx="0">
                  <c:v>12.412000000000001</c:v>
                </c:pt>
                <c:pt idx="1">
                  <c:v>11.906000000000001</c:v>
                </c:pt>
                <c:pt idx="2">
                  <c:v>11.449855006793999</c:v>
                </c:pt>
                <c:pt idx="3">
                  <c:v>10.585047249333799</c:v>
                </c:pt>
                <c:pt idx="4">
                  <c:v>8.6791108292971497</c:v>
                </c:pt>
                <c:pt idx="5">
                  <c:v>6.97769153130145</c:v>
                </c:pt>
                <c:pt idx="6">
                  <c:v>5.6473888449256497</c:v>
                </c:pt>
                <c:pt idx="7">
                  <c:v>4.5916503659210504</c:v>
                </c:pt>
                <c:pt idx="8">
                  <c:v>3.74021652395029</c:v>
                </c:pt>
                <c:pt idx="9">
                  <c:v>3.10225444394248</c:v>
                </c:pt>
                <c:pt idx="10">
                  <c:v>2.6008382915717601</c:v>
                </c:pt>
                <c:pt idx="11">
                  <c:v>1.96426362486813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A6-4B58-8CCF-8C81E2913F94}"/>
            </c:ext>
          </c:extLst>
        </c:ser>
        <c:ser>
          <c:idx val="2"/>
          <c:order val="1"/>
          <c:tx>
            <c:strRef>
              <c:f>'figures 2030'!$H$92</c:f>
              <c:strCache>
                <c:ptCount val="1"/>
                <c:pt idx="0">
                  <c:v>Emission Natural gas (MtCO2)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'figures 2030'!$K$1:$V$1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'figures 2030'!$K$92:$V$92</c:f>
              <c:numCache>
                <c:formatCode>0.00</c:formatCode>
                <c:ptCount val="12"/>
                <c:pt idx="0">
                  <c:v>28.341000000000001</c:v>
                </c:pt>
                <c:pt idx="1">
                  <c:v>27.452999999999999</c:v>
                </c:pt>
                <c:pt idx="2">
                  <c:v>26.251258896596301</c:v>
                </c:pt>
                <c:pt idx="3">
                  <c:v>25.297175632057598</c:v>
                </c:pt>
                <c:pt idx="4">
                  <c:v>24.535347147149199</c:v>
                </c:pt>
                <c:pt idx="5">
                  <c:v>23.487181624643299</c:v>
                </c:pt>
                <c:pt idx="6">
                  <c:v>22.492705909310601</c:v>
                </c:pt>
                <c:pt idx="7">
                  <c:v>21.3481487768689</c:v>
                </c:pt>
                <c:pt idx="8">
                  <c:v>19.248642446164599</c:v>
                </c:pt>
                <c:pt idx="9">
                  <c:v>17.4341879597347</c:v>
                </c:pt>
                <c:pt idx="10">
                  <c:v>15.6624699506614</c:v>
                </c:pt>
                <c:pt idx="11">
                  <c:v>13.8436369284526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A6-4B58-8CCF-8C81E2913F94}"/>
            </c:ext>
          </c:extLst>
        </c:ser>
        <c:ser>
          <c:idx val="4"/>
          <c:order val="2"/>
          <c:tx>
            <c:strRef>
              <c:f>'figures 2030'!$H$94</c:f>
              <c:strCache>
                <c:ptCount val="1"/>
                <c:pt idx="0">
                  <c:v>Emission Electricity (MtCO2)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'figures 2030'!$K$1:$V$1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'figures 2030'!$K$94:$V$94</c:f>
              <c:numCache>
                <c:formatCode>0.00</c:formatCode>
                <c:ptCount val="12"/>
                <c:pt idx="0">
                  <c:v>3.194</c:v>
                </c:pt>
                <c:pt idx="1">
                  <c:v>3.1779999999999999</c:v>
                </c:pt>
                <c:pt idx="2">
                  <c:v>3.16982048141044</c:v>
                </c:pt>
                <c:pt idx="3">
                  <c:v>3.16204589716867</c:v>
                </c:pt>
                <c:pt idx="4">
                  <c:v>3.2146107254560299</c:v>
                </c:pt>
                <c:pt idx="5">
                  <c:v>3.2712085457613198</c:v>
                </c:pt>
                <c:pt idx="6">
                  <c:v>3.2725496523520698</c:v>
                </c:pt>
                <c:pt idx="7">
                  <c:v>3.2671946197256001</c:v>
                </c:pt>
                <c:pt idx="8">
                  <c:v>3.3364402383825502</c:v>
                </c:pt>
                <c:pt idx="9">
                  <c:v>3.3958450829248799</c:v>
                </c:pt>
                <c:pt idx="10">
                  <c:v>3.4562308960944201</c:v>
                </c:pt>
                <c:pt idx="11">
                  <c:v>3.5563256810412698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A6-4B58-8CCF-8C81E2913F94}"/>
            </c:ext>
          </c:extLst>
        </c:ser>
        <c:ser>
          <c:idx val="0"/>
          <c:order val="3"/>
          <c:tx>
            <c:strRef>
              <c:f>'figures 2030'!$H$90</c:f>
              <c:strCache>
                <c:ptCount val="1"/>
                <c:pt idx="0">
                  <c:v>Carbon footprint renovation (MtCO2)</c:v>
                </c:pt>
              </c:strCache>
            </c:strRef>
          </c:tx>
          <c:spPr>
            <a:pattFill prst="pct10">
              <a:fgClr>
                <a:schemeClr val="accent6"/>
              </a:fgClr>
              <a:bgClr>
                <a:schemeClr val="bg1"/>
              </a:bgClr>
            </a:pattFill>
            <a:ln>
              <a:noFill/>
            </a:ln>
            <a:effectLst/>
          </c:spPr>
          <c:cat>
            <c:numRef>
              <c:f>'figures 2030'!$K$1:$V$1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'figures 2030'!$K$90:$V$90</c:f>
              <c:numCache>
                <c:formatCode>0.00</c:formatCode>
                <c:ptCount val="12"/>
                <c:pt idx="0">
                  <c:v>2.0310000000000001</c:v>
                </c:pt>
                <c:pt idx="1">
                  <c:v>1.911</c:v>
                </c:pt>
                <c:pt idx="2">
                  <c:v>1.7886778147676199</c:v>
                </c:pt>
                <c:pt idx="3">
                  <c:v>2.2033986293781398</c:v>
                </c:pt>
                <c:pt idx="4">
                  <c:v>2.0561437925498902</c:v>
                </c:pt>
                <c:pt idx="5">
                  <c:v>2.75742149376297</c:v>
                </c:pt>
                <c:pt idx="6">
                  <c:v>4.1022855788466099</c:v>
                </c:pt>
                <c:pt idx="7">
                  <c:v>3.9620494210941999</c:v>
                </c:pt>
                <c:pt idx="8">
                  <c:v>3.78052027843334</c:v>
                </c:pt>
                <c:pt idx="9">
                  <c:v>3.5782958232737498</c:v>
                </c:pt>
                <c:pt idx="10">
                  <c:v>3.3249370801840801</c:v>
                </c:pt>
                <c:pt idx="11">
                  <c:v>3.22006766650152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6-4B58-8CCF-8C81E2913F94}"/>
            </c:ext>
          </c:extLst>
        </c:ser>
        <c:ser>
          <c:idx val="1"/>
          <c:order val="4"/>
          <c:tx>
            <c:strRef>
              <c:f>'figures 2030'!$H$91</c:f>
              <c:strCache>
                <c:ptCount val="1"/>
                <c:pt idx="0">
                  <c:v>Carbon footprint construction (MtCO2)</c:v>
                </c:pt>
              </c:strCache>
            </c:strRef>
          </c:tx>
          <c:spPr>
            <a:pattFill prst="ltDnDiag">
              <a:fgClr>
                <a:srgbClr val="FFC000"/>
              </a:fgClr>
              <a:bgClr>
                <a:schemeClr val="bg1"/>
              </a:bgClr>
            </a:pattFill>
            <a:ln>
              <a:noFill/>
            </a:ln>
            <a:effectLst/>
          </c:spPr>
          <c:cat>
            <c:numRef>
              <c:f>'figures 2030'!$K$1:$V$1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'figures 2030'!$K$91:$V$91</c:f>
              <c:numCache>
                <c:formatCode>0.00</c:formatCode>
                <c:ptCount val="12"/>
                <c:pt idx="0">
                  <c:v>17.686</c:v>
                </c:pt>
                <c:pt idx="1">
                  <c:v>17.582999999999998</c:v>
                </c:pt>
                <c:pt idx="2">
                  <c:v>17.5829787740042</c:v>
                </c:pt>
                <c:pt idx="3">
                  <c:v>17.5829787740042</c:v>
                </c:pt>
                <c:pt idx="4">
                  <c:v>16.526741764951002</c:v>
                </c:pt>
                <c:pt idx="5">
                  <c:v>15.573615566388201</c:v>
                </c:pt>
                <c:pt idx="6">
                  <c:v>14.5342455522755</c:v>
                </c:pt>
                <c:pt idx="7">
                  <c:v>13.586741685359501</c:v>
                </c:pt>
                <c:pt idx="8">
                  <c:v>12.564283079896599</c:v>
                </c:pt>
                <c:pt idx="9">
                  <c:v>11.622401544627399</c:v>
                </c:pt>
                <c:pt idx="10">
                  <c:v>10.6805200093583</c:v>
                </c:pt>
                <c:pt idx="11">
                  <c:v>9.6805060516565007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6-4B58-8CCF-8C81E2913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142464"/>
        <c:axId val="2022141632"/>
      </c:areaChart>
      <c:catAx>
        <c:axId val="202214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141632"/>
        <c:crosses val="autoZero"/>
        <c:auto val="1"/>
        <c:lblAlgn val="ctr"/>
        <c:lblOffset val="100"/>
        <c:noMultiLvlLbl val="0"/>
      </c:catAx>
      <c:valAx>
        <c:axId val="20221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14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032405773598899"/>
          <c:y val="0.8249500804293447"/>
          <c:w val="0.7233055226190106"/>
          <c:h val="0.1486341870160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Aides à la rénovation énergétique (milliards d'euros)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'figures 2030'!$I$106</c:f>
              <c:strCache>
                <c:ptCount val="1"/>
                <c:pt idx="0">
                  <c:v>CEE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'figures 2030'!$N$1:$V$1</c:f>
              <c:numCache>
                <c:formatCode>General</c:formatCode>
                <c:ptCount val="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</c:numCache>
            </c:numRef>
          </c:cat>
          <c:val>
            <c:numRef>
              <c:f>'figures 2030'!$N$106:$V$106</c:f>
              <c:numCache>
                <c:formatCode>0.00</c:formatCode>
                <c:ptCount val="9"/>
                <c:pt idx="0">
                  <c:v>2.2000000000000002</c:v>
                </c:pt>
                <c:pt idx="1">
                  <c:v>2.4</c:v>
                </c:pt>
                <c:pt idx="2">
                  <c:v>2.6456907506468799</c:v>
                </c:pt>
                <c:pt idx="3">
                  <c:v>2.3875966509255102</c:v>
                </c:pt>
                <c:pt idx="4">
                  <c:v>2.2707258854850201</c:v>
                </c:pt>
                <c:pt idx="5">
                  <c:v>3.4518476604353099</c:v>
                </c:pt>
                <c:pt idx="6">
                  <c:v>3.25026529402261</c:v>
                </c:pt>
                <c:pt idx="7">
                  <c:v>3.25229232022954</c:v>
                </c:pt>
                <c:pt idx="8">
                  <c:v>4.1742174139586199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B-4DDA-91D9-F39B420E5869}"/>
            </c:ext>
          </c:extLst>
        </c:ser>
        <c:ser>
          <c:idx val="1"/>
          <c:order val="1"/>
          <c:tx>
            <c:strRef>
              <c:f>'figures 2030'!$I$107</c:f>
              <c:strCache>
                <c:ptCount val="1"/>
                <c:pt idx="0">
                  <c:v>MPR Efficacité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'figures 2030'!$N$1:$V$1</c:f>
              <c:numCache>
                <c:formatCode>General</c:formatCode>
                <c:ptCount val="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</c:numCache>
            </c:numRef>
          </c:cat>
          <c:val>
            <c:numRef>
              <c:f>'figures 2030'!$N$107:$V$107</c:f>
              <c:numCache>
                <c:formatCode>0.00</c:formatCode>
                <c:ptCount val="9"/>
                <c:pt idx="0">
                  <c:v>2</c:v>
                </c:pt>
                <c:pt idx="1">
                  <c:v>2.4500000000000002</c:v>
                </c:pt>
                <c:pt idx="2">
                  <c:v>2.0145058421782802</c:v>
                </c:pt>
                <c:pt idx="3">
                  <c:v>1.75230308768926</c:v>
                </c:pt>
                <c:pt idx="4">
                  <c:v>1.6570630309676699</c:v>
                </c:pt>
                <c:pt idx="5">
                  <c:v>2.7948732738027098</c:v>
                </c:pt>
                <c:pt idx="6">
                  <c:v>2.5887033220265399</c:v>
                </c:pt>
                <c:pt idx="7">
                  <c:v>2.6188279606294902</c:v>
                </c:pt>
                <c:pt idx="8">
                  <c:v>3.9255967356108701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FB-4DDA-91D9-F39B420E5869}"/>
            </c:ext>
          </c:extLst>
        </c:ser>
        <c:ser>
          <c:idx val="3"/>
          <c:order val="2"/>
          <c:tx>
            <c:strRef>
              <c:f>'figures 2030'!$I$109</c:f>
              <c:strCache>
                <c:ptCount val="1"/>
                <c:pt idx="0">
                  <c:v>MPR Performance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'figures 2030'!$N$1:$V$1</c:f>
              <c:numCache>
                <c:formatCode>General</c:formatCode>
                <c:ptCount val="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</c:numCache>
            </c:numRef>
          </c:cat>
          <c:val>
            <c:numRef>
              <c:f>'figures 2030'!$N$109:$V$109</c:f>
              <c:numCache>
                <c:formatCode>0.00</c:formatCode>
                <c:ptCount val="9"/>
                <c:pt idx="0">
                  <c:v>0.5</c:v>
                </c:pt>
                <c:pt idx="1">
                  <c:v>0.6</c:v>
                </c:pt>
                <c:pt idx="2">
                  <c:v>237.29930219778399</c:v>
                </c:pt>
                <c:pt idx="3">
                  <c:v>432.59218697003797</c:v>
                </c:pt>
                <c:pt idx="4">
                  <c:v>392.95198090986702</c:v>
                </c:pt>
                <c:pt idx="5">
                  <c:v>359.93123764751903</c:v>
                </c:pt>
                <c:pt idx="6">
                  <c:v>320.13071921311098</c:v>
                </c:pt>
                <c:pt idx="7">
                  <c:v>280.75849547141502</c:v>
                </c:pt>
                <c:pt idx="8">
                  <c:v>264.31907487702699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FB-4DDA-91D9-F39B420E5869}"/>
            </c:ext>
          </c:extLst>
        </c:ser>
        <c:ser>
          <c:idx val="2"/>
          <c:order val="3"/>
          <c:tx>
            <c:strRef>
              <c:f>'figures 2030'!$I$108</c:f>
              <c:strCache>
                <c:ptCount val="1"/>
                <c:pt idx="0">
                  <c:v>MPR Copro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'figures 2030'!$N$1:$V$1</c:f>
              <c:numCache>
                <c:formatCode>General</c:formatCode>
                <c:ptCount val="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</c:numCache>
            </c:numRef>
          </c:cat>
          <c:val>
            <c:numRef>
              <c:f>'figures 2030'!$N$108:$V$108</c:f>
              <c:numCache>
                <c:formatCode>0.00</c:formatCode>
                <c:ptCount val="9"/>
                <c:pt idx="0">
                  <c:v>0.2</c:v>
                </c:pt>
                <c:pt idx="1">
                  <c:v>0.25</c:v>
                </c:pt>
                <c:pt idx="2">
                  <c:v>0.56105425864109304</c:v>
                </c:pt>
                <c:pt idx="3">
                  <c:v>0.95754158110526799</c:v>
                </c:pt>
                <c:pt idx="4">
                  <c:v>0.83477886810846103</c:v>
                </c:pt>
                <c:pt idx="5">
                  <c:v>0.75242850641469905</c:v>
                </c:pt>
                <c:pt idx="6">
                  <c:v>0.68527932793137303</c:v>
                </c:pt>
                <c:pt idx="7">
                  <c:v>0.615427759085035</c:v>
                </c:pt>
                <c:pt idx="8">
                  <c:v>0.56075956128620397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FB-4DDA-91D9-F39B420E5869}"/>
            </c:ext>
          </c:extLst>
        </c:ser>
        <c:ser>
          <c:idx val="4"/>
          <c:order val="4"/>
          <c:tx>
            <c:strRef>
              <c:f>'figures 2030'!$I$110</c:f>
              <c:strCache>
                <c:ptCount val="1"/>
                <c:pt idx="0">
                  <c:v>Montant écrêté</c:v>
                </c:pt>
              </c:strCache>
            </c:strRef>
          </c:tx>
          <c:spPr>
            <a:pattFill prst="pct20">
              <a:fgClr>
                <a:schemeClr val="tx2"/>
              </a:fgClr>
              <a:bgClr>
                <a:schemeClr val="bg1"/>
              </a:bgClr>
            </a:pattFill>
            <a:ln>
              <a:noFill/>
            </a:ln>
            <a:effectLst/>
          </c:spPr>
          <c:cat>
            <c:numRef>
              <c:f>'figures 2030'!$N$1:$V$1</c:f>
              <c:numCache>
                <c:formatCode>General</c:formatCode>
                <c:ptCount val="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</c:numCache>
            </c:numRef>
          </c:cat>
          <c:val>
            <c:numRef>
              <c:f>'figures 2030'!$N$110:$V$110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1.50509486062755E-2</c:v>
                </c:pt>
                <c:pt idx="4">
                  <c:v>2.54202481113774E-2</c:v>
                </c:pt>
                <c:pt idx="5">
                  <c:v>4.3249446236153302E-2</c:v>
                </c:pt>
                <c:pt idx="6">
                  <c:v>5.7805668336325701E-2</c:v>
                </c:pt>
                <c:pt idx="7">
                  <c:v>6.6751896869733096E-2</c:v>
                </c:pt>
                <c:pt idx="8">
                  <c:v>7.3031180128604295E-2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FB-4DDA-91D9-F39B420E5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577536"/>
        <c:axId val="2024573792"/>
      </c:areaChart>
      <c:catAx>
        <c:axId val="202457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4573792"/>
        <c:crosses val="autoZero"/>
        <c:auto val="1"/>
        <c:lblAlgn val="ctr"/>
        <c:lblOffset val="100"/>
        <c:noMultiLvlLbl val="0"/>
      </c:catAx>
      <c:valAx>
        <c:axId val="20245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457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Part</a:t>
            </a:r>
            <a:r>
              <a:rPr lang="fr-FR" baseline="0"/>
              <a:t> de financement (MPR et CEE) dans les dépense de rénovation par décile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'figures 2030'!$H$116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4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'figures 2030'!$L$1:$V$1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'figures 2030'!$L$116:$V$116</c:f>
              <c:numCache>
                <c:formatCode>0%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3-4380-B261-5B77CCF090D4}"/>
            </c:ext>
          </c:extLst>
        </c:ser>
        <c:ser>
          <c:idx val="1"/>
          <c:order val="1"/>
          <c:tx>
            <c:strRef>
              <c:f>'figures 2030'!$H$117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5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'figures 2030'!$L$1:$V$1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'figures 2030'!$L$117:$V$117</c:f>
              <c:numCache>
                <c:formatCode>0%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3-4380-B261-5B77CCF090D4}"/>
            </c:ext>
          </c:extLst>
        </c:ser>
        <c:ser>
          <c:idx val="2"/>
          <c:order val="2"/>
          <c:tx>
            <c:strRef>
              <c:f>'figures 2030'!$H$160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69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'figures 2030'!$L$1:$V$1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'figures 2030'!$L$160:$V$160</c:f>
              <c:numCache>
                <c:formatCode>0%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E3-4380-B261-5B77CCF090D4}"/>
            </c:ext>
          </c:extLst>
        </c:ser>
        <c:ser>
          <c:idx val="3"/>
          <c:order val="3"/>
          <c:tx>
            <c:strRef>
              <c:f>'figures 2030'!$H$161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8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'figures 2030'!$L$1:$V$1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'figures 2030'!$L$161:$V$161</c:f>
              <c:numCache>
                <c:formatCode>0%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E3-4380-B261-5B77CCF090D4}"/>
            </c:ext>
          </c:extLst>
        </c:ser>
        <c:ser>
          <c:idx val="4"/>
          <c:order val="4"/>
          <c:tx>
            <c:strRef>
              <c:f>'figures 2030'!$H$162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9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'figures 2030'!$L$1:$V$1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'figures 2030'!$L$162:$V$162</c:f>
              <c:numCache>
                <c:formatCode>0%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E3-4380-B261-5B77CCF090D4}"/>
            </c:ext>
          </c:extLst>
        </c:ser>
        <c:ser>
          <c:idx val="5"/>
          <c:order val="5"/>
          <c:tx>
            <c:strRef>
              <c:f>'figures 2030'!$H$163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'figures 2030'!$L$1:$V$1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'figures 2030'!$L$163:$V$163</c:f>
              <c:numCache>
                <c:formatCode>0%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E3-4380-B261-5B77CCF090D4}"/>
            </c:ext>
          </c:extLst>
        </c:ser>
        <c:ser>
          <c:idx val="6"/>
          <c:order val="6"/>
          <c:tx>
            <c:strRef>
              <c:f>'figures 2030'!$H$164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'figures 2030'!$L$1:$V$1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'figures 2030'!$L$164:$V$164</c:f>
              <c:numCache>
                <c:formatCode>0%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E3-4380-B261-5B77CCF090D4}"/>
            </c:ext>
          </c:extLst>
        </c:ser>
        <c:ser>
          <c:idx val="7"/>
          <c:order val="7"/>
          <c:tx>
            <c:strRef>
              <c:f>'figures 2030'!$H$165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6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'figures 2030'!$L$1:$V$1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'figures 2030'!$L$165:$V$165</c:f>
              <c:numCache>
                <c:formatCode>0%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E3-4380-B261-5B77CCF090D4}"/>
            </c:ext>
          </c:extLst>
        </c:ser>
        <c:ser>
          <c:idx val="8"/>
          <c:order val="8"/>
          <c:tx>
            <c:strRef>
              <c:f>'figures 2030'!$H$166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'figures 2030'!$L$1:$V$1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'figures 2030'!$L$166:$V$166</c:f>
              <c:numCache>
                <c:formatCode>0%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E3-4380-B261-5B77CCF090D4}"/>
            </c:ext>
          </c:extLst>
        </c:ser>
        <c:ser>
          <c:idx val="9"/>
          <c:order val="9"/>
          <c:tx>
            <c:strRef>
              <c:f>'figures 2030'!$H$167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4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'figures 2030'!$L$1:$V$1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'figures 2030'!$L$167:$V$167</c:f>
              <c:numCache>
                <c:formatCode>0%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E3-4380-B261-5B77CCF09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157824"/>
        <c:axId val="1962161568"/>
      </c:lineChart>
      <c:catAx>
        <c:axId val="196215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2161568"/>
        <c:crosses val="autoZero"/>
        <c:auto val="1"/>
        <c:lblAlgn val="ctr"/>
        <c:lblOffset val="100"/>
        <c:noMultiLvlLbl val="0"/>
      </c:catAx>
      <c:valAx>
        <c:axId val="19621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215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3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388471</xdr:colOff>
      <xdr:row>18</xdr:row>
      <xdr:rowOff>22412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433294</xdr:colOff>
      <xdr:row>1</xdr:row>
      <xdr:rowOff>0</xdr:rowOff>
    </xdr:from>
    <xdr:to>
      <xdr:col>6</xdr:col>
      <xdr:colOff>4430059</xdr:colOff>
      <xdr:row>17</xdr:row>
      <xdr:rowOff>83991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170543</xdr:rowOff>
    </xdr:from>
    <xdr:to>
      <xdr:col>5</xdr:col>
      <xdr:colOff>644072</xdr:colOff>
      <xdr:row>36</xdr:row>
      <xdr:rowOff>117928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634999</xdr:colOff>
      <xdr:row>19</xdr:row>
      <xdr:rowOff>12700</xdr:rowOff>
    </xdr:from>
    <xdr:to>
      <xdr:col>6</xdr:col>
      <xdr:colOff>4394200</xdr:colOff>
      <xdr:row>37</xdr:row>
      <xdr:rowOff>163285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6349</xdr:colOff>
      <xdr:row>33</xdr:row>
      <xdr:rowOff>14941</xdr:rowOff>
    </xdr:from>
    <xdr:to>
      <xdr:col>5</xdr:col>
      <xdr:colOff>687294</xdr:colOff>
      <xdr:row>55</xdr:row>
      <xdr:rowOff>12700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672299</xdr:colOff>
      <xdr:row>36</xdr:row>
      <xdr:rowOff>173850</xdr:rowOff>
    </xdr:from>
    <xdr:to>
      <xdr:col>7</xdr:col>
      <xdr:colOff>137460</xdr:colOff>
      <xdr:row>60</xdr:row>
      <xdr:rowOff>25187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703156</xdr:colOff>
      <xdr:row>93</xdr:row>
      <xdr:rowOff>36287</xdr:rowOff>
    </xdr:from>
    <xdr:to>
      <xdr:col>6</xdr:col>
      <xdr:colOff>1500909</xdr:colOff>
      <xdr:row>115</xdr:row>
      <xdr:rowOff>169787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222129</xdr:colOff>
      <xdr:row>58</xdr:row>
      <xdr:rowOff>72572</xdr:rowOff>
    </xdr:from>
    <xdr:to>
      <xdr:col>6</xdr:col>
      <xdr:colOff>4308929</xdr:colOff>
      <xdr:row>77</xdr:row>
      <xdr:rowOff>180654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399338</xdr:colOff>
      <xdr:row>152</xdr:row>
      <xdr:rowOff>164353</xdr:rowOff>
    </xdr:from>
    <xdr:to>
      <xdr:col>6</xdr:col>
      <xdr:colOff>2771589</xdr:colOff>
      <xdr:row>179</xdr:row>
      <xdr:rowOff>56097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58</xdr:row>
      <xdr:rowOff>81643</xdr:rowOff>
    </xdr:from>
    <xdr:to>
      <xdr:col>5</xdr:col>
      <xdr:colOff>290286</xdr:colOff>
      <xdr:row>78</xdr:row>
      <xdr:rowOff>57728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571500</xdr:colOff>
      <xdr:row>23</xdr:row>
      <xdr:rowOff>127000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569366</xdr:colOff>
      <xdr:row>0</xdr:row>
      <xdr:rowOff>163286</xdr:rowOff>
    </xdr:from>
    <xdr:to>
      <xdr:col>6</xdr:col>
      <xdr:colOff>4566131</xdr:colOff>
      <xdr:row>23</xdr:row>
      <xdr:rowOff>49092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72571</xdr:colOff>
      <xdr:row>26</xdr:row>
      <xdr:rowOff>88901</xdr:rowOff>
    </xdr:from>
    <xdr:to>
      <xdr:col>5</xdr:col>
      <xdr:colOff>716643</xdr:colOff>
      <xdr:row>50</xdr:row>
      <xdr:rowOff>172358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36820</xdr:colOff>
      <xdr:row>26</xdr:row>
      <xdr:rowOff>130202</xdr:rowOff>
    </xdr:from>
    <xdr:to>
      <xdr:col>6</xdr:col>
      <xdr:colOff>4558021</xdr:colOff>
      <xdr:row>50</xdr:row>
      <xdr:rowOff>112060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56</xdr:row>
      <xdr:rowOff>14942</xdr:rowOff>
    </xdr:from>
    <xdr:to>
      <xdr:col>5</xdr:col>
      <xdr:colOff>680945</xdr:colOff>
      <xdr:row>79</xdr:row>
      <xdr:rowOff>12701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526088</xdr:colOff>
      <xdr:row>56</xdr:row>
      <xdr:rowOff>156883</xdr:rowOff>
    </xdr:from>
    <xdr:to>
      <xdr:col>6</xdr:col>
      <xdr:colOff>4608073</xdr:colOff>
      <xdr:row>79</xdr:row>
      <xdr:rowOff>32657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163792</xdr:colOff>
      <xdr:row>80</xdr:row>
      <xdr:rowOff>30924</xdr:rowOff>
    </xdr:from>
    <xdr:to>
      <xdr:col>6</xdr:col>
      <xdr:colOff>4465170</xdr:colOff>
      <xdr:row>99</xdr:row>
      <xdr:rowOff>135831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194235</xdr:colOff>
      <xdr:row>79</xdr:row>
      <xdr:rowOff>156349</xdr:rowOff>
    </xdr:from>
    <xdr:to>
      <xdr:col>5</xdr:col>
      <xdr:colOff>739587</xdr:colOff>
      <xdr:row>99</xdr:row>
      <xdr:rowOff>132434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607843</xdr:colOff>
      <xdr:row>124</xdr:row>
      <xdr:rowOff>97951</xdr:rowOff>
    </xdr:from>
    <xdr:to>
      <xdr:col>6</xdr:col>
      <xdr:colOff>2946374</xdr:colOff>
      <xdr:row>161</xdr:row>
      <xdr:rowOff>40965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25131</xdr:colOff>
      <xdr:row>189</xdr:row>
      <xdr:rowOff>123291</xdr:rowOff>
    </xdr:from>
    <xdr:to>
      <xdr:col>6</xdr:col>
      <xdr:colOff>1657536</xdr:colOff>
      <xdr:row>214</xdr:row>
      <xdr:rowOff>56163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5B33BCB9-9B98-41E9-AFDF-E08E6B25B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337157</xdr:colOff>
      <xdr:row>225</xdr:row>
      <xdr:rowOff>51629</xdr:rowOff>
    </xdr:from>
    <xdr:to>
      <xdr:col>6</xdr:col>
      <xdr:colOff>4495271</xdr:colOff>
      <xdr:row>243</xdr:row>
      <xdr:rowOff>165490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25D791A2-1FC8-4E11-A9DF-5B55E4843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144930</xdr:colOff>
      <xdr:row>164</xdr:row>
      <xdr:rowOff>67236</xdr:rowOff>
    </xdr:from>
    <xdr:to>
      <xdr:col>6</xdr:col>
      <xdr:colOff>3709147</xdr:colOff>
      <xdr:row>189</xdr:row>
      <xdr:rowOff>10086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48DA6FB6-6D7B-49B1-ADF3-97700BE60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33123</xdr:colOff>
      <xdr:row>243</xdr:row>
      <xdr:rowOff>158432</xdr:rowOff>
    </xdr:from>
    <xdr:to>
      <xdr:col>6</xdr:col>
      <xdr:colOff>4260810</xdr:colOff>
      <xdr:row>265</xdr:row>
      <xdr:rowOff>163663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C4B49599-2FD1-42ED-A413-12BF44AB2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4239691</xdr:colOff>
      <xdr:row>244</xdr:row>
      <xdr:rowOff>164687</xdr:rowOff>
    </xdr:from>
    <xdr:to>
      <xdr:col>8</xdr:col>
      <xdr:colOff>850408</xdr:colOff>
      <xdr:row>268</xdr:row>
      <xdr:rowOff>122169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C9CA5007-EBF8-42A1-8E79-D4ACF17BF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15"/>
  <sheetViews>
    <sheetView topLeftCell="H1" zoomScale="85" zoomScaleNormal="85" workbookViewId="0">
      <pane ySplit="1" topLeftCell="A469" activePane="bottomLeft" state="frozen"/>
      <selection pane="bottomLeft" activeCell="A2" sqref="A2:AH515"/>
    </sheetView>
  </sheetViews>
  <sheetFormatPr baseColWidth="10" defaultRowHeight="14.5" x14ac:dyDescent="0.35"/>
  <cols>
    <col min="1" max="1" width="56.08984375" customWidth="1"/>
  </cols>
  <sheetData>
    <row r="1" spans="1:34" x14ac:dyDescent="0.35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35">
      <c r="A2" t="s">
        <v>388</v>
      </c>
      <c r="C2">
        <v>0.72099999999999997</v>
      </c>
      <c r="D2">
        <v>0.71899999999999997</v>
      </c>
      <c r="E2">
        <v>0.71003590273512496</v>
      </c>
      <c r="F2">
        <v>0.73307128672372901</v>
      </c>
      <c r="G2">
        <v>0.96088013980486098</v>
      </c>
      <c r="H2">
        <v>0.979808204103504</v>
      </c>
      <c r="I2">
        <v>0.904763770419586</v>
      </c>
      <c r="J2">
        <v>0.86117091452633099</v>
      </c>
      <c r="K2">
        <v>1.0168555288569301</v>
      </c>
      <c r="L2">
        <v>0.95850709907700304</v>
      </c>
      <c r="M2">
        <v>0.94083887786273301</v>
      </c>
      <c r="N2">
        <v>1.1103727526739</v>
      </c>
      <c r="O2">
        <v>0.97218941462088204</v>
      </c>
      <c r="P2">
        <v>0.96846834956894401</v>
      </c>
      <c r="Q2">
        <v>0.91824178902943598</v>
      </c>
      <c r="R2">
        <v>0.90195615360653103</v>
      </c>
      <c r="S2">
        <v>0.88075128949942205</v>
      </c>
      <c r="T2">
        <v>0.82286251886173301</v>
      </c>
      <c r="U2">
        <v>0.79403054657185002</v>
      </c>
      <c r="V2">
        <v>0.77815285759604502</v>
      </c>
      <c r="W2">
        <v>0.767259973975572</v>
      </c>
      <c r="X2">
        <v>0.75902169478971104</v>
      </c>
      <c r="Y2">
        <v>0.75208346873889798</v>
      </c>
      <c r="Z2">
        <v>0.74629113767708599</v>
      </c>
      <c r="AA2">
        <v>0.74128726842441195</v>
      </c>
      <c r="AB2">
        <v>0.73686430727109498</v>
      </c>
      <c r="AC2">
        <v>0.73286551144077505</v>
      </c>
      <c r="AD2">
        <v>0.72919752600696797</v>
      </c>
      <c r="AE2">
        <v>0.72579074585973802</v>
      </c>
      <c r="AF2">
        <v>0.72259406348200605</v>
      </c>
      <c r="AG2">
        <v>0.71956886011511501</v>
      </c>
      <c r="AH2">
        <v>0.71668525689390705</v>
      </c>
    </row>
    <row r="3" spans="1:34" x14ac:dyDescent="0.35">
      <c r="A3" t="s">
        <v>384</v>
      </c>
      <c r="C3">
        <v>0.21199999999999999</v>
      </c>
      <c r="D3">
        <v>0.19900000000000001</v>
      </c>
      <c r="E3">
        <v>0.18856214570150101</v>
      </c>
      <c r="F3">
        <v>0.23241965333661499</v>
      </c>
      <c r="G3">
        <v>0.215652362721999</v>
      </c>
      <c r="H3">
        <v>0.29635871629494698</v>
      </c>
      <c r="I3">
        <v>0.47024998714646199</v>
      </c>
      <c r="J3">
        <v>0.44445988348405202</v>
      </c>
      <c r="K3">
        <v>0.41702024552813499</v>
      </c>
      <c r="L3">
        <v>0.38962277117502198</v>
      </c>
      <c r="M3">
        <v>0.35910733075785201</v>
      </c>
      <c r="N3">
        <v>0.34601440136603601</v>
      </c>
      <c r="O3">
        <v>0.482118072020979</v>
      </c>
      <c r="P3">
        <v>0.44073258329592901</v>
      </c>
      <c r="Q3">
        <v>0.412582743758102</v>
      </c>
      <c r="R3">
        <v>0.39071282585342898</v>
      </c>
      <c r="S3">
        <v>0.36110217004578998</v>
      </c>
      <c r="T3">
        <v>0.33284528537508901</v>
      </c>
      <c r="U3">
        <v>0.41718145088431702</v>
      </c>
      <c r="V3">
        <v>0.38496643469052699</v>
      </c>
      <c r="W3">
        <v>0.36174020176827598</v>
      </c>
      <c r="X3">
        <v>0.46435418913336202</v>
      </c>
      <c r="Y3">
        <v>0.429301200760143</v>
      </c>
      <c r="Z3">
        <v>0.39882788180918199</v>
      </c>
      <c r="AA3">
        <v>0.35692320880449602</v>
      </c>
      <c r="AB3">
        <v>0.33884843154078698</v>
      </c>
      <c r="AC3">
        <v>0.31083065201737697</v>
      </c>
      <c r="AD3">
        <v>0.28477618023632401</v>
      </c>
      <c r="AE3">
        <v>0.26039419165220301</v>
      </c>
      <c r="AF3">
        <v>0.23767005469899</v>
      </c>
      <c r="AG3">
        <v>0.216562820470274</v>
      </c>
      <c r="AH3">
        <v>0.197012040422573</v>
      </c>
    </row>
    <row r="4" spans="1:34" x14ac:dyDescent="0.35">
      <c r="A4" t="s">
        <v>391</v>
      </c>
      <c r="C4">
        <v>0.441</v>
      </c>
      <c r="D4">
        <v>0.41299999999999998</v>
      </c>
      <c r="E4">
        <v>0.391226952597172</v>
      </c>
      <c r="F4">
        <v>0.48933223261838299</v>
      </c>
      <c r="G4">
        <v>0.45113899101164601</v>
      </c>
      <c r="H4">
        <v>0.51893610662697398</v>
      </c>
      <c r="I4">
        <v>0.87237749930655695</v>
      </c>
      <c r="J4">
        <v>0.82824980460910103</v>
      </c>
      <c r="K4">
        <v>0.77871072998871504</v>
      </c>
      <c r="L4">
        <v>0.720965744414514</v>
      </c>
      <c r="M4">
        <v>0.65763510854812102</v>
      </c>
      <c r="N4">
        <v>0.63751338824913595</v>
      </c>
      <c r="O4">
        <v>0.91308189248715199</v>
      </c>
      <c r="P4">
        <v>0.85558304598992796</v>
      </c>
      <c r="Q4">
        <v>0.82546891246382004</v>
      </c>
      <c r="R4">
        <v>0.80226125843073504</v>
      </c>
      <c r="S4">
        <v>0.750980346870746</v>
      </c>
      <c r="T4">
        <v>0.69932594244995705</v>
      </c>
      <c r="U4">
        <v>0.80823872208862302</v>
      </c>
      <c r="V4">
        <v>0.74592144716508701</v>
      </c>
      <c r="W4">
        <v>0.70771774394711795</v>
      </c>
      <c r="X4">
        <v>0.89448921537269899</v>
      </c>
      <c r="Y4">
        <v>0.82826692739499497</v>
      </c>
      <c r="Z4">
        <v>0.77290780267761106</v>
      </c>
      <c r="AA4">
        <v>0.68211411945627798</v>
      </c>
      <c r="AB4">
        <v>0.658157121431867</v>
      </c>
      <c r="AC4">
        <v>0.60340123514755795</v>
      </c>
      <c r="AD4">
        <v>0.55233334389076505</v>
      </c>
      <c r="AE4">
        <v>0.50422901941009002</v>
      </c>
      <c r="AF4">
        <v>0.45916549777712901</v>
      </c>
      <c r="AG4">
        <v>0.41714551931279897</v>
      </c>
      <c r="AH4">
        <v>0.37811464609378898</v>
      </c>
    </row>
    <row r="5" spans="1:34" x14ac:dyDescent="0.35">
      <c r="A5" t="s">
        <v>558</v>
      </c>
      <c r="C5">
        <v>774.93299999999999</v>
      </c>
      <c r="D5">
        <v>774.75400000000002</v>
      </c>
      <c r="E5">
        <v>789.58892940796795</v>
      </c>
      <c r="F5">
        <v>777.53643483449503</v>
      </c>
      <c r="G5">
        <v>765.60760308662304</v>
      </c>
      <c r="H5">
        <v>462.944872722593</v>
      </c>
      <c r="I5">
        <v>679.21235741261205</v>
      </c>
      <c r="J5">
        <v>639.45468651961096</v>
      </c>
      <c r="K5">
        <v>582.65485026239401</v>
      </c>
      <c r="L5">
        <v>547.97142280046103</v>
      </c>
      <c r="M5">
        <v>527.74385745593497</v>
      </c>
      <c r="N5">
        <v>490.98074320345501</v>
      </c>
      <c r="O5">
        <v>534.21343697396503</v>
      </c>
      <c r="P5">
        <v>528.82611401198096</v>
      </c>
      <c r="Q5">
        <v>519.538635128593</v>
      </c>
      <c r="R5">
        <v>511.49850149196601</v>
      </c>
      <c r="S5">
        <v>511.42032686152498</v>
      </c>
      <c r="T5">
        <v>516.33481219363898</v>
      </c>
      <c r="U5">
        <v>513.18441893726094</v>
      </c>
      <c r="V5">
        <v>506.91246068073099</v>
      </c>
      <c r="W5">
        <v>499.367226531401</v>
      </c>
      <c r="X5">
        <v>626.31514467593604</v>
      </c>
      <c r="Y5">
        <v>622.53415290234204</v>
      </c>
      <c r="Z5">
        <v>618.30772501696504</v>
      </c>
      <c r="AA5">
        <v>613.71997003623301</v>
      </c>
      <c r="AB5">
        <v>608.81408991906198</v>
      </c>
      <c r="AC5">
        <v>603.61367852473802</v>
      </c>
      <c r="AD5">
        <v>598.13115883839305</v>
      </c>
      <c r="AE5">
        <v>592.37182026420396</v>
      </c>
      <c r="AF5">
        <v>586.33602186355199</v>
      </c>
      <c r="AG5">
        <v>580.02053224226199</v>
      </c>
      <c r="AH5">
        <v>573.41937724926595</v>
      </c>
    </row>
    <row r="6" spans="1:34" x14ac:dyDescent="0.35">
      <c r="A6" t="s">
        <v>559</v>
      </c>
      <c r="C6">
        <v>870.09699999999998</v>
      </c>
      <c r="D6">
        <v>869.726</v>
      </c>
      <c r="E6">
        <v>890.30938724212797</v>
      </c>
      <c r="F6">
        <v>877.53135469452002</v>
      </c>
      <c r="G6">
        <v>866.26200377221699</v>
      </c>
      <c r="H6">
        <v>663.01939582888997</v>
      </c>
      <c r="I6">
        <v>1030.7627371067399</v>
      </c>
      <c r="J6">
        <v>989.07589471484096</v>
      </c>
      <c r="K6">
        <v>949.38527313186796</v>
      </c>
      <c r="L6">
        <v>906.36290073753798</v>
      </c>
      <c r="M6">
        <v>869.40255838228802</v>
      </c>
      <c r="N6">
        <v>833.43327144224895</v>
      </c>
      <c r="O6">
        <v>1009.99496755925</v>
      </c>
      <c r="P6">
        <v>967.96614576976503</v>
      </c>
      <c r="Q6">
        <v>926.03359211512702</v>
      </c>
      <c r="R6">
        <v>891.29375576957898</v>
      </c>
      <c r="S6">
        <v>869.34967417817995</v>
      </c>
      <c r="T6">
        <v>860.16651925108602</v>
      </c>
      <c r="U6">
        <v>849.16490548384195</v>
      </c>
      <c r="V6">
        <v>836.30965586820105</v>
      </c>
      <c r="W6">
        <v>821.86958689573896</v>
      </c>
      <c r="X6">
        <v>1040.37749477483</v>
      </c>
      <c r="Y6">
        <v>1026.59949477641</v>
      </c>
      <c r="Z6">
        <v>1013.3688495469499</v>
      </c>
      <c r="AA6">
        <v>1000.3408108121</v>
      </c>
      <c r="AB6">
        <v>987.23722628870803</v>
      </c>
      <c r="AC6">
        <v>973.82707389274503</v>
      </c>
      <c r="AD6">
        <v>959.91108092973298</v>
      </c>
      <c r="AE6">
        <v>945.30959688622499</v>
      </c>
      <c r="AF6">
        <v>929.85288499913497</v>
      </c>
      <c r="AG6">
        <v>913.37310720249798</v>
      </c>
      <c r="AH6">
        <v>895.69730471501896</v>
      </c>
    </row>
    <row r="7" spans="1:34" x14ac:dyDescent="0.35">
      <c r="A7" t="s">
        <v>560</v>
      </c>
      <c r="C7">
        <v>996.65099999999995</v>
      </c>
      <c r="D7">
        <v>992.45600000000002</v>
      </c>
      <c r="E7">
        <v>1111.2997065714101</v>
      </c>
      <c r="F7">
        <v>1085.50333610547</v>
      </c>
      <c r="G7">
        <v>1062.5455777764701</v>
      </c>
      <c r="H7">
        <v>791.80794215650496</v>
      </c>
      <c r="I7">
        <v>1126.03728225437</v>
      </c>
      <c r="J7">
        <v>1086.48200154508</v>
      </c>
      <c r="K7">
        <v>1046.2288084709</v>
      </c>
      <c r="L7">
        <v>1005.3515737519</v>
      </c>
      <c r="M7">
        <v>973.84100902572698</v>
      </c>
      <c r="N7">
        <v>948.68640364284602</v>
      </c>
      <c r="O7">
        <v>1246.9711424427401</v>
      </c>
      <c r="P7">
        <v>1220.96186354679</v>
      </c>
      <c r="Q7">
        <v>1204.03504001191</v>
      </c>
      <c r="R7">
        <v>1181.6336906730501</v>
      </c>
      <c r="S7">
        <v>1160.0154634842099</v>
      </c>
      <c r="T7">
        <v>1135.1618357944301</v>
      </c>
      <c r="U7">
        <v>1109.1226755131099</v>
      </c>
      <c r="V7">
        <v>1081.48373398695</v>
      </c>
      <c r="W7">
        <v>1052.67664340952</v>
      </c>
      <c r="X7">
        <v>1375.19187882663</v>
      </c>
      <c r="Y7">
        <v>1358.40352746535</v>
      </c>
      <c r="Z7">
        <v>1340.6871686648799</v>
      </c>
      <c r="AA7">
        <v>1321.97328163526</v>
      </c>
      <c r="AB7">
        <v>1302.1819655593599</v>
      </c>
      <c r="AC7">
        <v>1281.2215416348699</v>
      </c>
      <c r="AD7">
        <v>1258.98685974826</v>
      </c>
      <c r="AE7">
        <v>1235.3572054553799</v>
      </c>
      <c r="AF7">
        <v>1210.1937348144299</v>
      </c>
      <c r="AG7">
        <v>1183.3363650254701</v>
      </c>
      <c r="AH7">
        <v>1154.59990274917</v>
      </c>
    </row>
    <row r="8" spans="1:34" x14ac:dyDescent="0.35">
      <c r="A8" t="s">
        <v>561</v>
      </c>
      <c r="C8">
        <v>1135.991</v>
      </c>
      <c r="D8">
        <v>1115.1790000000001</v>
      </c>
      <c r="E8">
        <v>1159.5767715905399</v>
      </c>
      <c r="F8">
        <v>1126.6218042528701</v>
      </c>
      <c r="G8">
        <v>1096.2980033924</v>
      </c>
      <c r="H8">
        <v>955.39168005414103</v>
      </c>
      <c r="I8">
        <v>1182.2973488175801</v>
      </c>
      <c r="J8">
        <v>1138.4936364534001</v>
      </c>
      <c r="K8">
        <v>1089.5593119392299</v>
      </c>
      <c r="L8">
        <v>1050.16485514653</v>
      </c>
      <c r="M8">
        <v>1025.37530101629</v>
      </c>
      <c r="N8">
        <v>997.54087691760503</v>
      </c>
      <c r="O8">
        <v>1279.5853890358601</v>
      </c>
      <c r="P8">
        <v>1251.8567194664099</v>
      </c>
      <c r="Q8">
        <v>1231.7053900609401</v>
      </c>
      <c r="R8">
        <v>1207.75577454017</v>
      </c>
      <c r="S8">
        <v>1184.71426309346</v>
      </c>
      <c r="T8">
        <v>1159.43107952067</v>
      </c>
      <c r="U8">
        <v>1133.34200240774</v>
      </c>
      <c r="V8">
        <v>1106.1106436739601</v>
      </c>
      <c r="W8">
        <v>1078.0591931162601</v>
      </c>
      <c r="X8">
        <v>1388.9187719891199</v>
      </c>
      <c r="Y8">
        <v>1372.31090690374</v>
      </c>
      <c r="Z8">
        <v>1354.8802731662099</v>
      </c>
      <c r="AA8">
        <v>1336.5857641365101</v>
      </c>
      <c r="AB8">
        <v>1317.3823854193599</v>
      </c>
      <c r="AC8">
        <v>1297.2205857112201</v>
      </c>
      <c r="AD8">
        <v>1276.0455570955401</v>
      </c>
      <c r="AE8">
        <v>1253.79645220579</v>
      </c>
      <c r="AF8">
        <v>1230.4055116111099</v>
      </c>
      <c r="AG8">
        <v>1205.79711346728</v>
      </c>
      <c r="AH8">
        <v>1179.8866569141001</v>
      </c>
    </row>
    <row r="9" spans="1:34" x14ac:dyDescent="0.35">
      <c r="A9" t="s">
        <v>562</v>
      </c>
      <c r="C9">
        <v>1029.8209999999999</v>
      </c>
      <c r="D9">
        <v>1012.612</v>
      </c>
      <c r="E9">
        <v>975.70520055360703</v>
      </c>
      <c r="F9">
        <v>958.443597729678</v>
      </c>
      <c r="G9">
        <v>945.13419774906299</v>
      </c>
      <c r="H9">
        <v>982.71204173256297</v>
      </c>
      <c r="I9">
        <v>1202.24015170798</v>
      </c>
      <c r="J9">
        <v>1173.38632368718</v>
      </c>
      <c r="K9">
        <v>1137.6168414235999</v>
      </c>
      <c r="L9">
        <v>1110.6069593002101</v>
      </c>
      <c r="M9">
        <v>1086.17482846285</v>
      </c>
      <c r="N9">
        <v>1061.27465492129</v>
      </c>
      <c r="O9">
        <v>1361.1544219186501</v>
      </c>
      <c r="P9">
        <v>1333.82140532731</v>
      </c>
      <c r="Q9">
        <v>1312.8801589596401</v>
      </c>
      <c r="R9">
        <v>1288.59660533226</v>
      </c>
      <c r="S9">
        <v>1264.9857159995599</v>
      </c>
      <c r="T9">
        <v>1239.3535381746899</v>
      </c>
      <c r="U9">
        <v>1212.84685099069</v>
      </c>
      <c r="V9">
        <v>1185.1297958861101</v>
      </c>
      <c r="W9">
        <v>1156.45344563292</v>
      </c>
      <c r="X9">
        <v>1468.7904965371199</v>
      </c>
      <c r="Y9">
        <v>1453.6653419696099</v>
      </c>
      <c r="Z9">
        <v>1437.74125349516</v>
      </c>
      <c r="AA9">
        <v>1420.9720022327499</v>
      </c>
      <c r="AB9">
        <v>1403.3076163840601</v>
      </c>
      <c r="AC9">
        <v>1384.6937696182099</v>
      </c>
      <c r="AD9">
        <v>1365.0711446388</v>
      </c>
      <c r="AE9">
        <v>1344.3747241450001</v>
      </c>
      <c r="AF9">
        <v>1322.5330052618699</v>
      </c>
      <c r="AG9">
        <v>1299.4671508382401</v>
      </c>
      <c r="AH9">
        <v>1275.0899976492601</v>
      </c>
    </row>
    <row r="10" spans="1:34" x14ac:dyDescent="0.35">
      <c r="A10" t="s">
        <v>563</v>
      </c>
      <c r="C10">
        <v>506.375</v>
      </c>
      <c r="D10">
        <v>506.23</v>
      </c>
      <c r="E10">
        <v>514.89219241767205</v>
      </c>
      <c r="F10">
        <v>954.36296247635505</v>
      </c>
      <c r="G10">
        <v>915.54950072884697</v>
      </c>
      <c r="H10">
        <v>674.35119388465398</v>
      </c>
      <c r="I10">
        <v>711.89325329159396</v>
      </c>
      <c r="J10">
        <v>661.33357066009899</v>
      </c>
      <c r="K10">
        <v>598.70663352589895</v>
      </c>
      <c r="L10">
        <v>546.83236439683105</v>
      </c>
      <c r="M10">
        <v>517.40777135720202</v>
      </c>
      <c r="N10">
        <v>487.49076822245797</v>
      </c>
      <c r="O10">
        <v>393.68918238647302</v>
      </c>
      <c r="P10">
        <v>400.80606023352101</v>
      </c>
      <c r="Q10">
        <v>407.167757600448</v>
      </c>
      <c r="R10">
        <v>412.97036969829901</v>
      </c>
      <c r="S10">
        <v>410.39528669172802</v>
      </c>
      <c r="T10">
        <v>401.74690539211798</v>
      </c>
      <c r="U10">
        <v>344.75093757987099</v>
      </c>
      <c r="V10">
        <v>349.98543667696498</v>
      </c>
      <c r="W10">
        <v>352.955397451838</v>
      </c>
      <c r="X10">
        <v>354.36283487735102</v>
      </c>
      <c r="Y10">
        <v>354.61207464531901</v>
      </c>
      <c r="Z10">
        <v>353.92687361596199</v>
      </c>
      <c r="AA10">
        <v>352.43874567426502</v>
      </c>
      <c r="AB10">
        <v>350.23852568797503</v>
      </c>
      <c r="AC10">
        <v>347.40342304970898</v>
      </c>
      <c r="AD10">
        <v>344.01016073391798</v>
      </c>
      <c r="AE10">
        <v>340.14051082648598</v>
      </c>
      <c r="AF10">
        <v>335.88260933254099</v>
      </c>
      <c r="AG10">
        <v>331.329812391301</v>
      </c>
      <c r="AH10">
        <v>326.57813959036099</v>
      </c>
    </row>
    <row r="11" spans="1:34" x14ac:dyDescent="0.35">
      <c r="A11" t="s">
        <v>564</v>
      </c>
      <c r="C11">
        <v>554.39400000000001</v>
      </c>
      <c r="D11">
        <v>554.19600000000003</v>
      </c>
      <c r="E11">
        <v>566.17872450732295</v>
      </c>
      <c r="F11">
        <v>1156.86933136216</v>
      </c>
      <c r="G11">
        <v>1108.91688197801</v>
      </c>
      <c r="H11">
        <v>888.20042200032299</v>
      </c>
      <c r="I11">
        <v>952.03246036751602</v>
      </c>
      <c r="J11">
        <v>903.57683532686406</v>
      </c>
      <c r="K11">
        <v>846.66841640011398</v>
      </c>
      <c r="L11">
        <v>788.42486778804005</v>
      </c>
      <c r="M11">
        <v>742.86196733129498</v>
      </c>
      <c r="N11">
        <v>701.34756551748001</v>
      </c>
      <c r="O11">
        <v>545.69142941558198</v>
      </c>
      <c r="P11">
        <v>528.79995442239601</v>
      </c>
      <c r="Q11">
        <v>513.78867598515103</v>
      </c>
      <c r="R11">
        <v>502.24896591305202</v>
      </c>
      <c r="S11">
        <v>490.96357485125998</v>
      </c>
      <c r="T11">
        <v>481.16746941308799</v>
      </c>
      <c r="U11">
        <v>421.86067326970698</v>
      </c>
      <c r="V11">
        <v>440.053303069322</v>
      </c>
      <c r="W11">
        <v>457.36553741627802</v>
      </c>
      <c r="X11">
        <v>473.67810479345002</v>
      </c>
      <c r="Y11">
        <v>488.93493765432498</v>
      </c>
      <c r="Z11">
        <v>503.11627030213401</v>
      </c>
      <c r="AA11">
        <v>516.22168579286995</v>
      </c>
      <c r="AB11">
        <v>528.25915733224497</v>
      </c>
      <c r="AC11">
        <v>539.23799055674397</v>
      </c>
      <c r="AD11">
        <v>549.164332217984</v>
      </c>
      <c r="AE11">
        <v>558.038411629189</v>
      </c>
      <c r="AF11">
        <v>565.85303874047997</v>
      </c>
      <c r="AG11">
        <v>572.59307242003501</v>
      </c>
      <c r="AH11">
        <v>578.23573907355001</v>
      </c>
    </row>
    <row r="12" spans="1:34" x14ac:dyDescent="0.35">
      <c r="A12" t="s">
        <v>565</v>
      </c>
      <c r="C12">
        <v>591.77099999999996</v>
      </c>
      <c r="D12">
        <v>590.72</v>
      </c>
      <c r="E12">
        <v>619.62082548009403</v>
      </c>
      <c r="F12">
        <v>1217.2233646365</v>
      </c>
      <c r="G12">
        <v>1163.5973776418</v>
      </c>
      <c r="H12">
        <v>896.00288073611796</v>
      </c>
      <c r="I12">
        <v>1007.02967168998</v>
      </c>
      <c r="J12">
        <v>960.31325532497794</v>
      </c>
      <c r="K12">
        <v>904.02669919444202</v>
      </c>
      <c r="L12">
        <v>846.27678302338802</v>
      </c>
      <c r="M12">
        <v>799.71076150921294</v>
      </c>
      <c r="N12">
        <v>756.61993074958696</v>
      </c>
      <c r="O12">
        <v>617.19601940476798</v>
      </c>
      <c r="P12">
        <v>608.41289980862598</v>
      </c>
      <c r="Q12">
        <v>599.75527398623001</v>
      </c>
      <c r="R12">
        <v>590.18596280031795</v>
      </c>
      <c r="S12">
        <v>579.87001377315801</v>
      </c>
      <c r="T12">
        <v>568.36063474306502</v>
      </c>
      <c r="U12">
        <v>458.39396009530401</v>
      </c>
      <c r="V12">
        <v>478.61593380200202</v>
      </c>
      <c r="W12">
        <v>498.487860245295</v>
      </c>
      <c r="X12">
        <v>517.75106421790099</v>
      </c>
      <c r="Y12">
        <v>536.22706604856796</v>
      </c>
      <c r="Z12">
        <v>553.79231054591003</v>
      </c>
      <c r="AA12">
        <v>570.35988140145002</v>
      </c>
      <c r="AB12">
        <v>585.86590830007503</v>
      </c>
      <c r="AC12">
        <v>600.25959626733697</v>
      </c>
      <c r="AD12">
        <v>613.495952955441</v>
      </c>
      <c r="AE12">
        <v>625.53054365647301</v>
      </c>
      <c r="AF12">
        <v>636.31586660696905</v>
      </c>
      <c r="AG12">
        <v>645.79908993203901</v>
      </c>
      <c r="AH12">
        <v>653.92103086879501</v>
      </c>
    </row>
    <row r="13" spans="1:34" x14ac:dyDescent="0.35">
      <c r="A13" t="s">
        <v>566</v>
      </c>
      <c r="C13">
        <v>639.29100000000005</v>
      </c>
      <c r="D13">
        <v>635.63900000000001</v>
      </c>
      <c r="E13">
        <v>631.729809268488</v>
      </c>
      <c r="F13">
        <v>1138.9066752536401</v>
      </c>
      <c r="G13">
        <v>1085.13353725863</v>
      </c>
      <c r="H13">
        <v>841.56925067952204</v>
      </c>
      <c r="I13">
        <v>954.286110660595</v>
      </c>
      <c r="J13">
        <v>911.29021256492001</v>
      </c>
      <c r="K13">
        <v>857.753120914433</v>
      </c>
      <c r="L13">
        <v>806.05904697789299</v>
      </c>
      <c r="M13">
        <v>767.94787319315697</v>
      </c>
      <c r="N13">
        <v>728.96943605877095</v>
      </c>
      <c r="O13">
        <v>617.54531294240701</v>
      </c>
      <c r="P13">
        <v>608.75868983868304</v>
      </c>
      <c r="Q13">
        <v>600.17354892055505</v>
      </c>
      <c r="R13">
        <v>590.80644643523897</v>
      </c>
      <c r="S13">
        <v>580.80290154840895</v>
      </c>
      <c r="T13">
        <v>569.74470905520297</v>
      </c>
      <c r="U13">
        <v>471.82455643780003</v>
      </c>
      <c r="V13">
        <v>492.37118065296198</v>
      </c>
      <c r="W13">
        <v>512.409201864907</v>
      </c>
      <c r="X13">
        <v>531.73364648640904</v>
      </c>
      <c r="Y13">
        <v>550.20155522590801</v>
      </c>
      <c r="Z13">
        <v>567.711812945117</v>
      </c>
      <c r="AA13">
        <v>584.19046644959099</v>
      </c>
      <c r="AB13">
        <v>599.57971932651697</v>
      </c>
      <c r="AC13">
        <v>613.82979120712298</v>
      </c>
      <c r="AD13">
        <v>626.89295539567104</v>
      </c>
      <c r="AE13">
        <v>638.71927197874095</v>
      </c>
      <c r="AF13">
        <v>649.25374262359696</v>
      </c>
      <c r="AG13">
        <v>658.43474631801405</v>
      </c>
      <c r="AH13">
        <v>666.19373750250304</v>
      </c>
    </row>
    <row r="14" spans="1:34" x14ac:dyDescent="0.35">
      <c r="A14" t="s">
        <v>567</v>
      </c>
      <c r="C14">
        <v>572.33799999999997</v>
      </c>
      <c r="D14">
        <v>569.50800000000004</v>
      </c>
      <c r="E14">
        <v>543.102386620993</v>
      </c>
      <c r="F14">
        <v>1006.47018990686</v>
      </c>
      <c r="G14">
        <v>959.24669730672701</v>
      </c>
      <c r="H14">
        <v>768.29025390234801</v>
      </c>
      <c r="I14">
        <v>918.25241974281005</v>
      </c>
      <c r="J14">
        <v>890.54441107110301</v>
      </c>
      <c r="K14">
        <v>860.39437724737797</v>
      </c>
      <c r="L14">
        <v>828.83690312788599</v>
      </c>
      <c r="M14">
        <v>796.884405656436</v>
      </c>
      <c r="N14">
        <v>764.44464324172998</v>
      </c>
      <c r="O14">
        <v>638.20605188085904</v>
      </c>
      <c r="P14">
        <v>629.78882888142903</v>
      </c>
      <c r="Q14">
        <v>621.52046294944</v>
      </c>
      <c r="R14">
        <v>612.415493680184</v>
      </c>
      <c r="S14">
        <v>602.58835289053695</v>
      </c>
      <c r="T14">
        <v>591.60900885763101</v>
      </c>
      <c r="U14">
        <v>497.18026242820798</v>
      </c>
      <c r="V14">
        <v>521.33814854033506</v>
      </c>
      <c r="W14">
        <v>544.81002217700495</v>
      </c>
      <c r="X14">
        <v>567.40359173510706</v>
      </c>
      <c r="Y14">
        <v>588.98682844304506</v>
      </c>
      <c r="Z14">
        <v>609.46793311189106</v>
      </c>
      <c r="AA14">
        <v>628.78079539018597</v>
      </c>
      <c r="AB14">
        <v>646.87410410439304</v>
      </c>
      <c r="AC14">
        <v>663.703241310458</v>
      </c>
      <c r="AD14">
        <v>679.22424250340396</v>
      </c>
      <c r="AE14">
        <v>693.38934560937105</v>
      </c>
      <c r="AF14">
        <v>706.14383434400099</v>
      </c>
      <c r="AG14">
        <v>717.42404281538597</v>
      </c>
      <c r="AH14">
        <v>727.15649538246601</v>
      </c>
    </row>
    <row r="15" spans="1:34" x14ac:dyDescent="0.35">
      <c r="A15" t="s">
        <v>568</v>
      </c>
      <c r="H15">
        <v>897.41495525595496</v>
      </c>
      <c r="I15">
        <v>750.72467144459597</v>
      </c>
      <c r="J15">
        <v>699.48499848888605</v>
      </c>
      <c r="K15">
        <v>711.50260709717804</v>
      </c>
      <c r="L15">
        <v>677.65948403499704</v>
      </c>
      <c r="M15">
        <v>653.18955326381001</v>
      </c>
      <c r="N15">
        <v>689.03030228597504</v>
      </c>
      <c r="O15">
        <v>725.29695359298796</v>
      </c>
      <c r="P15">
        <v>777.85122475175694</v>
      </c>
      <c r="Q15">
        <v>830.93967674517501</v>
      </c>
      <c r="R15">
        <v>869.17169861667401</v>
      </c>
      <c r="S15">
        <v>875.78088627327395</v>
      </c>
      <c r="T15">
        <v>924.95744799573595</v>
      </c>
      <c r="U15">
        <v>960.38881204293</v>
      </c>
      <c r="V15">
        <v>951.14601669428305</v>
      </c>
      <c r="W15">
        <v>923.04473963905605</v>
      </c>
      <c r="X15">
        <v>912.40946800526694</v>
      </c>
      <c r="Y15">
        <v>907.52014451171601</v>
      </c>
      <c r="Z15">
        <v>903.88987289753402</v>
      </c>
      <c r="AA15">
        <v>848.825962140716</v>
      </c>
      <c r="AB15">
        <v>868.11724428131004</v>
      </c>
      <c r="AC15">
        <v>889.16453764300604</v>
      </c>
      <c r="AD15">
        <v>908.19466918236697</v>
      </c>
      <c r="AE15">
        <v>925.57708994214602</v>
      </c>
      <c r="AF15">
        <v>941.52824341724795</v>
      </c>
      <c r="AG15">
        <v>956.22914936533903</v>
      </c>
      <c r="AH15">
        <v>969.83244672589205</v>
      </c>
    </row>
    <row r="16" spans="1:34" x14ac:dyDescent="0.35">
      <c r="A16" t="s">
        <v>604</v>
      </c>
      <c r="C16">
        <v>-561.25199999999995</v>
      </c>
      <c r="D16">
        <v>-564.16600000000005</v>
      </c>
      <c r="E16">
        <v>-562.03833889111695</v>
      </c>
      <c r="F16">
        <v>-557.79279151450396</v>
      </c>
      <c r="G16">
        <v>-553.01872312599505</v>
      </c>
      <c r="H16">
        <v>-324.63869885451999</v>
      </c>
      <c r="I16">
        <v>-464.90550877958702</v>
      </c>
      <c r="J16">
        <v>-426.29036282050998</v>
      </c>
      <c r="K16">
        <v>-382.90190116101201</v>
      </c>
      <c r="L16">
        <v>-348.24587170524597</v>
      </c>
      <c r="M16">
        <v>-332.27222355227099</v>
      </c>
      <c r="N16">
        <v>-322.25884694607299</v>
      </c>
      <c r="O16">
        <v>-341.80404831930201</v>
      </c>
      <c r="P16">
        <v>-339.96160957286702</v>
      </c>
      <c r="Q16">
        <v>-337.68862012723901</v>
      </c>
      <c r="R16">
        <v>-335.18849994542097</v>
      </c>
      <c r="S16">
        <v>-334.97322304363502</v>
      </c>
      <c r="T16">
        <v>-334.84916744571098</v>
      </c>
      <c r="U16">
        <v>-332.390341492934</v>
      </c>
      <c r="V16">
        <v>-328.910425654444</v>
      </c>
      <c r="W16">
        <v>-325.04074728022698</v>
      </c>
      <c r="X16">
        <v>-393.52981758934601</v>
      </c>
      <c r="Y16">
        <v>-391.75259716566399</v>
      </c>
      <c r="Z16">
        <v>-389.80025941166002</v>
      </c>
      <c r="AA16">
        <v>-387.70911122465498</v>
      </c>
      <c r="AB16">
        <v>-385.50044614896501</v>
      </c>
      <c r="AC16">
        <v>-383.18787895786897</v>
      </c>
      <c r="AD16">
        <v>-380.78027906485602</v>
      </c>
      <c r="AE16">
        <v>-378.28332746117002</v>
      </c>
      <c r="AF16">
        <v>-375.70046389204703</v>
      </c>
      <c r="AG16">
        <v>-373.03351755690102</v>
      </c>
      <c r="AH16">
        <v>-370.28313278289801</v>
      </c>
    </row>
    <row r="17" spans="1:34" x14ac:dyDescent="0.35">
      <c r="A17" t="s">
        <v>605</v>
      </c>
      <c r="C17">
        <v>-618.49599999999998</v>
      </c>
      <c r="D17">
        <v>-622.88199999999995</v>
      </c>
      <c r="E17">
        <v>-627.69161346622104</v>
      </c>
      <c r="F17">
        <v>-625.64324717052705</v>
      </c>
      <c r="G17">
        <v>-624.64432871975703</v>
      </c>
      <c r="H17">
        <v>-468.53540005431199</v>
      </c>
      <c r="I17">
        <v>-719.45823748854605</v>
      </c>
      <c r="J17">
        <v>-688.972167605148</v>
      </c>
      <c r="K17">
        <v>-661.838121196256</v>
      </c>
      <c r="L17">
        <v>-630.15243841511301</v>
      </c>
      <c r="M17">
        <v>-607.57289791584401</v>
      </c>
      <c r="N17">
        <v>-591.46509471592697</v>
      </c>
      <c r="O17">
        <v>-721.49316714871702</v>
      </c>
      <c r="P17">
        <v>-688.35179660521101</v>
      </c>
      <c r="Q17">
        <v>-654.53045581728998</v>
      </c>
      <c r="R17">
        <v>-628.14307523558602</v>
      </c>
      <c r="S17">
        <v>-615.03903232312803</v>
      </c>
      <c r="T17">
        <v>-610.23445804193602</v>
      </c>
      <c r="U17">
        <v>-604.96316157924298</v>
      </c>
      <c r="V17">
        <v>-598.746188536011</v>
      </c>
      <c r="W17">
        <v>-591.68901663536701</v>
      </c>
      <c r="X17">
        <v>-763.37378698618295</v>
      </c>
      <c r="Y17">
        <v>-754.13181368580604</v>
      </c>
      <c r="Z17">
        <v>-745.86066438267505</v>
      </c>
      <c r="AA17">
        <v>-738.21588044360396</v>
      </c>
      <c r="AB17">
        <v>-730.93213311389502</v>
      </c>
      <c r="AC17">
        <v>-723.80166258233305</v>
      </c>
      <c r="AD17">
        <v>-716.65775224825904</v>
      </c>
      <c r="AE17">
        <v>-709.36215247302596</v>
      </c>
      <c r="AF17">
        <v>-701.79547555854595</v>
      </c>
      <c r="AG17">
        <v>-693.84975310536902</v>
      </c>
      <c r="AH17">
        <v>-685.42246773276997</v>
      </c>
    </row>
    <row r="18" spans="1:34" x14ac:dyDescent="0.35">
      <c r="A18" t="s">
        <v>606</v>
      </c>
      <c r="C18">
        <v>-669.09900000000005</v>
      </c>
      <c r="D18">
        <v>-675.13400000000001</v>
      </c>
      <c r="E18">
        <v>-732.24792886445596</v>
      </c>
      <c r="F18">
        <v>-727.554239757603</v>
      </c>
      <c r="G18">
        <v>-727.11937801982901</v>
      </c>
      <c r="H18">
        <v>-505.64391242967298</v>
      </c>
      <c r="I18">
        <v>-736.94746757906705</v>
      </c>
      <c r="J18">
        <v>-714.12708108913796</v>
      </c>
      <c r="K18">
        <v>-692.37450640721704</v>
      </c>
      <c r="L18">
        <v>-666.44394730782903</v>
      </c>
      <c r="M18">
        <v>-649.09804631245902</v>
      </c>
      <c r="N18">
        <v>-639.26654147705699</v>
      </c>
      <c r="O18">
        <v>-869.84854548024998</v>
      </c>
      <c r="P18">
        <v>-859.33444625767697</v>
      </c>
      <c r="Q18">
        <v>-853.26887729013004</v>
      </c>
      <c r="R18">
        <v>-842.786460264016</v>
      </c>
      <c r="S18">
        <v>-831.92748721408202</v>
      </c>
      <c r="T18">
        <v>-818.50921740918204</v>
      </c>
      <c r="U18">
        <v>-803.98190201439195</v>
      </c>
      <c r="V18">
        <v>-788.19874443521599</v>
      </c>
      <c r="W18">
        <v>-771.47074100516204</v>
      </c>
      <c r="X18">
        <v>-1060.17212077726</v>
      </c>
      <c r="Y18">
        <v>-1050.1803357225499</v>
      </c>
      <c r="Z18">
        <v>-1039.5381019065301</v>
      </c>
      <c r="AA18">
        <v>-1028.22085735677</v>
      </c>
      <c r="AB18">
        <v>-1016.19726898466</v>
      </c>
      <c r="AC18">
        <v>-1003.42859760071</v>
      </c>
      <c r="AD18">
        <v>-989.86788211861699</v>
      </c>
      <c r="AE18">
        <v>-975.45889077060599</v>
      </c>
      <c r="AF18">
        <v>-960.13480142369099</v>
      </c>
      <c r="AG18">
        <v>-943.81657327963899</v>
      </c>
      <c r="AH18">
        <v>-926.41089422739697</v>
      </c>
    </row>
    <row r="19" spans="1:34" x14ac:dyDescent="0.35">
      <c r="A19" t="s">
        <v>607</v>
      </c>
      <c r="C19">
        <v>-655.851</v>
      </c>
      <c r="D19">
        <v>-661.17700000000002</v>
      </c>
      <c r="E19">
        <v>-701.86964362261494</v>
      </c>
      <c r="F19">
        <v>-698.35566138162596</v>
      </c>
      <c r="G19">
        <v>-700.15768603380104</v>
      </c>
      <c r="H19">
        <v>-545.860539436674</v>
      </c>
      <c r="I19">
        <v>-703.76621619631101</v>
      </c>
      <c r="J19">
        <v>-686.133153215113</v>
      </c>
      <c r="K19">
        <v>-665.84134995335103</v>
      </c>
      <c r="L19">
        <v>-647.40488669922195</v>
      </c>
      <c r="M19">
        <v>-641.31968576582506</v>
      </c>
      <c r="N19">
        <v>-635.48845052496097</v>
      </c>
      <c r="O19">
        <v>-853.67615393441599</v>
      </c>
      <c r="P19">
        <v>-846.91659304703001</v>
      </c>
      <c r="Q19">
        <v>-842.33107316780297</v>
      </c>
      <c r="R19">
        <v>-834.22568720717095</v>
      </c>
      <c r="S19">
        <v>-825.31267900395198</v>
      </c>
      <c r="T19">
        <v>-814.33040940950605</v>
      </c>
      <c r="U19">
        <v>-802.25232151933301</v>
      </c>
      <c r="V19">
        <v>-789.04481773155499</v>
      </c>
      <c r="W19">
        <v>-774.949722039633</v>
      </c>
      <c r="X19">
        <v>-1045.6753054399901</v>
      </c>
      <c r="Y19">
        <v>-1036.75600436797</v>
      </c>
      <c r="Z19">
        <v>-1027.1955178491401</v>
      </c>
      <c r="AA19">
        <v>-1016.9982515417601</v>
      </c>
      <c r="AB19">
        <v>-1006.16421424062</v>
      </c>
      <c r="AC19">
        <v>-994.68903545378896</v>
      </c>
      <c r="AD19">
        <v>-982.56391437770401</v>
      </c>
      <c r="AE19">
        <v>-969.77548471423802</v>
      </c>
      <c r="AF19">
        <v>-956.30559752596503</v>
      </c>
      <c r="AG19">
        <v>-942.13103560483296</v>
      </c>
      <c r="AH19">
        <v>-927.22312016191904</v>
      </c>
    </row>
    <row r="20" spans="1:34" x14ac:dyDescent="0.35">
      <c r="A20" t="s">
        <v>608</v>
      </c>
      <c r="C20">
        <v>-479.30599999999998</v>
      </c>
      <c r="D20">
        <v>-490.99</v>
      </c>
      <c r="E20">
        <v>-513.56233597033497</v>
      </c>
      <c r="F20">
        <v>-519.69366840218402</v>
      </c>
      <c r="G20">
        <v>-532.67727071599995</v>
      </c>
      <c r="H20">
        <v>-478.61209960250198</v>
      </c>
      <c r="I20">
        <v>-611.814220400262</v>
      </c>
      <c r="J20">
        <v>-612.57426671048199</v>
      </c>
      <c r="K20">
        <v>-611.05987698932097</v>
      </c>
      <c r="L20">
        <v>-610.51048450134397</v>
      </c>
      <c r="M20">
        <v>-611.33932330915195</v>
      </c>
      <c r="N20">
        <v>-614.22257581398503</v>
      </c>
      <c r="O20">
        <v>-829.34943528147505</v>
      </c>
      <c r="P20">
        <v>-826.96662205819302</v>
      </c>
      <c r="Q20">
        <v>-825.30020480950702</v>
      </c>
      <c r="R20">
        <v>-820.76146020265105</v>
      </c>
      <c r="S20">
        <v>-815.14883372290001</v>
      </c>
      <c r="T20">
        <v>-807.787769850122</v>
      </c>
      <c r="U20">
        <v>-799.29231415425897</v>
      </c>
      <c r="V20">
        <v>-789.65867550919597</v>
      </c>
      <c r="W20">
        <v>-779.042519802318</v>
      </c>
      <c r="X20">
        <v>-1051.76923075835</v>
      </c>
      <c r="Y20">
        <v>-1045.89974255466</v>
      </c>
      <c r="Z20">
        <v>-1039.44105055469</v>
      </c>
      <c r="AA20">
        <v>-1032.39590566518</v>
      </c>
      <c r="AB20">
        <v>-1024.76325177951</v>
      </c>
      <c r="AC20">
        <v>-1016.53823077934</v>
      </c>
      <c r="AD20">
        <v>-1007.7121386517</v>
      </c>
      <c r="AE20">
        <v>-998.27232053978901</v>
      </c>
      <c r="AF20">
        <v>-988.20200627526901</v>
      </c>
      <c r="AG20">
        <v>-977.48009465318205</v>
      </c>
      <c r="AH20">
        <v>-966.08085831864798</v>
      </c>
    </row>
    <row r="21" spans="1:34" x14ac:dyDescent="0.35">
      <c r="A21" t="s">
        <v>614</v>
      </c>
      <c r="C21">
        <v>78.649000000000001</v>
      </c>
      <c r="D21">
        <v>54.603999999999999</v>
      </c>
      <c r="E21">
        <v>101.074497592439</v>
      </c>
      <c r="F21">
        <v>58.277175403565003</v>
      </c>
      <c r="G21">
        <v>15.4459886729313</v>
      </c>
      <c r="H21">
        <v>16.050769564536601</v>
      </c>
      <c r="I21">
        <v>59.581761192538202</v>
      </c>
      <c r="J21">
        <v>80.462116886703598</v>
      </c>
      <c r="K21">
        <v>69.763582978382004</v>
      </c>
      <c r="L21">
        <v>92.906155895850901</v>
      </c>
      <c r="M21">
        <v>85.889546314708497</v>
      </c>
      <c r="N21">
        <v>22.070336938790501</v>
      </c>
      <c r="O21">
        <v>35.839092461425501</v>
      </c>
      <c r="P21">
        <v>24.393471214200801</v>
      </c>
      <c r="Q21">
        <v>5.5487678702617096</v>
      </c>
      <c r="R21">
        <v>-10.354546871096399</v>
      </c>
      <c r="S21">
        <v>-16.756657084129401</v>
      </c>
      <c r="T21">
        <v>-14.072724581903</v>
      </c>
      <c r="U21">
        <v>-20.3473393798165</v>
      </c>
      <c r="V21">
        <v>-29.541942499173501</v>
      </c>
      <c r="W21">
        <v>-39.833287173183898</v>
      </c>
      <c r="X21">
        <v>-73.424858298038401</v>
      </c>
      <c r="Y21">
        <v>-81.826217674336903</v>
      </c>
      <c r="Z21">
        <v>-90.2240822531828</v>
      </c>
      <c r="AA21">
        <v>-98.583313806095305</v>
      </c>
      <c r="AB21">
        <v>-106.899404364269</v>
      </c>
      <c r="AC21">
        <v>-115.181305759311</v>
      </c>
      <c r="AD21">
        <v>-123.44440609925</v>
      </c>
      <c r="AE21">
        <v>-131.707470461562</v>
      </c>
      <c r="AF21">
        <v>-139.99120670544801</v>
      </c>
      <c r="AG21">
        <v>-148.317542239902</v>
      </c>
      <c r="AH21">
        <v>-156.70925959021599</v>
      </c>
    </row>
    <row r="22" spans="1:34" x14ac:dyDescent="0.35">
      <c r="A22" t="s">
        <v>615</v>
      </c>
      <c r="C22">
        <v>-150.65799999999999</v>
      </c>
      <c r="D22">
        <v>-169.87200000000001</v>
      </c>
      <c r="E22">
        <v>-146.98873791908099</v>
      </c>
      <c r="F22">
        <v>-177.65125852301401</v>
      </c>
      <c r="G22">
        <v>-209.31614271991</v>
      </c>
      <c r="H22">
        <v>-150.74787657392201</v>
      </c>
      <c r="I22">
        <v>-217.059657364126</v>
      </c>
      <c r="J22">
        <v>-215.175472937557</v>
      </c>
      <c r="K22">
        <v>-220.82799471414299</v>
      </c>
      <c r="L22">
        <v>-216.62139782764399</v>
      </c>
      <c r="M22">
        <v>-224.97287649460799</v>
      </c>
      <c r="N22">
        <v>-249.36137005307</v>
      </c>
      <c r="O22">
        <v>-349.96058489108901</v>
      </c>
      <c r="P22">
        <v>-335.30765826881901</v>
      </c>
      <c r="Q22">
        <v>-317.04651311201297</v>
      </c>
      <c r="R22">
        <v>-305.86914332298699</v>
      </c>
      <c r="S22">
        <v>-308.06422975085502</v>
      </c>
      <c r="T22">
        <v>-312.68137573470398</v>
      </c>
      <c r="U22">
        <v>-318.36272127850498</v>
      </c>
      <c r="V22">
        <v>-324.075934787731</v>
      </c>
      <c r="W22">
        <v>-329.71576345235701</v>
      </c>
      <c r="X22">
        <v>-500.55459952723999</v>
      </c>
      <c r="Y22">
        <v>-500.032971041758</v>
      </c>
      <c r="Z22">
        <v>-500.88916826001201</v>
      </c>
      <c r="AA22">
        <v>-502.78958800381201</v>
      </c>
      <c r="AB22">
        <v>-505.494912890313</v>
      </c>
      <c r="AC22">
        <v>-508.83586402982303</v>
      </c>
      <c r="AD22">
        <v>-512.69524236010602</v>
      </c>
      <c r="AE22">
        <v>-516.99484765376098</v>
      </c>
      <c r="AF22">
        <v>-521.68609388448101</v>
      </c>
      <c r="AG22">
        <v>-526.74338764274103</v>
      </c>
      <c r="AH22">
        <v>-532.15959327812595</v>
      </c>
    </row>
    <row r="23" spans="1:34" x14ac:dyDescent="0.35">
      <c r="A23" t="s">
        <v>616</v>
      </c>
      <c r="C23">
        <v>-218.178</v>
      </c>
      <c r="D23">
        <v>-245.04400000000001</v>
      </c>
      <c r="E23">
        <v>-213.44299754734899</v>
      </c>
      <c r="F23">
        <v>-250.21605556378</v>
      </c>
      <c r="G23">
        <v>-293.23604443594598</v>
      </c>
      <c r="H23">
        <v>-149.79857393941799</v>
      </c>
      <c r="I23">
        <v>-266.01801073157998</v>
      </c>
      <c r="J23">
        <v>-273.556999141505</v>
      </c>
      <c r="K23">
        <v>-285.52895859274702</v>
      </c>
      <c r="L23">
        <v>-286.41327868092702</v>
      </c>
      <c r="M23">
        <v>-293.399254462481</v>
      </c>
      <c r="N23">
        <v>-309.79984520033003</v>
      </c>
      <c r="O23">
        <v>-498.40701857021497</v>
      </c>
      <c r="P23">
        <v>-510.61738792180898</v>
      </c>
      <c r="Q23">
        <v>-520.64920716886002</v>
      </c>
      <c r="R23">
        <v>-526.62081849270203</v>
      </c>
      <c r="S23">
        <v>-530.08231781827305</v>
      </c>
      <c r="T23">
        <v>-531.20697956157505</v>
      </c>
      <c r="U23">
        <v>-530.92125049610399</v>
      </c>
      <c r="V23">
        <v>-529.46435833788405</v>
      </c>
      <c r="W23">
        <v>-527.045158815479</v>
      </c>
      <c r="X23">
        <v>-823.70378066390595</v>
      </c>
      <c r="Y23">
        <v>-822.51986228010696</v>
      </c>
      <c r="Z23">
        <v>-820.83326015930402</v>
      </c>
      <c r="AA23">
        <v>-818.67110278458699</v>
      </c>
      <c r="AB23">
        <v>-816.05651555936902</v>
      </c>
      <c r="AC23">
        <v>-813.00880510299498</v>
      </c>
      <c r="AD23">
        <v>-809.54355949861701</v>
      </c>
      <c r="AE23">
        <v>-805.67266700778805</v>
      </c>
      <c r="AF23">
        <v>-801.40424974930397</v>
      </c>
      <c r="AG23">
        <v>-796.74250579416105</v>
      </c>
      <c r="AH23">
        <v>-791.68744907370603</v>
      </c>
    </row>
    <row r="24" spans="1:34" x14ac:dyDescent="0.35">
      <c r="A24" t="s">
        <v>617</v>
      </c>
      <c r="C24">
        <v>-148.12700000000001</v>
      </c>
      <c r="D24">
        <v>-193.101</v>
      </c>
      <c r="E24">
        <v>-237.62865322827301</v>
      </c>
      <c r="F24">
        <v>-276.13427509895001</v>
      </c>
      <c r="G24">
        <v>-321.76200257143</v>
      </c>
      <c r="H24">
        <v>-161.05305603694899</v>
      </c>
      <c r="I24">
        <v>-268.33138764401798</v>
      </c>
      <c r="J24">
        <v>-285.91373778105998</v>
      </c>
      <c r="K24">
        <v>-303.849342201799</v>
      </c>
      <c r="L24">
        <v>-314.02052731091698</v>
      </c>
      <c r="M24">
        <v>-332.69680593891798</v>
      </c>
      <c r="N24">
        <v>-354.41079457345302</v>
      </c>
      <c r="O24">
        <v>-543.91373307555295</v>
      </c>
      <c r="P24">
        <v>-559.63693486242801</v>
      </c>
      <c r="Q24">
        <v>-571.47686819272406</v>
      </c>
      <c r="R24">
        <v>-579.23041582798101</v>
      </c>
      <c r="S24">
        <v>-583.92693711740503</v>
      </c>
      <c r="T24">
        <v>-586.19814695690297</v>
      </c>
      <c r="U24">
        <v>-586.76870423677303</v>
      </c>
      <c r="V24">
        <v>-585.955023640033</v>
      </c>
      <c r="W24">
        <v>-583.97701183955701</v>
      </c>
      <c r="X24">
        <v>-857.05983461340304</v>
      </c>
      <c r="Y24">
        <v>-855.28427526307905</v>
      </c>
      <c r="Z24">
        <v>-852.89690808648504</v>
      </c>
      <c r="AA24">
        <v>-849.94714186645695</v>
      </c>
      <c r="AB24">
        <v>-846.47776375625403</v>
      </c>
      <c r="AC24">
        <v>-842.52578330949802</v>
      </c>
      <c r="AD24">
        <v>-838.12311968814697</v>
      </c>
      <c r="AE24">
        <v>-833.29715693882304</v>
      </c>
      <c r="AF24">
        <v>-828.07118280377802</v>
      </c>
      <c r="AG24">
        <v>-822.46473178855103</v>
      </c>
      <c r="AH24">
        <v>-816.49383780026506</v>
      </c>
    </row>
    <row r="25" spans="1:34" x14ac:dyDescent="0.35">
      <c r="A25" t="s">
        <v>618</v>
      </c>
      <c r="C25">
        <v>-151.929</v>
      </c>
      <c r="D25">
        <v>-189.47200000000001</v>
      </c>
      <c r="E25">
        <v>-262.92035596573203</v>
      </c>
      <c r="F25">
        <v>-288.53207271891398</v>
      </c>
      <c r="G25">
        <v>-321.61909390507998</v>
      </c>
      <c r="H25">
        <v>-215.65297828841301</v>
      </c>
      <c r="I25">
        <v>-308.34133190030502</v>
      </c>
      <c r="J25">
        <v>-331.37590100078398</v>
      </c>
      <c r="K25">
        <v>-355.62734770833401</v>
      </c>
      <c r="L25">
        <v>-374.33027698110197</v>
      </c>
      <c r="M25">
        <v>-393.25003384644799</v>
      </c>
      <c r="N25">
        <v>-415.58644509335699</v>
      </c>
      <c r="O25">
        <v>-609.10808812282198</v>
      </c>
      <c r="P25">
        <v>-622.500098659218</v>
      </c>
      <c r="Q25">
        <v>-632.71475628237999</v>
      </c>
      <c r="R25">
        <v>-639.74032340107101</v>
      </c>
      <c r="S25">
        <v>-644.23943970351002</v>
      </c>
      <c r="T25">
        <v>-646.75743684109602</v>
      </c>
      <c r="U25">
        <v>-647.73880280669096</v>
      </c>
      <c r="V25">
        <v>-647.41306627658901</v>
      </c>
      <c r="W25">
        <v>-645.91973977023099</v>
      </c>
      <c r="X25">
        <v>-928.70344389324998</v>
      </c>
      <c r="Y25">
        <v>-927.92495386059602</v>
      </c>
      <c r="Z25">
        <v>-926.56645995820099</v>
      </c>
      <c r="AA25">
        <v>-924.65966304583105</v>
      </c>
      <c r="AB25">
        <v>-922.23135944023704</v>
      </c>
      <c r="AC25">
        <v>-919.30388021666397</v>
      </c>
      <c r="AD25">
        <v>-915.89544285368004</v>
      </c>
      <c r="AE25">
        <v>-912.02042434670398</v>
      </c>
      <c r="AF25">
        <v>-907.68956292076996</v>
      </c>
      <c r="AG25">
        <v>-902.91009612288201</v>
      </c>
      <c r="AH25">
        <v>-897.68583443904095</v>
      </c>
    </row>
    <row r="26" spans="1:34" x14ac:dyDescent="0.35">
      <c r="A26" t="s">
        <v>619</v>
      </c>
      <c r="C26">
        <v>-34.195999999999998</v>
      </c>
      <c r="D26">
        <v>-39.238999999999997</v>
      </c>
      <c r="E26">
        <v>-43.409643155071898</v>
      </c>
      <c r="F26">
        <v>192.90685299898001</v>
      </c>
      <c r="G26">
        <v>165.797475841758</v>
      </c>
      <c r="H26">
        <v>274.99463189596003</v>
      </c>
      <c r="I26">
        <v>166.239178712615</v>
      </c>
      <c r="J26">
        <v>161.14036594503301</v>
      </c>
      <c r="K26">
        <v>157.04681759674301</v>
      </c>
      <c r="L26">
        <v>152.63456384749199</v>
      </c>
      <c r="M26">
        <v>138.14944246417201</v>
      </c>
      <c r="N26">
        <v>118.428979828837</v>
      </c>
      <c r="O26">
        <v>-7.4755124927098597</v>
      </c>
      <c r="P26">
        <v>-15.7900562184468</v>
      </c>
      <c r="Q26">
        <v>-23.964105060929899</v>
      </c>
      <c r="R26">
        <v>-32.594417353281102</v>
      </c>
      <c r="S26">
        <v>-41.703098491258302</v>
      </c>
      <c r="T26">
        <v>-51.550458557258899</v>
      </c>
      <c r="U26">
        <v>-211.071673991371</v>
      </c>
      <c r="V26">
        <v>-229.69639554515399</v>
      </c>
      <c r="W26">
        <v>-247.28584107286599</v>
      </c>
      <c r="X26">
        <v>-263.83431143891102</v>
      </c>
      <c r="Y26">
        <v>-279.35727152485498</v>
      </c>
      <c r="Z26">
        <v>-293.88040520854099</v>
      </c>
      <c r="AA26">
        <v>-307.43254662978001</v>
      </c>
      <c r="AB26">
        <v>-320.04139340364998</v>
      </c>
      <c r="AC26">
        <v>-331.73070154662901</v>
      </c>
      <c r="AD26">
        <v>-342.51841475721898</v>
      </c>
      <c r="AE26">
        <v>-352.41545004700498</v>
      </c>
      <c r="AF26">
        <v>-361.42498041093302</v>
      </c>
      <c r="AG26">
        <v>-369.542171354701</v>
      </c>
      <c r="AH26">
        <v>-376.75438813395198</v>
      </c>
    </row>
    <row r="27" spans="1:34" x14ac:dyDescent="0.35">
      <c r="A27" t="s">
        <v>620</v>
      </c>
      <c r="C27">
        <v>-72.504000000000005</v>
      </c>
      <c r="D27">
        <v>-79.016999999999996</v>
      </c>
      <c r="E27">
        <v>-85.476124309898907</v>
      </c>
      <c r="F27">
        <v>157.52965242454999</v>
      </c>
      <c r="G27">
        <v>119.497076350333</v>
      </c>
      <c r="H27">
        <v>219.854767659115</v>
      </c>
      <c r="I27">
        <v>86.363718108379501</v>
      </c>
      <c r="J27">
        <v>80.092061459023498</v>
      </c>
      <c r="K27">
        <v>72.765489133269696</v>
      </c>
      <c r="L27">
        <v>65.8089635809458</v>
      </c>
      <c r="M27">
        <v>49.303532949591002</v>
      </c>
      <c r="N27">
        <v>26.9993880718689</v>
      </c>
      <c r="O27">
        <v>-65.577618004383893</v>
      </c>
      <c r="P27">
        <v>-75.870277183290398</v>
      </c>
      <c r="Q27">
        <v>-85.444141761242605</v>
      </c>
      <c r="R27">
        <v>-94.761155174817702</v>
      </c>
      <c r="S27">
        <v>-103.908409319626</v>
      </c>
      <c r="T27">
        <v>-113.438262482981</v>
      </c>
      <c r="U27">
        <v>-245.40993100796001</v>
      </c>
      <c r="V27">
        <v>-268.36755971911202</v>
      </c>
      <c r="W27">
        <v>-290.06889202795497</v>
      </c>
      <c r="X27">
        <v>-310.46499913603498</v>
      </c>
      <c r="Y27">
        <v>-329.54531843165302</v>
      </c>
      <c r="Z27">
        <v>-347.32194779156902</v>
      </c>
      <c r="AA27">
        <v>-363.81832529310799</v>
      </c>
      <c r="AB27">
        <v>-379.06167087444601</v>
      </c>
      <c r="AC27">
        <v>-393.07785154458901</v>
      </c>
      <c r="AD27">
        <v>-405.887928156535</v>
      </c>
      <c r="AE27">
        <v>-417.50592543068399</v>
      </c>
      <c r="AF27">
        <v>-427.93754431440402</v>
      </c>
      <c r="AG27">
        <v>-437.17966479640899</v>
      </c>
      <c r="AH27">
        <v>-445.220599200979</v>
      </c>
    </row>
    <row r="28" spans="1:34" x14ac:dyDescent="0.35">
      <c r="A28" t="s">
        <v>621</v>
      </c>
      <c r="C28">
        <v>-86.632000000000005</v>
      </c>
      <c r="D28">
        <v>-92.679000000000002</v>
      </c>
      <c r="E28">
        <v>-99.478850350432793</v>
      </c>
      <c r="F28">
        <v>135.32943237333001</v>
      </c>
      <c r="G28">
        <v>99.154448515151898</v>
      </c>
      <c r="H28">
        <v>197.181966154344</v>
      </c>
      <c r="I28">
        <v>74.979473702190404</v>
      </c>
      <c r="J28">
        <v>68.055531565302005</v>
      </c>
      <c r="K28">
        <v>60.502253407337697</v>
      </c>
      <c r="L28">
        <v>52.689997261949799</v>
      </c>
      <c r="M28">
        <v>36.199818836641697</v>
      </c>
      <c r="N28">
        <v>14.776906231898</v>
      </c>
      <c r="O28">
        <v>-72.0841753237017</v>
      </c>
      <c r="P28">
        <v>-81.728281819497795</v>
      </c>
      <c r="Q28">
        <v>-90.800703337915294</v>
      </c>
      <c r="R28">
        <v>-99.783827416947304</v>
      </c>
      <c r="S28">
        <v>-108.708554069851</v>
      </c>
      <c r="T28">
        <v>-118.134957380567</v>
      </c>
      <c r="U28">
        <v>-246.148441163467</v>
      </c>
      <c r="V28">
        <v>-269.413123488059</v>
      </c>
      <c r="W28">
        <v>-291.40261735749698</v>
      </c>
      <c r="X28">
        <v>-312.06306879416798</v>
      </c>
      <c r="Y28">
        <v>-331.38090472187997</v>
      </c>
      <c r="Z28">
        <v>-349.36705074268298</v>
      </c>
      <c r="AA28">
        <v>-366.044973546569</v>
      </c>
      <c r="AB28">
        <v>-381.44265703338903</v>
      </c>
      <c r="AC28">
        <v>-395.58716287629397</v>
      </c>
      <c r="AD28">
        <v>-408.50097821413902</v>
      </c>
      <c r="AE28">
        <v>-420.19966827280803</v>
      </c>
      <c r="AF28">
        <v>-430.69050885200897</v>
      </c>
      <c r="AG28">
        <v>-439.97194435559999</v>
      </c>
      <c r="AH28">
        <v>-448.03381650580798</v>
      </c>
    </row>
    <row r="29" spans="1:34" x14ac:dyDescent="0.35">
      <c r="A29" t="s">
        <v>622</v>
      </c>
      <c r="C29">
        <v>-83.929000000000002</v>
      </c>
      <c r="D29">
        <v>-89.828999999999994</v>
      </c>
      <c r="E29">
        <v>-98.2017473655836</v>
      </c>
      <c r="F29">
        <v>129.132300950066</v>
      </c>
      <c r="G29">
        <v>95.381275976927498</v>
      </c>
      <c r="H29">
        <v>195.55695598958999</v>
      </c>
      <c r="I29">
        <v>80.111731456720904</v>
      </c>
      <c r="J29">
        <v>71.9294557413928</v>
      </c>
      <c r="K29">
        <v>63.547542328048799</v>
      </c>
      <c r="L29">
        <v>54.3257234128642</v>
      </c>
      <c r="M29">
        <v>37.306354759847899</v>
      </c>
      <c r="N29">
        <v>15.922128814625101</v>
      </c>
      <c r="O29">
        <v>-71.757870855490793</v>
      </c>
      <c r="P29">
        <v>-80.927739856071099</v>
      </c>
      <c r="Q29">
        <v>-89.719755121870307</v>
      </c>
      <c r="R29">
        <v>-98.647218980051207</v>
      </c>
      <c r="S29">
        <v>-107.696504853222</v>
      </c>
      <c r="T29">
        <v>-117.32446735933701</v>
      </c>
      <c r="U29">
        <v>-245.71003848143701</v>
      </c>
      <c r="V29">
        <v>-268.95038417999803</v>
      </c>
      <c r="W29">
        <v>-290.972029181285</v>
      </c>
      <c r="X29">
        <v>-311.70611508549899</v>
      </c>
      <c r="Y29">
        <v>-331.12673044860998</v>
      </c>
      <c r="Z29">
        <v>-349.23511611593699</v>
      </c>
      <c r="AA29">
        <v>-366.04728440411702</v>
      </c>
      <c r="AB29">
        <v>-381.58557255496902</v>
      </c>
      <c r="AC29">
        <v>-395.87282193546901</v>
      </c>
      <c r="AD29">
        <v>-408.92841783557901</v>
      </c>
      <c r="AE29">
        <v>-420.76568426812003</v>
      </c>
      <c r="AF29">
        <v>-431.390315945167</v>
      </c>
      <c r="AG29">
        <v>-440.79968172676303</v>
      </c>
      <c r="AH29">
        <v>-448.98293445688898</v>
      </c>
    </row>
    <row r="30" spans="1:34" x14ac:dyDescent="0.35">
      <c r="A30" t="s">
        <v>623</v>
      </c>
      <c r="C30">
        <v>-65.781000000000006</v>
      </c>
      <c r="D30">
        <v>-70.801000000000002</v>
      </c>
      <c r="E30">
        <v>-77.727066777443895</v>
      </c>
      <c r="F30">
        <v>143.99826400641101</v>
      </c>
      <c r="G30">
        <v>115.136785550089</v>
      </c>
      <c r="H30">
        <v>212.13323719353701</v>
      </c>
      <c r="I30">
        <v>129.58151321308401</v>
      </c>
      <c r="J30">
        <v>119.847810743984</v>
      </c>
      <c r="K30">
        <v>110.404254696574</v>
      </c>
      <c r="L30">
        <v>99.660179561504705</v>
      </c>
      <c r="M30">
        <v>82.150913785230898</v>
      </c>
      <c r="N30">
        <v>60.897077807302402</v>
      </c>
      <c r="O30">
        <v>-40.7286949662141</v>
      </c>
      <c r="P30">
        <v>-48.931479134770001</v>
      </c>
      <c r="Q30">
        <v>-57.1793449163603</v>
      </c>
      <c r="R30">
        <v>-65.990245729605306</v>
      </c>
      <c r="S30">
        <v>-75.313864831772506</v>
      </c>
      <c r="T30">
        <v>-85.383143365317906</v>
      </c>
      <c r="U30">
        <v>-222.825363901055</v>
      </c>
      <c r="V30">
        <v>-243.49874694754899</v>
      </c>
      <c r="W30">
        <v>-263.18607057821299</v>
      </c>
      <c r="X30">
        <v>-281.81259959818101</v>
      </c>
      <c r="Y30">
        <v>-299.34153877795501</v>
      </c>
      <c r="Z30">
        <v>-315.76180038556799</v>
      </c>
      <c r="AA30">
        <v>-331.077534581885</v>
      </c>
      <c r="AB30">
        <v>-345.30077752467002</v>
      </c>
      <c r="AC30">
        <v>-358.44621466694502</v>
      </c>
      <c r="AD30">
        <v>-370.52747308321699</v>
      </c>
      <c r="AE30">
        <v>-381.55455295735999</v>
      </c>
      <c r="AF30">
        <v>-391.532151588793</v>
      </c>
      <c r="AG30">
        <v>-400.45873670131198</v>
      </c>
      <c r="AH30">
        <v>-408.32631951749102</v>
      </c>
    </row>
    <row r="31" spans="1:34" x14ac:dyDescent="0.35">
      <c r="A31" t="s">
        <v>453</v>
      </c>
      <c r="C31">
        <v>5.4059999999999997</v>
      </c>
      <c r="D31">
        <v>5.2380000000000004</v>
      </c>
      <c r="E31">
        <v>5.7290063264501701</v>
      </c>
      <c r="F31">
        <v>4.7515053463154304</v>
      </c>
      <c r="G31">
        <v>3.46949532903123</v>
      </c>
      <c r="H31">
        <v>0.90723331078770098</v>
      </c>
      <c r="I31">
        <v>-0.112763004649984</v>
      </c>
      <c r="J31">
        <v>3.1789768341900101E-2</v>
      </c>
      <c r="K31">
        <v>-1.22018845737579</v>
      </c>
      <c r="L31">
        <v>-1.0912042354367999</v>
      </c>
      <c r="M31">
        <v>-1.31255506574175</v>
      </c>
      <c r="N31">
        <v>-3.6514190781574598</v>
      </c>
      <c r="O31">
        <v>-3.65219522811477</v>
      </c>
      <c r="P31">
        <v>-3.45601732141313</v>
      </c>
      <c r="Q31">
        <v>-3.35517921262714</v>
      </c>
      <c r="R31">
        <v>-3.1935007048685402</v>
      </c>
      <c r="S31">
        <v>-3.0579413901069898</v>
      </c>
      <c r="T31">
        <v>-2.3408641253575002</v>
      </c>
      <c r="U31">
        <v>-3.26585126531387</v>
      </c>
      <c r="V31">
        <v>-3.0092668952762001</v>
      </c>
      <c r="W31">
        <v>-2.8033916560313599</v>
      </c>
      <c r="X31">
        <v>-3.7374732813148301</v>
      </c>
      <c r="Y31">
        <v>-3.4901977257548999</v>
      </c>
      <c r="Z31">
        <v>-3.2682491905921598</v>
      </c>
      <c r="AA31">
        <v>-3.08914217115225</v>
      </c>
      <c r="AB31">
        <v>-2.8992991188830501</v>
      </c>
      <c r="AC31">
        <v>-2.74182870986873</v>
      </c>
      <c r="AD31">
        <v>-2.6321829432631598</v>
      </c>
      <c r="AE31">
        <v>-2.53381370832345</v>
      </c>
      <c r="AF31">
        <v>-2.4454970712253798</v>
      </c>
      <c r="AG31">
        <v>-2.3662411536280001</v>
      </c>
      <c r="AH31">
        <v>-2.2951056449631602</v>
      </c>
    </row>
    <row r="32" spans="1:34" x14ac:dyDescent="0.35">
      <c r="A32" t="s">
        <v>609</v>
      </c>
      <c r="C32">
        <v>-362.80200000000002</v>
      </c>
      <c r="D32">
        <v>-362.34800000000001</v>
      </c>
      <c r="E32">
        <v>-356.064321684437</v>
      </c>
      <c r="F32">
        <v>-567.55539791323804</v>
      </c>
      <c r="G32">
        <v>-549.63755044113498</v>
      </c>
      <c r="H32">
        <v>-375.12071781024099</v>
      </c>
      <c r="I32">
        <v>-446.12682182427699</v>
      </c>
      <c r="J32">
        <v>-427.12149167902402</v>
      </c>
      <c r="K32">
        <v>-402.62232980962898</v>
      </c>
      <c r="L32">
        <v>-379.060831508538</v>
      </c>
      <c r="M32">
        <v>-364.20278782935702</v>
      </c>
      <c r="N32">
        <v>-351.05698344882097</v>
      </c>
      <c r="O32">
        <v>-319.40042757028198</v>
      </c>
      <c r="P32">
        <v>-319.38370922821701</v>
      </c>
      <c r="Q32">
        <v>-319.26089462359101</v>
      </c>
      <c r="R32">
        <v>-318.72574429708402</v>
      </c>
      <c r="S32">
        <v>-317.577640353238</v>
      </c>
      <c r="T32">
        <v>-315.97414939968399</v>
      </c>
      <c r="U32">
        <v>-330.71664262511302</v>
      </c>
      <c r="V32">
        <v>-348.28490131544498</v>
      </c>
      <c r="W32">
        <v>-365.06709252136301</v>
      </c>
      <c r="X32">
        <v>-381.01058566136197</v>
      </c>
      <c r="Y32">
        <v>-396.082350068582</v>
      </c>
      <c r="Z32">
        <v>-410.26215108500401</v>
      </c>
      <c r="AA32">
        <v>-423.53687658632299</v>
      </c>
      <c r="AB32">
        <v>-435.89601585965698</v>
      </c>
      <c r="AC32">
        <v>-447.32817748547097</v>
      </c>
      <c r="AD32">
        <v>-457.81848491072202</v>
      </c>
      <c r="AE32">
        <v>-467.34671228573802</v>
      </c>
      <c r="AF32">
        <v>-475.886086556397</v>
      </c>
      <c r="AG32">
        <v>-483.40275107812198</v>
      </c>
      <c r="AH32">
        <v>-489.85593611171203</v>
      </c>
    </row>
    <row r="33" spans="1:34" x14ac:dyDescent="0.35">
      <c r="A33" t="s">
        <v>610</v>
      </c>
      <c r="C33">
        <v>-369.08300000000003</v>
      </c>
      <c r="D33">
        <v>-369.09500000000003</v>
      </c>
      <c r="E33">
        <v>-362.918542141003</v>
      </c>
      <c r="F33">
        <v>-580.84280550119001</v>
      </c>
      <c r="G33">
        <v>-558.23954344476101</v>
      </c>
      <c r="H33">
        <v>-373.03490242707602</v>
      </c>
      <c r="I33">
        <v>-479.60010610793103</v>
      </c>
      <c r="J33">
        <v>-455.68902208487299</v>
      </c>
      <c r="K33">
        <v>-428.26421916547798</v>
      </c>
      <c r="L33">
        <v>-402.07782741827202</v>
      </c>
      <c r="M33">
        <v>-385.239341195458</v>
      </c>
      <c r="N33">
        <v>-371.42928669750899</v>
      </c>
      <c r="O33">
        <v>-338.20871475929403</v>
      </c>
      <c r="P33">
        <v>-338.33264662899199</v>
      </c>
      <c r="Q33">
        <v>-338.26209212509099</v>
      </c>
      <c r="R33">
        <v>-337.542045413452</v>
      </c>
      <c r="S33">
        <v>-336.05601490989699</v>
      </c>
      <c r="T33">
        <v>-334.03214367420298</v>
      </c>
      <c r="U33">
        <v>-341.21880527428902</v>
      </c>
      <c r="V33">
        <v>-363.20892351041198</v>
      </c>
      <c r="W33">
        <v>-384.21752587251399</v>
      </c>
      <c r="X33">
        <v>-404.13116303128402</v>
      </c>
      <c r="Y33">
        <v>-422.88224935841401</v>
      </c>
      <c r="Z33">
        <v>-440.43361459308801</v>
      </c>
      <c r="AA33">
        <v>-456.76645951871598</v>
      </c>
      <c r="AB33">
        <v>-471.87143459711001</v>
      </c>
      <c r="AC33">
        <v>-485.74218429478299</v>
      </c>
      <c r="AD33">
        <v>-498.37077724591899</v>
      </c>
      <c r="AE33">
        <v>-509.74459010144898</v>
      </c>
      <c r="AF33">
        <v>-519.84437285392198</v>
      </c>
      <c r="AG33">
        <v>-528.643346961406</v>
      </c>
      <c r="AH33">
        <v>-536.10728867849195</v>
      </c>
    </row>
    <row r="34" spans="1:34" x14ac:dyDescent="0.35">
      <c r="A34" t="s">
        <v>611</v>
      </c>
      <c r="C34">
        <v>-327.45499999999998</v>
      </c>
      <c r="D34">
        <v>-328.23099999999999</v>
      </c>
      <c r="E34">
        <v>-324.43238150326698</v>
      </c>
      <c r="F34">
        <v>-480.17869707569099</v>
      </c>
      <c r="G34">
        <v>-464.46759717645801</v>
      </c>
      <c r="H34">
        <v>-294.81023878468102</v>
      </c>
      <c r="I34">
        <v>-402.208587774867</v>
      </c>
      <c r="J34">
        <v>-382.61081547626998</v>
      </c>
      <c r="K34">
        <v>-359.94145981735397</v>
      </c>
      <c r="L34">
        <v>-338.58700241357798</v>
      </c>
      <c r="M34">
        <v>-325.92019963102098</v>
      </c>
      <c r="N34">
        <v>-316.42260417849099</v>
      </c>
      <c r="O34">
        <v>-298.34644960767201</v>
      </c>
      <c r="P34">
        <v>-299.34340614628297</v>
      </c>
      <c r="Q34">
        <v>-300.168800380314</v>
      </c>
      <c r="R34">
        <v>-300.52932222736098</v>
      </c>
      <c r="S34">
        <v>-300.33289178647499</v>
      </c>
      <c r="T34">
        <v>-299.831190723237</v>
      </c>
      <c r="U34">
        <v>-323.33959219537201</v>
      </c>
      <c r="V34">
        <v>-345.72765921534699</v>
      </c>
      <c r="W34">
        <v>-367.07137622151203</v>
      </c>
      <c r="X34">
        <v>-387.26110462800301</v>
      </c>
      <c r="Y34">
        <v>-406.23498183228202</v>
      </c>
      <c r="Z34">
        <v>-423.96274952167897</v>
      </c>
      <c r="AA34">
        <v>-440.43288570709097</v>
      </c>
      <c r="AB34">
        <v>-455.64329004562899</v>
      </c>
      <c r="AC34">
        <v>-469.59466440490201</v>
      </c>
      <c r="AD34">
        <v>-482.28589187395897</v>
      </c>
      <c r="AE34">
        <v>-493.71092674755403</v>
      </c>
      <c r="AF34">
        <v>-503.85687968265199</v>
      </c>
      <c r="AG34">
        <v>-512.70313117051205</v>
      </c>
      <c r="AH34">
        <v>-520.22141265382095</v>
      </c>
    </row>
    <row r="35" spans="1:34" x14ac:dyDescent="0.35">
      <c r="A35" t="s">
        <v>612</v>
      </c>
      <c r="C35">
        <v>-288.041</v>
      </c>
      <c r="D35">
        <v>-289.32400000000001</v>
      </c>
      <c r="E35">
        <v>-286.55528337156602</v>
      </c>
      <c r="F35">
        <v>-375.85843954655502</v>
      </c>
      <c r="G35">
        <v>-368.01523193098302</v>
      </c>
      <c r="H35">
        <v>-212.06511539813201</v>
      </c>
      <c r="I35">
        <v>-316.91771225556602</v>
      </c>
      <c r="J35">
        <v>-303.10111698903302</v>
      </c>
      <c r="K35">
        <v>-286.56507286571002</v>
      </c>
      <c r="L35">
        <v>-271.43295976087001</v>
      </c>
      <c r="M35">
        <v>-264.11896515748901</v>
      </c>
      <c r="N35">
        <v>-259.709161195918</v>
      </c>
      <c r="O35">
        <v>-260.53857541176001</v>
      </c>
      <c r="P35">
        <v>-262.23171947464999</v>
      </c>
      <c r="Q35">
        <v>-263.90051856608898</v>
      </c>
      <c r="R35">
        <v>-265.34928799378702</v>
      </c>
      <c r="S35">
        <v>-266.492462548959</v>
      </c>
      <c r="T35">
        <v>-267.52638930285798</v>
      </c>
      <c r="U35">
        <v>-306.96392094217902</v>
      </c>
      <c r="V35">
        <v>-329.31144380382398</v>
      </c>
      <c r="W35">
        <v>-350.63463402986503</v>
      </c>
      <c r="X35">
        <v>-370.81837771679801</v>
      </c>
      <c r="Y35">
        <v>-389.797050490858</v>
      </c>
      <c r="Z35">
        <v>-407.538133359894</v>
      </c>
      <c r="AA35">
        <v>-424.02900963832798</v>
      </c>
      <c r="AB35">
        <v>-439.26744624742201</v>
      </c>
      <c r="AC35">
        <v>-453.25482105653299</v>
      </c>
      <c r="AD35">
        <v>-465.991381775349</v>
      </c>
      <c r="AE35">
        <v>-477.47303441866802</v>
      </c>
      <c r="AF35">
        <v>-487.68934020928799</v>
      </c>
      <c r="AG35">
        <v>-496.622544898912</v>
      </c>
      <c r="AH35">
        <v>-504.247573789228</v>
      </c>
    </row>
    <row r="36" spans="1:34" x14ac:dyDescent="0.35">
      <c r="A36" t="s">
        <v>613</v>
      </c>
      <c r="C36">
        <v>-192.93799999999999</v>
      </c>
      <c r="D36">
        <v>-195.114</v>
      </c>
      <c r="E36">
        <v>-194.03439095971601</v>
      </c>
      <c r="F36">
        <v>-158.09116828156201</v>
      </c>
      <c r="G36">
        <v>-163.905314030337</v>
      </c>
      <c r="H36">
        <v>-36.611298023536101</v>
      </c>
      <c r="I36">
        <v>-109.03938299529</v>
      </c>
      <c r="J36">
        <v>-106.60640196067099</v>
      </c>
      <c r="K36">
        <v>-101.97048966274799</v>
      </c>
      <c r="L36">
        <v>-98.875287044943803</v>
      </c>
      <c r="M36">
        <v>-102.29616814339199</v>
      </c>
      <c r="N36">
        <v>-108.387840817032</v>
      </c>
      <c r="O36">
        <v>-154.04685592303099</v>
      </c>
      <c r="P36">
        <v>-157.57094784959901</v>
      </c>
      <c r="Q36">
        <v>-161.34229844217501</v>
      </c>
      <c r="R36">
        <v>-165.40973471880699</v>
      </c>
      <c r="S36">
        <v>-169.68938015310999</v>
      </c>
      <c r="T36">
        <v>-174.28616116201201</v>
      </c>
      <c r="U36">
        <v>-253.652193990873</v>
      </c>
      <c r="V36">
        <v>-273.38250411365402</v>
      </c>
      <c r="W36">
        <v>-292.23588174789501</v>
      </c>
      <c r="X36">
        <v>-310.117014657629</v>
      </c>
      <c r="Y36">
        <v>-326.97024875179898</v>
      </c>
      <c r="Z36">
        <v>-342.76778257003201</v>
      </c>
      <c r="AA36">
        <v>-357.49923315348798</v>
      </c>
      <c r="AB36">
        <v>-371.16399949081602</v>
      </c>
      <c r="AC36">
        <v>-383.76570388256101</v>
      </c>
      <c r="AD36">
        <v>-395.308192775691</v>
      </c>
      <c r="AE36">
        <v>-405.79273136960501</v>
      </c>
      <c r="AF36">
        <v>-415.21615105164801</v>
      </c>
      <c r="AG36">
        <v>-423.56981413741499</v>
      </c>
      <c r="AH36">
        <v>-430.83934351300701</v>
      </c>
    </row>
    <row r="37" spans="1:34" x14ac:dyDescent="0.35">
      <c r="A37" t="s">
        <v>589</v>
      </c>
      <c r="C37">
        <v>213.68100000000001</v>
      </c>
      <c r="D37">
        <v>210.58699999999999</v>
      </c>
      <c r="E37">
        <v>227.550590516851</v>
      </c>
      <c r="F37">
        <v>219.74364331999001</v>
      </c>
      <c r="G37">
        <v>212.58887996062799</v>
      </c>
      <c r="H37">
        <v>138.30617386807199</v>
      </c>
      <c r="I37">
        <v>214.306848633024</v>
      </c>
      <c r="J37">
        <v>213.164323699101</v>
      </c>
      <c r="K37">
        <v>199.75294910138101</v>
      </c>
      <c r="L37">
        <v>199.725551095215</v>
      </c>
      <c r="M37">
        <v>195.47163390366299</v>
      </c>
      <c r="N37">
        <v>168.72189625738099</v>
      </c>
      <c r="O37">
        <v>192.409388654662</v>
      </c>
      <c r="P37">
        <v>188.864504439114</v>
      </c>
      <c r="Q37">
        <v>181.850015001353</v>
      </c>
      <c r="R37">
        <v>176.31000154654501</v>
      </c>
      <c r="S37">
        <v>176.44710381789</v>
      </c>
      <c r="T37">
        <v>181.48564474792701</v>
      </c>
      <c r="U37">
        <v>180.794077444327</v>
      </c>
      <c r="V37">
        <v>178.00203502628599</v>
      </c>
      <c r="W37">
        <v>174.32647925117399</v>
      </c>
      <c r="X37">
        <v>232.78532708658901</v>
      </c>
      <c r="Y37">
        <v>230.78155573667701</v>
      </c>
      <c r="Z37">
        <v>228.50746560530499</v>
      </c>
      <c r="AA37">
        <v>226.010858811578</v>
      </c>
      <c r="AB37">
        <v>223.31364377009601</v>
      </c>
      <c r="AC37">
        <v>220.42579956686899</v>
      </c>
      <c r="AD37">
        <v>217.350879773537</v>
      </c>
      <c r="AE37">
        <v>214.08849280303301</v>
      </c>
      <c r="AF37">
        <v>210.63555797150499</v>
      </c>
      <c r="AG37">
        <v>206.98701468536001</v>
      </c>
      <c r="AH37">
        <v>203.136244466367</v>
      </c>
    </row>
    <row r="38" spans="1:34" x14ac:dyDescent="0.35">
      <c r="A38" t="s">
        <v>590</v>
      </c>
      <c r="C38">
        <v>251.602</v>
      </c>
      <c r="D38">
        <v>246.84399999999999</v>
      </c>
      <c r="E38">
        <v>262.61777377590698</v>
      </c>
      <c r="F38">
        <v>251.88810752399201</v>
      </c>
      <c r="G38">
        <v>241.61767505245899</v>
      </c>
      <c r="H38">
        <v>194.48399577457801</v>
      </c>
      <c r="I38">
        <v>311.30449961820301</v>
      </c>
      <c r="J38">
        <v>300.10372710969301</v>
      </c>
      <c r="K38">
        <v>287.547151935611</v>
      </c>
      <c r="L38">
        <v>276.21046232242401</v>
      </c>
      <c r="M38">
        <v>261.82966046644401</v>
      </c>
      <c r="N38">
        <v>241.96817672632201</v>
      </c>
      <c r="O38">
        <v>288.50180041053602</v>
      </c>
      <c r="P38">
        <v>279.61434916455403</v>
      </c>
      <c r="Q38">
        <v>271.50313629783602</v>
      </c>
      <c r="R38">
        <v>263.15068053399199</v>
      </c>
      <c r="S38">
        <v>254.31064185505201</v>
      </c>
      <c r="T38">
        <v>249.932061209149</v>
      </c>
      <c r="U38">
        <v>244.201743904599</v>
      </c>
      <c r="V38">
        <v>237.56346733218999</v>
      </c>
      <c r="W38">
        <v>230.18057026037101</v>
      </c>
      <c r="X38">
        <v>277.00370778865198</v>
      </c>
      <c r="Y38">
        <v>272.46768109060298</v>
      </c>
      <c r="Z38">
        <v>267.50818516427699</v>
      </c>
      <c r="AA38">
        <v>262.124930368496</v>
      </c>
      <c r="AB38">
        <v>256.30509317481301</v>
      </c>
      <c r="AC38">
        <v>250.02541131041099</v>
      </c>
      <c r="AD38">
        <v>243.25332868147399</v>
      </c>
      <c r="AE38">
        <v>235.94744441319901</v>
      </c>
      <c r="AF38">
        <v>228.057409440588</v>
      </c>
      <c r="AG38">
        <v>219.52335409712899</v>
      </c>
      <c r="AH38">
        <v>210.27483698224901</v>
      </c>
    </row>
    <row r="39" spans="1:34" x14ac:dyDescent="0.35">
      <c r="A39" t="s">
        <v>591</v>
      </c>
      <c r="C39">
        <v>327.553</v>
      </c>
      <c r="D39">
        <v>317.322</v>
      </c>
      <c r="E39">
        <v>379.05177770695701</v>
      </c>
      <c r="F39">
        <v>357.949096347867</v>
      </c>
      <c r="G39">
        <v>335.42619975664701</v>
      </c>
      <c r="H39">
        <v>286.16402972683102</v>
      </c>
      <c r="I39">
        <v>389.089814675306</v>
      </c>
      <c r="J39">
        <v>372.35492045594299</v>
      </c>
      <c r="K39">
        <v>353.85430206369102</v>
      </c>
      <c r="L39">
        <v>338.90762644407602</v>
      </c>
      <c r="M39">
        <v>324.74296271326699</v>
      </c>
      <c r="N39">
        <v>309.41986216578903</v>
      </c>
      <c r="O39">
        <v>377.12259696249299</v>
      </c>
      <c r="P39">
        <v>361.62741728911601</v>
      </c>
      <c r="Q39">
        <v>350.766162721787</v>
      </c>
      <c r="R39">
        <v>338.84723040903901</v>
      </c>
      <c r="S39">
        <v>328.087976270132</v>
      </c>
      <c r="T39">
        <v>316.65261838524702</v>
      </c>
      <c r="U39">
        <v>305.14077349871798</v>
      </c>
      <c r="V39">
        <v>293.28498955173598</v>
      </c>
      <c r="W39">
        <v>281.20590240435899</v>
      </c>
      <c r="X39">
        <v>315.01975804937302</v>
      </c>
      <c r="Y39">
        <v>308.22319174280398</v>
      </c>
      <c r="Z39">
        <v>301.149066758353</v>
      </c>
      <c r="AA39">
        <v>293.75242427849298</v>
      </c>
      <c r="AB39">
        <v>285.98469657469701</v>
      </c>
      <c r="AC39">
        <v>277.79294403415599</v>
      </c>
      <c r="AD39">
        <v>269.11897762964702</v>
      </c>
      <c r="AE39">
        <v>259.898314684779</v>
      </c>
      <c r="AF39">
        <v>250.05893339073901</v>
      </c>
      <c r="AG39">
        <v>239.51979174583499</v>
      </c>
      <c r="AH39">
        <v>228.18900852177299</v>
      </c>
    </row>
    <row r="40" spans="1:34" x14ac:dyDescent="0.35">
      <c r="A40" t="s">
        <v>592</v>
      </c>
      <c r="C40">
        <v>480.14</v>
      </c>
      <c r="D40">
        <v>454.00299999999999</v>
      </c>
      <c r="E40">
        <v>457.70712796792901</v>
      </c>
      <c r="F40">
        <v>428.26614287125102</v>
      </c>
      <c r="G40">
        <v>396.14031735860601</v>
      </c>
      <c r="H40">
        <v>409.53114061746601</v>
      </c>
      <c r="I40">
        <v>478.53113262126999</v>
      </c>
      <c r="J40">
        <v>452.36048323829402</v>
      </c>
      <c r="K40">
        <v>423.71796198588601</v>
      </c>
      <c r="L40">
        <v>402.75996844730901</v>
      </c>
      <c r="M40">
        <v>384.05561525046897</v>
      </c>
      <c r="N40">
        <v>362.05242639264299</v>
      </c>
      <c r="O40">
        <v>425.90923510144501</v>
      </c>
      <c r="P40">
        <v>404.94012641938099</v>
      </c>
      <c r="Q40">
        <v>389.374316893144</v>
      </c>
      <c r="R40">
        <v>373.53008733299902</v>
      </c>
      <c r="S40">
        <v>359.40158408951498</v>
      </c>
      <c r="T40">
        <v>345.10067011116502</v>
      </c>
      <c r="U40">
        <v>331.08968088840697</v>
      </c>
      <c r="V40">
        <v>317.06582594241303</v>
      </c>
      <c r="W40">
        <v>303.10947107662798</v>
      </c>
      <c r="X40">
        <v>343.24346654913103</v>
      </c>
      <c r="Y40">
        <v>335.554902535765</v>
      </c>
      <c r="Z40">
        <v>327.68475531707497</v>
      </c>
      <c r="AA40">
        <v>319.58751259474701</v>
      </c>
      <c r="AB40">
        <v>311.21817117874002</v>
      </c>
      <c r="AC40">
        <v>302.531550257437</v>
      </c>
      <c r="AD40">
        <v>293.48164271783997</v>
      </c>
      <c r="AE40">
        <v>284.02096749155402</v>
      </c>
      <c r="AF40">
        <v>274.09991408514401</v>
      </c>
      <c r="AG40">
        <v>263.66607786245498</v>
      </c>
      <c r="AH40">
        <v>252.663536752185</v>
      </c>
    </row>
    <row r="41" spans="1:34" x14ac:dyDescent="0.35">
      <c r="A41" t="s">
        <v>593</v>
      </c>
      <c r="C41">
        <v>550.51499999999999</v>
      </c>
      <c r="D41">
        <v>521.62199999999996</v>
      </c>
      <c r="E41">
        <v>462.142864583272</v>
      </c>
      <c r="F41">
        <v>438.74992932749302</v>
      </c>
      <c r="G41">
        <v>412.45692703306298</v>
      </c>
      <c r="H41">
        <v>504.09994213006001</v>
      </c>
      <c r="I41">
        <v>590.425931307719</v>
      </c>
      <c r="J41">
        <v>560.81205697670202</v>
      </c>
      <c r="K41">
        <v>526.55696443428201</v>
      </c>
      <c r="L41">
        <v>500.09647479887298</v>
      </c>
      <c r="M41">
        <v>474.83550515370501</v>
      </c>
      <c r="N41">
        <v>447.052079107314</v>
      </c>
      <c r="O41">
        <v>531.80498663717799</v>
      </c>
      <c r="P41">
        <v>506.854783269118</v>
      </c>
      <c r="Q41">
        <v>487.57995415013897</v>
      </c>
      <c r="R41">
        <v>467.83514512961602</v>
      </c>
      <c r="S41">
        <v>449.83688227666198</v>
      </c>
      <c r="T41">
        <v>431.56576832457301</v>
      </c>
      <c r="U41">
        <v>413.55453683643901</v>
      </c>
      <c r="V41">
        <v>395.47112037692</v>
      </c>
      <c r="W41">
        <v>377.41092583060401</v>
      </c>
      <c r="X41">
        <v>417.02126577876498</v>
      </c>
      <c r="Y41">
        <v>407.76559941494702</v>
      </c>
      <c r="Z41">
        <v>398.30020294046602</v>
      </c>
      <c r="AA41">
        <v>388.57609656757</v>
      </c>
      <c r="AB41">
        <v>378.54436460454798</v>
      </c>
      <c r="AC41">
        <v>368.15553883887401</v>
      </c>
      <c r="AD41">
        <v>357.35900598709497</v>
      </c>
      <c r="AE41">
        <v>346.10240360521601</v>
      </c>
      <c r="AF41">
        <v>334.33099898660402</v>
      </c>
      <c r="AG41">
        <v>321.987056185065</v>
      </c>
      <c r="AH41">
        <v>309.00913933061202</v>
      </c>
    </row>
    <row r="42" spans="1:34" x14ac:dyDescent="0.35">
      <c r="A42" t="s">
        <v>594</v>
      </c>
      <c r="C42">
        <v>201.78</v>
      </c>
      <c r="D42">
        <v>200.11500000000001</v>
      </c>
      <c r="E42">
        <v>197.634552545335</v>
      </c>
      <c r="F42">
        <v>460.61226361019601</v>
      </c>
      <c r="G42">
        <v>439.34592540948398</v>
      </c>
      <c r="H42">
        <v>406.12433611200697</v>
      </c>
      <c r="I42">
        <v>420.77631234952298</v>
      </c>
      <c r="J42">
        <v>408.31493571055501</v>
      </c>
      <c r="K42">
        <v>393.67053489261002</v>
      </c>
      <c r="L42">
        <v>378.76025214911198</v>
      </c>
      <c r="M42">
        <v>362.49276090518799</v>
      </c>
      <c r="N42">
        <v>343.99140402255802</v>
      </c>
      <c r="O42">
        <v>250.784776361284</v>
      </c>
      <c r="P42">
        <v>246.526281833534</v>
      </c>
      <c r="Q42">
        <v>241.958656697549</v>
      </c>
      <c r="R42">
        <v>236.64695793897201</v>
      </c>
      <c r="S42">
        <v>230.40742808945299</v>
      </c>
      <c r="T42">
        <v>223.272729431556</v>
      </c>
      <c r="U42">
        <v>132.36416505087701</v>
      </c>
      <c r="V42">
        <v>133.67184471820701</v>
      </c>
      <c r="W42">
        <v>135.10035314817199</v>
      </c>
      <c r="X42">
        <v>136.61200429682799</v>
      </c>
      <c r="Y42">
        <v>138.16817484153299</v>
      </c>
      <c r="Z42">
        <v>139.73198079737799</v>
      </c>
      <c r="AA42">
        <v>141.26891300525901</v>
      </c>
      <c r="AB42">
        <v>142.746377539946</v>
      </c>
      <c r="AC42">
        <v>144.132969057287</v>
      </c>
      <c r="AD42">
        <v>145.39774718038899</v>
      </c>
      <c r="AE42">
        <v>146.50962523328101</v>
      </c>
      <c r="AF42">
        <v>147.436937824425</v>
      </c>
      <c r="AG42">
        <v>148.147230923103</v>
      </c>
      <c r="AH42">
        <v>148.60731727382</v>
      </c>
    </row>
    <row r="43" spans="1:34" x14ac:dyDescent="0.35">
      <c r="A43" t="s">
        <v>595</v>
      </c>
      <c r="C43">
        <v>246.59800000000001</v>
      </c>
      <c r="D43">
        <v>243.49</v>
      </c>
      <c r="E43">
        <v>238.157648930948</v>
      </c>
      <c r="F43">
        <v>582.38371427680897</v>
      </c>
      <c r="G43">
        <v>544.63806340175404</v>
      </c>
      <c r="H43">
        <v>487.26503632562901</v>
      </c>
      <c r="I43">
        <v>519.15287936864195</v>
      </c>
      <c r="J43">
        <v>498.158226637295</v>
      </c>
      <c r="K43">
        <v>474.12046302413302</v>
      </c>
      <c r="L43">
        <v>450.30167735024799</v>
      </c>
      <c r="M43">
        <v>425.47621288076601</v>
      </c>
      <c r="N43">
        <v>398.193951623538</v>
      </c>
      <c r="O43">
        <v>306.38026393953697</v>
      </c>
      <c r="P43">
        <v>298.73633379282501</v>
      </c>
      <c r="Q43">
        <v>291.020026006271</v>
      </c>
      <c r="R43">
        <v>282.65308157445202</v>
      </c>
      <c r="S43">
        <v>273.40113388656101</v>
      </c>
      <c r="T43">
        <v>263.10988557322401</v>
      </c>
      <c r="U43">
        <v>150.56603968699699</v>
      </c>
      <c r="V43">
        <v>152.252354381478</v>
      </c>
      <c r="W43">
        <v>154.12921074087799</v>
      </c>
      <c r="X43">
        <v>156.124719696287</v>
      </c>
      <c r="Y43">
        <v>158.176171681825</v>
      </c>
      <c r="Z43">
        <v>160.22943403350399</v>
      </c>
      <c r="AA43">
        <v>162.23745771685299</v>
      </c>
      <c r="AB43">
        <v>164.158334955181</v>
      </c>
      <c r="AC43">
        <v>165.95354203467301</v>
      </c>
      <c r="AD43">
        <v>167.586497569382</v>
      </c>
      <c r="AE43">
        <v>169.02145351582601</v>
      </c>
      <c r="AF43">
        <v>170.22272222298099</v>
      </c>
      <c r="AG43">
        <v>171.15424916972401</v>
      </c>
      <c r="AH43">
        <v>171.779543236514</v>
      </c>
    </row>
    <row r="44" spans="1:34" x14ac:dyDescent="0.35">
      <c r="A44" t="s">
        <v>596</v>
      </c>
      <c r="C44">
        <v>269.94299999999998</v>
      </c>
      <c r="D44">
        <v>266.471</v>
      </c>
      <c r="E44">
        <v>260.336637862293</v>
      </c>
      <c r="F44">
        <v>646.17034197656199</v>
      </c>
      <c r="G44">
        <v>602.39571719552396</v>
      </c>
      <c r="H44">
        <v>537.87805955676197</v>
      </c>
      <c r="I44">
        <v>578.83722667683196</v>
      </c>
      <c r="J44">
        <v>553.986029628957</v>
      </c>
      <c r="K44">
        <v>525.947743128051</v>
      </c>
      <c r="L44">
        <v>497.81985696936903</v>
      </c>
      <c r="M44">
        <v>468.80829925906301</v>
      </c>
      <c r="N44">
        <v>437.7203588616</v>
      </c>
      <c r="O44">
        <v>336.883763354385</v>
      </c>
      <c r="P44">
        <v>328.22907168107901</v>
      </c>
      <c r="Q44">
        <v>319.46908429706798</v>
      </c>
      <c r="R44">
        <v>309.94550836372201</v>
      </c>
      <c r="S44">
        <v>299.45763744796</v>
      </c>
      <c r="T44">
        <v>287.76003175634702</v>
      </c>
      <c r="U44">
        <v>163.66684342247899</v>
      </c>
      <c r="V44">
        <v>165.50396526489499</v>
      </c>
      <c r="W44">
        <v>167.54119027819601</v>
      </c>
      <c r="X44">
        <v>169.698988404484</v>
      </c>
      <c r="Y44">
        <v>171.90938133987501</v>
      </c>
      <c r="Z44">
        <v>174.11435396774601</v>
      </c>
      <c r="AA44">
        <v>176.26381385938299</v>
      </c>
      <c r="AB44">
        <v>178.31328367023701</v>
      </c>
      <c r="AC44">
        <v>180.22189940827499</v>
      </c>
      <c r="AD44">
        <v>181.95080446977201</v>
      </c>
      <c r="AE44">
        <v>183.461924824438</v>
      </c>
      <c r="AF44">
        <v>184.71712556525901</v>
      </c>
      <c r="AG44">
        <v>185.67774544962899</v>
      </c>
      <c r="AH44">
        <v>186.304522399169</v>
      </c>
    </row>
    <row r="45" spans="1:34" x14ac:dyDescent="0.35">
      <c r="A45" t="s">
        <v>597</v>
      </c>
      <c r="C45">
        <v>303.346</v>
      </c>
      <c r="D45">
        <v>299.36200000000002</v>
      </c>
      <c r="E45">
        <v>290.73143973034098</v>
      </c>
      <c r="F45">
        <v>712.76294543068002</v>
      </c>
      <c r="G45">
        <v>665.69854616694101</v>
      </c>
      <c r="H45">
        <v>598.44746835774197</v>
      </c>
      <c r="I45">
        <v>641.89750936695702</v>
      </c>
      <c r="J45">
        <v>614.51523952053799</v>
      </c>
      <c r="K45">
        <v>583.893870186512</v>
      </c>
      <c r="L45">
        <v>552.63992769174899</v>
      </c>
      <c r="M45">
        <v>520.44363887914096</v>
      </c>
      <c r="N45">
        <v>485.96942557721297</v>
      </c>
      <c r="O45">
        <v>373.15043994904698</v>
      </c>
      <c r="P45">
        <v>363.36018022663399</v>
      </c>
      <c r="Q45">
        <v>353.44095952037702</v>
      </c>
      <c r="R45">
        <v>342.59655836872997</v>
      </c>
      <c r="S45">
        <v>330.648568924497</v>
      </c>
      <c r="T45">
        <v>317.349119869508</v>
      </c>
      <c r="U45">
        <v>179.45296646424501</v>
      </c>
      <c r="V45">
        <v>181.356464912571</v>
      </c>
      <c r="W45">
        <v>183.47920660825801</v>
      </c>
      <c r="X45">
        <v>185.73326247678099</v>
      </c>
      <c r="Y45">
        <v>188.04411657446499</v>
      </c>
      <c r="Z45">
        <v>190.34832593297301</v>
      </c>
      <c r="AA45">
        <v>192.591104401053</v>
      </c>
      <c r="AB45">
        <v>194.72375474670901</v>
      </c>
      <c r="AC45">
        <v>196.701490648358</v>
      </c>
      <c r="AD45">
        <v>198.48169879563699</v>
      </c>
      <c r="AE45">
        <v>200.02262630606</v>
      </c>
      <c r="AF45">
        <v>201.28248286608201</v>
      </c>
      <c r="AG45">
        <v>202.21895435632101</v>
      </c>
      <c r="AH45">
        <v>202.78914607695199</v>
      </c>
    </row>
    <row r="46" spans="1:34" x14ac:dyDescent="0.35">
      <c r="A46" t="s">
        <v>598</v>
      </c>
      <c r="C46">
        <v>360.77</v>
      </c>
      <c r="D46">
        <v>356.52300000000002</v>
      </c>
      <c r="E46">
        <v>346.36283067330498</v>
      </c>
      <c r="F46">
        <v>817.26503338309601</v>
      </c>
      <c r="G46">
        <v>768.60525020796604</v>
      </c>
      <c r="H46">
        <v>702.35926935621001</v>
      </c>
      <c r="I46">
        <v>749.87796793619896</v>
      </c>
      <c r="J46">
        <v>721.52432323213998</v>
      </c>
      <c r="K46">
        <v>689.39266796316201</v>
      </c>
      <c r="L46">
        <v>656.15791191200606</v>
      </c>
      <c r="M46">
        <v>621.16914893663102</v>
      </c>
      <c r="N46">
        <v>583.12028326241705</v>
      </c>
      <c r="O46">
        <v>437.21670819978698</v>
      </c>
      <c r="P46">
        <v>426.47156174539299</v>
      </c>
      <c r="Q46">
        <v>415.44901915830002</v>
      </c>
      <c r="R46">
        <v>403.21424029069999</v>
      </c>
      <c r="S46">
        <v>389.57575505082002</v>
      </c>
      <c r="T46">
        <v>374.42159091656498</v>
      </c>
      <c r="U46">
        <v>215.988558605549</v>
      </c>
      <c r="V46">
        <v>218.27176214064099</v>
      </c>
      <c r="W46">
        <v>220.74390837269601</v>
      </c>
      <c r="X46">
        <v>223.324201050563</v>
      </c>
      <c r="Y46">
        <v>225.93997121189901</v>
      </c>
      <c r="Z46">
        <v>228.52644274118299</v>
      </c>
      <c r="AA46">
        <v>231.02556104338601</v>
      </c>
      <c r="AB46">
        <v>233.38409816267901</v>
      </c>
      <c r="AC46">
        <v>235.55184601000201</v>
      </c>
      <c r="AD46">
        <v>237.48008808681701</v>
      </c>
      <c r="AE46">
        <v>239.12041262475299</v>
      </c>
      <c r="AF46">
        <v>240.42390033319799</v>
      </c>
      <c r="AG46">
        <v>241.340728381871</v>
      </c>
      <c r="AH46">
        <v>241.820230695161</v>
      </c>
    </row>
    <row r="47" spans="1:34" x14ac:dyDescent="0.35">
      <c r="A47" t="s">
        <v>599</v>
      </c>
      <c r="H47">
        <v>276.948239852158</v>
      </c>
      <c r="I47">
        <v>199.79205810300499</v>
      </c>
      <c r="J47">
        <v>169.087301267839</v>
      </c>
      <c r="K47">
        <v>164.08597755564699</v>
      </c>
      <c r="L47">
        <v>145.20255440700601</v>
      </c>
      <c r="M47">
        <v>129.18027252340701</v>
      </c>
      <c r="N47">
        <v>133.351090863612</v>
      </c>
      <c r="O47">
        <v>136.09362972102701</v>
      </c>
      <c r="P47">
        <v>144.86220161928699</v>
      </c>
      <c r="Q47">
        <v>148.15212584547399</v>
      </c>
      <c r="R47">
        <v>144.71805440060299</v>
      </c>
      <c r="S47">
        <v>141.12753927206501</v>
      </c>
      <c r="T47">
        <v>149.47894329349799</v>
      </c>
      <c r="U47">
        <v>152.018711954027</v>
      </c>
      <c r="V47">
        <v>140.582538590995</v>
      </c>
      <c r="W47">
        <v>124.341933292994</v>
      </c>
      <c r="X47">
        <v>114.673195853179</v>
      </c>
      <c r="Y47">
        <v>107.27241757704201</v>
      </c>
      <c r="Z47">
        <v>100.51749946495499</v>
      </c>
      <c r="AA47">
        <v>75.765836802477907</v>
      </c>
      <c r="AB47">
        <v>76.7067627089273</v>
      </c>
      <c r="AC47">
        <v>77.761623705601806</v>
      </c>
      <c r="AD47">
        <v>78.731902054280695</v>
      </c>
      <c r="AE47">
        <v>79.635838606484498</v>
      </c>
      <c r="AF47">
        <v>80.483449300269996</v>
      </c>
      <c r="AG47">
        <v>81.282828818720603</v>
      </c>
      <c r="AH47">
        <v>82.040577579773696</v>
      </c>
    </row>
    <row r="48" spans="1:34" x14ac:dyDescent="0.35">
      <c r="A48" t="s">
        <v>600</v>
      </c>
      <c r="H48">
        <v>342.57610973809801</v>
      </c>
      <c r="I48">
        <v>241.602824468546</v>
      </c>
      <c r="J48">
        <v>202.731937944169</v>
      </c>
      <c r="K48">
        <v>195.057949899248</v>
      </c>
      <c r="L48">
        <v>172.92051436112499</v>
      </c>
      <c r="M48">
        <v>153.776256025658</v>
      </c>
      <c r="N48">
        <v>158.74246055080701</v>
      </c>
      <c r="O48">
        <v>162.03165440861599</v>
      </c>
      <c r="P48">
        <v>172.81915257453099</v>
      </c>
      <c r="Q48">
        <v>176.95269022172499</v>
      </c>
      <c r="R48">
        <v>170.461978085894</v>
      </c>
      <c r="S48">
        <v>163.198527040474</v>
      </c>
      <c r="T48">
        <v>172.82086874939699</v>
      </c>
      <c r="U48">
        <v>175.71083425919801</v>
      </c>
      <c r="V48">
        <v>162.507006781028</v>
      </c>
      <c r="W48">
        <v>143.68277494730901</v>
      </c>
      <c r="X48">
        <v>132.407661568219</v>
      </c>
      <c r="Y48">
        <v>123.71549111584299</v>
      </c>
      <c r="Z48">
        <v>115.72172729207099</v>
      </c>
      <c r="AA48">
        <v>86.168328061085106</v>
      </c>
      <c r="AB48">
        <v>87.212051284456095</v>
      </c>
      <c r="AC48">
        <v>88.385350645009495</v>
      </c>
      <c r="AD48">
        <v>89.463942158845995</v>
      </c>
      <c r="AE48">
        <v>90.467750000392201</v>
      </c>
      <c r="AF48">
        <v>91.407679700356198</v>
      </c>
      <c r="AG48">
        <v>92.292636133566702</v>
      </c>
      <c r="AH48">
        <v>93.129949028470705</v>
      </c>
    </row>
    <row r="49" spans="1:34" x14ac:dyDescent="0.35">
      <c r="A49" t="s">
        <v>601</v>
      </c>
      <c r="H49">
        <v>394.61218091862401</v>
      </c>
      <c r="I49">
        <v>273.52001153501902</v>
      </c>
      <c r="J49">
        <v>227.619833047497</v>
      </c>
      <c r="K49">
        <v>218.57501244609099</v>
      </c>
      <c r="L49">
        <v>192.42547163170499</v>
      </c>
      <c r="M49">
        <v>170.27505624772101</v>
      </c>
      <c r="N49">
        <v>175.622419530249</v>
      </c>
      <c r="O49">
        <v>179.02347968017199</v>
      </c>
      <c r="P49">
        <v>190.77848153215001</v>
      </c>
      <c r="Q49">
        <v>194.85090383496299</v>
      </c>
      <c r="R49">
        <v>187.23934440986099</v>
      </c>
      <c r="S49">
        <v>179.572283546183</v>
      </c>
      <c r="T49">
        <v>190.08817223497499</v>
      </c>
      <c r="U49">
        <v>193.08856629116499</v>
      </c>
      <c r="V49">
        <v>178.26059514852199</v>
      </c>
      <c r="W49">
        <v>157.291295292771</v>
      </c>
      <c r="X49">
        <v>144.74060989588401</v>
      </c>
      <c r="Y49">
        <v>135.07721226644</v>
      </c>
      <c r="Z49">
        <v>126.208150799328</v>
      </c>
      <c r="AA49">
        <v>93.654728134115999</v>
      </c>
      <c r="AB49">
        <v>94.765283305532705</v>
      </c>
      <c r="AC49">
        <v>96.016202346258098</v>
      </c>
      <c r="AD49">
        <v>97.166919115439001</v>
      </c>
      <c r="AE49">
        <v>98.238462885965802</v>
      </c>
      <c r="AF49">
        <v>99.242293518745996</v>
      </c>
      <c r="AG49">
        <v>100.187793799819</v>
      </c>
      <c r="AH49">
        <v>101.082705637047</v>
      </c>
    </row>
    <row r="50" spans="1:34" x14ac:dyDescent="0.35">
      <c r="A50" t="s">
        <v>602</v>
      </c>
      <c r="H50">
        <v>449.86895837171102</v>
      </c>
      <c r="I50">
        <v>307.54241612621001</v>
      </c>
      <c r="J50">
        <v>253.78671805280601</v>
      </c>
      <c r="K50">
        <v>243.284680569789</v>
      </c>
      <c r="L50">
        <v>212.83814018999001</v>
      </c>
      <c r="M50">
        <v>187.75526759053801</v>
      </c>
      <c r="N50">
        <v>193.417839690291</v>
      </c>
      <c r="O50">
        <v>196.95170370581801</v>
      </c>
      <c r="P50">
        <v>209.40537105415299</v>
      </c>
      <c r="Q50">
        <v>213.44028156924799</v>
      </c>
      <c r="R50">
        <v>205.39331169001201</v>
      </c>
      <c r="S50">
        <v>198.13955630566301</v>
      </c>
      <c r="T50">
        <v>209.58965830432999</v>
      </c>
      <c r="U50">
        <v>212.84696390432299</v>
      </c>
      <c r="V50">
        <v>196.54184643462199</v>
      </c>
      <c r="W50">
        <v>173.32531687626999</v>
      </c>
      <c r="X50">
        <v>159.312623267014</v>
      </c>
      <c r="Y50">
        <v>148.47264431330501</v>
      </c>
      <c r="Z50">
        <v>138.50110669481199</v>
      </c>
      <c r="AA50">
        <v>102.017786337427</v>
      </c>
      <c r="AB50">
        <v>103.16524467965</v>
      </c>
      <c r="AC50">
        <v>104.461528908646</v>
      </c>
      <c r="AD50">
        <v>105.655888160705</v>
      </c>
      <c r="AE50">
        <v>106.76998058130999</v>
      </c>
      <c r="AF50">
        <v>107.815510545059</v>
      </c>
      <c r="AG50">
        <v>108.802039095648</v>
      </c>
      <c r="AH50">
        <v>109.737438200198</v>
      </c>
    </row>
    <row r="51" spans="1:34" x14ac:dyDescent="0.35">
      <c r="A51" t="s">
        <v>603</v>
      </c>
      <c r="H51">
        <v>565.63321049597596</v>
      </c>
      <c r="I51">
        <v>390.97959842672498</v>
      </c>
      <c r="J51">
        <v>320.64948876491599</v>
      </c>
      <c r="K51">
        <v>307.25142313319401</v>
      </c>
      <c r="L51">
        <v>262.78363645700898</v>
      </c>
      <c r="M51">
        <v>226.987265916193</v>
      </c>
      <c r="N51">
        <v>232.96674727742601</v>
      </c>
      <c r="O51">
        <v>236.601288231502</v>
      </c>
      <c r="P51">
        <v>249.665124371638</v>
      </c>
      <c r="Q51">
        <v>253.30095067105901</v>
      </c>
      <c r="R51">
        <v>245.23014356746199</v>
      </c>
      <c r="S51">
        <v>239.976735924298</v>
      </c>
      <c r="T51">
        <v>252.913363479607</v>
      </c>
      <c r="U51">
        <v>256.47161577385998</v>
      </c>
      <c r="V51">
        <v>237.19119616450399</v>
      </c>
      <c r="W51">
        <v>209.21081091382999</v>
      </c>
      <c r="X51">
        <v>191.88839928879401</v>
      </c>
      <c r="Y51">
        <v>178.316133615768</v>
      </c>
      <c r="Z51">
        <v>165.76793010551501</v>
      </c>
      <c r="AA51">
        <v>120.311926690245</v>
      </c>
      <c r="AB51">
        <v>121.42393591872199</v>
      </c>
      <c r="AC51">
        <v>122.69829886095</v>
      </c>
      <c r="AD51">
        <v>123.88432152172101</v>
      </c>
      <c r="AE51">
        <v>125.001658934395</v>
      </c>
      <c r="AF51">
        <v>126.06037037378</v>
      </c>
      <c r="AG51">
        <v>127.068639001553</v>
      </c>
      <c r="AH51">
        <v>128.03317258314701</v>
      </c>
    </row>
    <row r="52" spans="1:34" x14ac:dyDescent="0.35">
      <c r="A52" t="s">
        <v>574</v>
      </c>
      <c r="C52">
        <v>853.58199999999999</v>
      </c>
      <c r="D52">
        <v>829.35699999999997</v>
      </c>
      <c r="E52">
        <v>890.66342700040695</v>
      </c>
      <c r="F52">
        <v>835.81361023806005</v>
      </c>
      <c r="G52">
        <v>781.05359175955402</v>
      </c>
      <c r="H52">
        <v>478.99564228713001</v>
      </c>
      <c r="I52">
        <v>738.79411860514995</v>
      </c>
      <c r="J52">
        <v>719.91680340631501</v>
      </c>
      <c r="K52">
        <v>652.41843324077604</v>
      </c>
      <c r="L52">
        <v>640.87757869631196</v>
      </c>
      <c r="M52">
        <v>613.63340377064401</v>
      </c>
      <c r="N52">
        <v>513.05108014224595</v>
      </c>
      <c r="O52">
        <v>570.05252943539006</v>
      </c>
      <c r="P52">
        <v>553.21958522618195</v>
      </c>
      <c r="Q52">
        <v>525.08740299885505</v>
      </c>
      <c r="R52">
        <v>501.14395462086901</v>
      </c>
      <c r="S52">
        <v>494.663669777395</v>
      </c>
      <c r="T52">
        <v>502.26208761173598</v>
      </c>
      <c r="U52">
        <v>492.83707955744501</v>
      </c>
      <c r="V52">
        <v>477.37051818155697</v>
      </c>
      <c r="W52">
        <v>459.53393935821703</v>
      </c>
      <c r="X52">
        <v>552.89028637789704</v>
      </c>
      <c r="Y52">
        <v>540.707935228005</v>
      </c>
      <c r="Z52">
        <v>528.083642763782</v>
      </c>
      <c r="AA52">
        <v>515.13665623013696</v>
      </c>
      <c r="AB52">
        <v>501.91468555479202</v>
      </c>
      <c r="AC52">
        <v>488.43237276542698</v>
      </c>
      <c r="AD52">
        <v>474.68675273914198</v>
      </c>
      <c r="AE52">
        <v>460.66434980264103</v>
      </c>
      <c r="AF52">
        <v>446.34481515810302</v>
      </c>
      <c r="AG52">
        <v>431.702990002359</v>
      </c>
      <c r="AH52">
        <v>416.71011765904899</v>
      </c>
    </row>
    <row r="53" spans="1:34" x14ac:dyDescent="0.35">
      <c r="A53" t="s">
        <v>575</v>
      </c>
      <c r="C53">
        <v>719.44</v>
      </c>
      <c r="D53">
        <v>699.85299999999995</v>
      </c>
      <c r="E53">
        <v>743.32064932304695</v>
      </c>
      <c r="F53">
        <v>699.88009617150499</v>
      </c>
      <c r="G53">
        <v>656.94586105230599</v>
      </c>
      <c r="H53">
        <v>512.27151925496798</v>
      </c>
      <c r="I53">
        <v>813.70307974262198</v>
      </c>
      <c r="J53">
        <v>773.90042177728401</v>
      </c>
      <c r="K53">
        <v>728.55727841772398</v>
      </c>
      <c r="L53">
        <v>689.74150290989405</v>
      </c>
      <c r="M53">
        <v>644.42968188767895</v>
      </c>
      <c r="N53">
        <v>584.07190138917804</v>
      </c>
      <c r="O53">
        <v>660.03438266816499</v>
      </c>
      <c r="P53">
        <v>632.65848750094597</v>
      </c>
      <c r="Q53">
        <v>608.98707900311297</v>
      </c>
      <c r="R53">
        <v>585.42461244659103</v>
      </c>
      <c r="S53">
        <v>561.28544442732505</v>
      </c>
      <c r="T53">
        <v>547.48514351638096</v>
      </c>
      <c r="U53">
        <v>530.80218420533697</v>
      </c>
      <c r="V53">
        <v>512.23372108046999</v>
      </c>
      <c r="W53">
        <v>492.15382344338099</v>
      </c>
      <c r="X53">
        <v>539.82289524759506</v>
      </c>
      <c r="Y53">
        <v>526.56652373465101</v>
      </c>
      <c r="Z53">
        <v>512.47968128694004</v>
      </c>
      <c r="AA53">
        <v>497.55122280828698</v>
      </c>
      <c r="AB53">
        <v>481.74231339839503</v>
      </c>
      <c r="AC53">
        <v>464.99120986292201</v>
      </c>
      <c r="AD53">
        <v>447.21583856962599</v>
      </c>
      <c r="AE53">
        <v>428.31474923246299</v>
      </c>
      <c r="AF53">
        <v>408.16679111465299</v>
      </c>
      <c r="AG53">
        <v>386.62971955975701</v>
      </c>
      <c r="AH53">
        <v>363.53771143689301</v>
      </c>
    </row>
    <row r="54" spans="1:34" x14ac:dyDescent="0.35">
      <c r="A54" t="s">
        <v>576</v>
      </c>
      <c r="C54">
        <v>778.47299999999996</v>
      </c>
      <c r="D54">
        <v>747.41200000000003</v>
      </c>
      <c r="E54">
        <v>897.856709024064</v>
      </c>
      <c r="F54">
        <v>835.28728054169005</v>
      </c>
      <c r="G54">
        <v>769.30953334053095</v>
      </c>
      <c r="H54">
        <v>642.00936821708603</v>
      </c>
      <c r="I54">
        <v>860.01927152279404</v>
      </c>
      <c r="J54">
        <v>812.92500240357595</v>
      </c>
      <c r="K54">
        <v>760.69984987816099</v>
      </c>
      <c r="L54">
        <v>718.93829507097905</v>
      </c>
      <c r="M54">
        <v>680.44175456324501</v>
      </c>
      <c r="N54">
        <v>638.88655844251502</v>
      </c>
      <c r="O54">
        <v>748.56412387252794</v>
      </c>
      <c r="P54">
        <v>710.34447562498497</v>
      </c>
      <c r="Q54">
        <v>683.38583284305696</v>
      </c>
      <c r="R54">
        <v>655.01287218035304</v>
      </c>
      <c r="S54">
        <v>629.93314566594097</v>
      </c>
      <c r="T54">
        <v>603.95485623285504</v>
      </c>
      <c r="U54">
        <v>578.20142501700695</v>
      </c>
      <c r="V54">
        <v>552.01937564906802</v>
      </c>
      <c r="W54">
        <v>525.63148459404204</v>
      </c>
      <c r="X54">
        <v>551.48809816272899</v>
      </c>
      <c r="Y54">
        <v>535.88366518525095</v>
      </c>
      <c r="Z54">
        <v>519.85390850558201</v>
      </c>
      <c r="AA54">
        <v>503.30217885067702</v>
      </c>
      <c r="AB54">
        <v>486.12544999999102</v>
      </c>
      <c r="AC54">
        <v>468.21273653187899</v>
      </c>
      <c r="AD54">
        <v>449.443300249647</v>
      </c>
      <c r="AE54">
        <v>429.68453844759699</v>
      </c>
      <c r="AF54">
        <v>408.78948506512597</v>
      </c>
      <c r="AG54">
        <v>386.59385923131299</v>
      </c>
      <c r="AH54">
        <v>362.91245367546497</v>
      </c>
    </row>
    <row r="55" spans="1:34" x14ac:dyDescent="0.35">
      <c r="A55" t="s">
        <v>577</v>
      </c>
      <c r="C55">
        <v>987.86400000000003</v>
      </c>
      <c r="D55">
        <v>922.07899999999995</v>
      </c>
      <c r="E55">
        <v>921.94811836227098</v>
      </c>
      <c r="F55">
        <v>850.48752915392799</v>
      </c>
      <c r="G55">
        <v>774.53600082097603</v>
      </c>
      <c r="H55">
        <v>794.33862401719102</v>
      </c>
      <c r="I55">
        <v>913.96596117356296</v>
      </c>
      <c r="J55">
        <v>852.57989867234699</v>
      </c>
      <c r="K55">
        <v>785.70996973743797</v>
      </c>
      <c r="L55">
        <v>736.14432783561404</v>
      </c>
      <c r="M55">
        <v>692.67849507737606</v>
      </c>
      <c r="N55">
        <v>643.13008234415099</v>
      </c>
      <c r="O55">
        <v>735.67165596030804</v>
      </c>
      <c r="P55">
        <v>692.21978460398304</v>
      </c>
      <c r="Q55">
        <v>660.22852186822297</v>
      </c>
      <c r="R55">
        <v>628.52535871218902</v>
      </c>
      <c r="S55">
        <v>600.78732597606199</v>
      </c>
      <c r="T55">
        <v>573.23293256376905</v>
      </c>
      <c r="U55">
        <v>546.57329817096695</v>
      </c>
      <c r="V55">
        <v>520.15562003393495</v>
      </c>
      <c r="W55">
        <v>494.082181276705</v>
      </c>
      <c r="X55">
        <v>531.85893737571996</v>
      </c>
      <c r="Y55">
        <v>517.026631640662</v>
      </c>
      <c r="Z55">
        <v>501.98336507973102</v>
      </c>
      <c r="AA55">
        <v>486.63862227005399</v>
      </c>
      <c r="AB55">
        <v>470.90462166311102</v>
      </c>
      <c r="AC55">
        <v>454.694802401728</v>
      </c>
      <c r="AD55">
        <v>437.92243740739599</v>
      </c>
      <c r="AE55">
        <v>420.499295266969</v>
      </c>
      <c r="AF55">
        <v>402.33432880733102</v>
      </c>
      <c r="AG55">
        <v>383.33238167873702</v>
      </c>
      <c r="AH55">
        <v>363.39281911383802</v>
      </c>
    </row>
    <row r="56" spans="1:34" x14ac:dyDescent="0.35">
      <c r="A56" t="s">
        <v>578</v>
      </c>
      <c r="C56">
        <v>877.89300000000003</v>
      </c>
      <c r="D56">
        <v>823.14</v>
      </c>
      <c r="E56">
        <v>712.784844587875</v>
      </c>
      <c r="F56">
        <v>669.91152501076294</v>
      </c>
      <c r="G56">
        <v>623.51510384398205</v>
      </c>
      <c r="H56">
        <v>767.05906344414905</v>
      </c>
      <c r="I56">
        <v>893.89881980767598</v>
      </c>
      <c r="J56">
        <v>842.01042268640003</v>
      </c>
      <c r="K56">
        <v>781.98949371526999</v>
      </c>
      <c r="L56">
        <v>736.27668231911503</v>
      </c>
      <c r="M56">
        <v>692.92479461640801</v>
      </c>
      <c r="N56">
        <v>645.68820982794102</v>
      </c>
      <c r="O56">
        <v>752.04633379583095</v>
      </c>
      <c r="P56">
        <v>711.32130666809201</v>
      </c>
      <c r="Q56">
        <v>680.165402677266</v>
      </c>
      <c r="R56">
        <v>648.85628193119601</v>
      </c>
      <c r="S56">
        <v>620.746276296053</v>
      </c>
      <c r="T56">
        <v>592.59610133359899</v>
      </c>
      <c r="U56">
        <v>565.10804818400595</v>
      </c>
      <c r="V56">
        <v>537.71672960952696</v>
      </c>
      <c r="W56">
        <v>510.53370586269102</v>
      </c>
      <c r="X56">
        <v>540.08705264387197</v>
      </c>
      <c r="Y56">
        <v>525.740388109013</v>
      </c>
      <c r="Z56">
        <v>511.17479353695802</v>
      </c>
      <c r="AA56">
        <v>496.31233918692101</v>
      </c>
      <c r="AB56">
        <v>481.07625694383</v>
      </c>
      <c r="AC56">
        <v>465.389889401554</v>
      </c>
      <c r="AD56">
        <v>449.17570178512398</v>
      </c>
      <c r="AE56">
        <v>432.35429979830099</v>
      </c>
      <c r="AF56">
        <v>414.84344234110301</v>
      </c>
      <c r="AG56">
        <v>396.55705471536498</v>
      </c>
      <c r="AH56">
        <v>377.404163210219</v>
      </c>
    </row>
    <row r="57" spans="1:34" x14ac:dyDescent="0.35">
      <c r="A57" t="s">
        <v>579</v>
      </c>
      <c r="C57">
        <v>530.38699999999994</v>
      </c>
      <c r="D57">
        <v>523.22400000000005</v>
      </c>
      <c r="E57">
        <v>510.28923107470001</v>
      </c>
      <c r="F57">
        <v>1221.07451452241</v>
      </c>
      <c r="G57">
        <v>1154.7809516923701</v>
      </c>
      <c r="H57">
        <v>1056.2396858182001</v>
      </c>
      <c r="I57">
        <v>1033.1423128864101</v>
      </c>
      <c r="J57">
        <v>996.57679333461294</v>
      </c>
      <c r="K57">
        <v>953.33968229898301</v>
      </c>
      <c r="L57">
        <v>910.45564750514302</v>
      </c>
      <c r="M57">
        <v>864.84499119871805</v>
      </c>
      <c r="N57">
        <v>813.477367300217</v>
      </c>
      <c r="O57">
        <v>562.70969143885702</v>
      </c>
      <c r="P57">
        <v>550.11993484330503</v>
      </c>
      <c r="Q57">
        <v>537.25544626020996</v>
      </c>
      <c r="R57">
        <v>522.77828488277601</v>
      </c>
      <c r="S57">
        <v>506.28196995143298</v>
      </c>
      <c r="T57">
        <v>487.69642027398203</v>
      </c>
      <c r="U57">
        <v>252.009133684619</v>
      </c>
      <c r="V57">
        <v>252.26035048849801</v>
      </c>
      <c r="W57">
        <v>252.88160459666901</v>
      </c>
      <c r="X57">
        <v>253.788278519279</v>
      </c>
      <c r="Y57">
        <v>254.89325338526001</v>
      </c>
      <c r="Z57">
        <v>256.11372667384097</v>
      </c>
      <c r="AA57">
        <v>257.373242961801</v>
      </c>
      <c r="AB57">
        <v>258.60099999595201</v>
      </c>
      <c r="AC57">
        <v>259.73044499612899</v>
      </c>
      <c r="AD57">
        <v>260.69781733389198</v>
      </c>
      <c r="AE57">
        <v>261.44088747201403</v>
      </c>
      <c r="AF57">
        <v>261.89804396988899</v>
      </c>
      <c r="AG57">
        <v>262.00781064652398</v>
      </c>
      <c r="AH57">
        <v>261.70886525158102</v>
      </c>
    </row>
    <row r="58" spans="1:34" x14ac:dyDescent="0.35">
      <c r="A58" t="s">
        <v>580</v>
      </c>
      <c r="C58">
        <v>543.17700000000002</v>
      </c>
      <c r="D58">
        <v>533.56799999999998</v>
      </c>
      <c r="E58">
        <v>515.60006676205205</v>
      </c>
      <c r="F58">
        <v>1320.75617220255</v>
      </c>
      <c r="G58">
        <v>1222.3746831968399</v>
      </c>
      <c r="H58">
        <v>1080.1547064118199</v>
      </c>
      <c r="I58">
        <v>1085.1167035849501</v>
      </c>
      <c r="J58">
        <v>1033.93931018119</v>
      </c>
      <c r="K58">
        <v>975.15017132288096</v>
      </c>
      <c r="L58">
        <v>918.18846834946601</v>
      </c>
      <c r="M58">
        <v>860.019087025815</v>
      </c>
      <c r="N58">
        <v>796.622626392916</v>
      </c>
      <c r="O58">
        <v>579.01136069444794</v>
      </c>
      <c r="P58">
        <v>561.19870323852695</v>
      </c>
      <c r="Q58">
        <v>543.83797637011901</v>
      </c>
      <c r="R58">
        <v>525.43397181308706</v>
      </c>
      <c r="S58">
        <v>505.54873947683302</v>
      </c>
      <c r="T58">
        <v>483.70376676444602</v>
      </c>
      <c r="U58">
        <v>246.374913953327</v>
      </c>
      <c r="V58">
        <v>247.09371817277801</v>
      </c>
      <c r="W58">
        <v>248.277844585438</v>
      </c>
      <c r="X58">
        <v>249.79088359153599</v>
      </c>
      <c r="Y58">
        <v>251.513102608586</v>
      </c>
      <c r="Z58">
        <v>253.34110083502301</v>
      </c>
      <c r="AA58">
        <v>255.185591942462</v>
      </c>
      <c r="AB58">
        <v>256.96809867784498</v>
      </c>
      <c r="AC58">
        <v>258.61787478486701</v>
      </c>
      <c r="AD58">
        <v>260.06934665876503</v>
      </c>
      <c r="AE58">
        <v>261.260118186591</v>
      </c>
      <c r="AF58">
        <v>262.12955076249898</v>
      </c>
      <c r="AG58">
        <v>262.61793133472099</v>
      </c>
      <c r="AH58">
        <v>262.66623271402699</v>
      </c>
    </row>
    <row r="59" spans="1:34" x14ac:dyDescent="0.35">
      <c r="A59" t="s">
        <v>581</v>
      </c>
      <c r="C59">
        <v>510.767</v>
      </c>
      <c r="D59">
        <v>502.02300000000002</v>
      </c>
      <c r="E59">
        <v>485.29016901512801</v>
      </c>
      <c r="F59">
        <v>1261.67847142558</v>
      </c>
      <c r="G59">
        <v>1166.0177628871299</v>
      </c>
      <c r="H59">
        <v>1029.87026449578</v>
      </c>
      <c r="I59">
        <v>1056.02528815389</v>
      </c>
      <c r="J59">
        <v>1004.65237667053</v>
      </c>
      <c r="K59">
        <v>946.39145635274394</v>
      </c>
      <c r="L59">
        <v>889.096856644897</v>
      </c>
      <c r="M59">
        <v>830.92831772672696</v>
      </c>
      <c r="N59">
        <v>768.91986927199002</v>
      </c>
      <c r="O59">
        <v>563.14603763835498</v>
      </c>
      <c r="P59">
        <v>545.84419600786498</v>
      </c>
      <c r="Q59">
        <v>528.83718133946695</v>
      </c>
      <c r="R59">
        <v>510.69100317413597</v>
      </c>
      <c r="S59">
        <v>491.08197516458398</v>
      </c>
      <c r="T59">
        <v>469.456265099017</v>
      </c>
      <c r="U59">
        <v>240.857994454384</v>
      </c>
      <c r="V59">
        <v>241.81850099218201</v>
      </c>
      <c r="W59">
        <v>243.209949142211</v>
      </c>
      <c r="X59">
        <v>244.89702423831801</v>
      </c>
      <c r="Y59">
        <v>246.763458450277</v>
      </c>
      <c r="Z59">
        <v>248.71005274674101</v>
      </c>
      <c r="AA59">
        <v>250.651726019904</v>
      </c>
      <c r="AB59">
        <v>252.513916682477</v>
      </c>
      <c r="AC59">
        <v>254.229400936883</v>
      </c>
      <c r="AD59">
        <v>255.73571812959099</v>
      </c>
      <c r="AE59">
        <v>256.973183299185</v>
      </c>
      <c r="AF59">
        <v>257.883496395902</v>
      </c>
      <c r="AG59">
        <v>258.40893226454102</v>
      </c>
      <c r="AH59">
        <v>258.49211854718197</v>
      </c>
    </row>
    <row r="60" spans="1:34" x14ac:dyDescent="0.35">
      <c r="A60" t="s">
        <v>582</v>
      </c>
      <c r="C60">
        <v>507.45800000000003</v>
      </c>
      <c r="D60">
        <v>498.85700000000003</v>
      </c>
      <c r="E60">
        <v>479.08497573632297</v>
      </c>
      <c r="F60">
        <v>1217.7536859273</v>
      </c>
      <c r="G60">
        <v>1129.0950540748499</v>
      </c>
      <c r="H60">
        <v>1006.06953974546</v>
      </c>
      <c r="I60">
        <v>1038.9269530792401</v>
      </c>
      <c r="J60">
        <v>989.54581225096501</v>
      </c>
      <c r="K60">
        <v>934.00648538027099</v>
      </c>
      <c r="L60">
        <v>878.39861086548399</v>
      </c>
      <c r="M60">
        <v>821.86895879647795</v>
      </c>
      <c r="N60">
        <v>761.60071558775599</v>
      </c>
      <c r="O60">
        <v>561.93114450531698</v>
      </c>
      <c r="P60">
        <v>544.66415984521302</v>
      </c>
      <c r="Q60">
        <v>527.62172296459596</v>
      </c>
      <c r="R60">
        <v>509.29862738246698</v>
      </c>
      <c r="S60">
        <v>489.444526620234</v>
      </c>
      <c r="T60">
        <v>467.55104181302897</v>
      </c>
      <c r="U60">
        <v>240.70684892498701</v>
      </c>
      <c r="V60">
        <v>241.71752453639601</v>
      </c>
      <c r="W60">
        <v>243.14181145683801</v>
      </c>
      <c r="X60">
        <v>244.84552510808101</v>
      </c>
      <c r="Y60">
        <v>246.71443661671299</v>
      </c>
      <c r="Z60">
        <v>248.65134317693</v>
      </c>
      <c r="AA60">
        <v>250.57282963526299</v>
      </c>
      <c r="AB60">
        <v>252.405628439162</v>
      </c>
      <c r="AC60">
        <v>254.08348976942199</v>
      </c>
      <c r="AD60">
        <v>255.544662735408</v>
      </c>
      <c r="AE60">
        <v>256.72997645660797</v>
      </c>
      <c r="AF60">
        <v>257.58150713020302</v>
      </c>
      <c r="AG60">
        <v>258.04181752847001</v>
      </c>
      <c r="AH60">
        <v>258.05378540929098</v>
      </c>
    </row>
    <row r="61" spans="1:34" x14ac:dyDescent="0.35">
      <c r="A61" t="s">
        <v>583</v>
      </c>
      <c r="C61">
        <v>487.92700000000002</v>
      </c>
      <c r="D61">
        <v>480.83600000000001</v>
      </c>
      <c r="E61">
        <v>462.67015485557801</v>
      </c>
      <c r="F61">
        <v>1119.3544656710601</v>
      </c>
      <c r="G61">
        <v>1047.6473497883901</v>
      </c>
      <c r="H61">
        <v>951.10380457328301</v>
      </c>
      <c r="I61">
        <v>988.49886414457399</v>
      </c>
      <c r="J61">
        <v>947.97853593679599</v>
      </c>
      <c r="K61">
        <v>901.76741232248503</v>
      </c>
      <c r="L61">
        <v>854.69337851845501</v>
      </c>
      <c r="M61">
        <v>805.61623086525503</v>
      </c>
      <c r="N61">
        <v>752.40520188675202</v>
      </c>
      <c r="O61">
        <v>550.53486915660505</v>
      </c>
      <c r="P61">
        <v>535.11103046022197</v>
      </c>
      <c r="Q61">
        <v>519.61197268411502</v>
      </c>
      <c r="R61">
        <v>502.63372927990201</v>
      </c>
      <c r="S61">
        <v>483.95127037215798</v>
      </c>
      <c r="T61">
        <v>463.32460871325901</v>
      </c>
      <c r="U61">
        <v>246.81538869536701</v>
      </c>
      <c r="V61">
        <v>248.15551930674599</v>
      </c>
      <c r="W61">
        <v>249.79371954237899</v>
      </c>
      <c r="X61">
        <v>251.628616110011</v>
      </c>
      <c r="Y61">
        <v>253.56868118574201</v>
      </c>
      <c r="Z61">
        <v>255.532424925648</v>
      </c>
      <c r="AA61">
        <v>257.44725961498898</v>
      </c>
      <c r="AB61">
        <v>259.24732012882498</v>
      </c>
      <c r="AC61">
        <v>260.87133522561697</v>
      </c>
      <c r="AD61">
        <v>262.26080777929099</v>
      </c>
      <c r="AE61">
        <v>263.35859103699801</v>
      </c>
      <c r="AF61">
        <v>264.107899796053</v>
      </c>
      <c r="AG61">
        <v>264.45180581797399</v>
      </c>
      <c r="AH61">
        <v>264.33325469067699</v>
      </c>
    </row>
    <row r="62" spans="1:34" x14ac:dyDescent="0.35">
      <c r="A62" t="s">
        <v>584</v>
      </c>
      <c r="H62">
        <v>780.76540975155297</v>
      </c>
      <c r="I62">
        <v>503.26604446489802</v>
      </c>
      <c r="J62">
        <v>398.45180878439697</v>
      </c>
      <c r="K62">
        <v>374.03233096481301</v>
      </c>
      <c r="L62">
        <v>317.11447858851199</v>
      </c>
      <c r="M62">
        <v>272.47559917538598</v>
      </c>
      <c r="N62">
        <v>278.85798572373</v>
      </c>
      <c r="O62">
        <v>281.81776650515098</v>
      </c>
      <c r="P62">
        <v>298.83731292403399</v>
      </c>
      <c r="Q62">
        <v>301.41317099549201</v>
      </c>
      <c r="R62">
        <v>279.15499448210801</v>
      </c>
      <c r="S62">
        <v>261.56053346558201</v>
      </c>
      <c r="T62">
        <v>275.01737483378702</v>
      </c>
      <c r="U62">
        <v>276.616414947522</v>
      </c>
      <c r="V62">
        <v>251.47462580982699</v>
      </c>
      <c r="W62">
        <v>217.933695932364</v>
      </c>
      <c r="X62">
        <v>197.72144975765701</v>
      </c>
      <c r="Y62">
        <v>182.21373045111901</v>
      </c>
      <c r="Z62">
        <v>168.183358980452</v>
      </c>
      <c r="AA62">
        <v>120.255762626479</v>
      </c>
      <c r="AB62">
        <v>121.14318301941201</v>
      </c>
      <c r="AC62">
        <v>122.188035391391</v>
      </c>
      <c r="AD62">
        <v>123.156838252263</v>
      </c>
      <c r="AE62">
        <v>124.06737016851601</v>
      </c>
      <c r="AF62">
        <v>124.928602396755</v>
      </c>
      <c r="AG62">
        <v>125.74784447106001</v>
      </c>
      <c r="AH62">
        <v>126.531094632094</v>
      </c>
    </row>
    <row r="63" spans="1:34" x14ac:dyDescent="0.35">
      <c r="A63" t="s">
        <v>585</v>
      </c>
      <c r="H63">
        <v>772.88172725747495</v>
      </c>
      <c r="I63">
        <v>495.51985814113198</v>
      </c>
      <c r="J63">
        <v>393.077370301092</v>
      </c>
      <c r="K63">
        <v>367.41677456142401</v>
      </c>
      <c r="L63">
        <v>313.90474919800999</v>
      </c>
      <c r="M63">
        <v>270.57628081034699</v>
      </c>
      <c r="N63">
        <v>277.40346238193899</v>
      </c>
      <c r="O63">
        <v>280.96753151219599</v>
      </c>
      <c r="P63">
        <v>298.91435433550299</v>
      </c>
      <c r="Q63">
        <v>302.84200487074401</v>
      </c>
      <c r="R63">
        <v>278.68644621586998</v>
      </c>
      <c r="S63">
        <v>256.86306174948299</v>
      </c>
      <c r="T63">
        <v>270.395670104614</v>
      </c>
      <c r="U63">
        <v>272.42909014890398</v>
      </c>
      <c r="V63">
        <v>248.37912206017299</v>
      </c>
      <c r="W63">
        <v>215.84790087705699</v>
      </c>
      <c r="X63">
        <v>196.15145950795801</v>
      </c>
      <c r="Y63">
        <v>180.935026725619</v>
      </c>
      <c r="Z63">
        <v>167.04774582579</v>
      </c>
      <c r="AA63">
        <v>118.670472959587</v>
      </c>
      <c r="AB63">
        <v>119.592906448915</v>
      </c>
      <c r="AC63">
        <v>120.674911454457</v>
      </c>
      <c r="AD63">
        <v>121.67519285301501</v>
      </c>
      <c r="AE63">
        <v>122.611850894254</v>
      </c>
      <c r="AF63">
        <v>123.494109204027</v>
      </c>
      <c r="AG63">
        <v>124.32960525102401</v>
      </c>
      <c r="AH63">
        <v>125.124700558852</v>
      </c>
    </row>
    <row r="64" spans="1:34" x14ac:dyDescent="0.35">
      <c r="A64" t="s">
        <v>586</v>
      </c>
      <c r="H64">
        <v>768.90059406603098</v>
      </c>
      <c r="I64">
        <v>491.54461210741101</v>
      </c>
      <c r="J64">
        <v>389.61097216551701</v>
      </c>
      <c r="K64">
        <v>364.92544923436202</v>
      </c>
      <c r="L64">
        <v>310.96890870721398</v>
      </c>
      <c r="M64">
        <v>267.69133436432497</v>
      </c>
      <c r="N64">
        <v>274.39538182889498</v>
      </c>
      <c r="O64">
        <v>277.75649137929503</v>
      </c>
      <c r="P64">
        <v>295.28689942654103</v>
      </c>
      <c r="Q64">
        <v>298.68279083869601</v>
      </c>
      <c r="R64">
        <v>275.57414736895697</v>
      </c>
      <c r="S64">
        <v>255.73625184138001</v>
      </c>
      <c r="T64">
        <v>269.26617033499599</v>
      </c>
      <c r="U64">
        <v>271.27792117313402</v>
      </c>
      <c r="V64">
        <v>247.219258528718</v>
      </c>
      <c r="W64">
        <v>214.74414012800801</v>
      </c>
      <c r="X64">
        <v>195.11733423077101</v>
      </c>
      <c r="Y64">
        <v>179.97602445165001</v>
      </c>
      <c r="Z64">
        <v>166.17314688055899</v>
      </c>
      <c r="AA64">
        <v>118.143896192197</v>
      </c>
      <c r="AB64">
        <v>119.07951539147901</v>
      </c>
      <c r="AC64">
        <v>120.17492927479201</v>
      </c>
      <c r="AD64">
        <v>121.187662629369</v>
      </c>
      <c r="AE64">
        <v>122.13585140540501</v>
      </c>
      <c r="AF64">
        <v>123.028751386173</v>
      </c>
      <c r="AG64">
        <v>123.874048932287</v>
      </c>
      <c r="AH64">
        <v>124.67816338122</v>
      </c>
    </row>
    <row r="65" spans="1:34" x14ac:dyDescent="0.35">
      <c r="A65" t="s">
        <v>587</v>
      </c>
      <c r="H65">
        <v>773.87705495555099</v>
      </c>
      <c r="I65">
        <v>493.027160333994</v>
      </c>
      <c r="J65">
        <v>389.67892601940599</v>
      </c>
      <c r="K65">
        <v>365.47776013474299</v>
      </c>
      <c r="L65">
        <v>310.648471261439</v>
      </c>
      <c r="M65">
        <v>267.51869508063697</v>
      </c>
      <c r="N65">
        <v>273.99394660604599</v>
      </c>
      <c r="O65">
        <v>277.17993853597699</v>
      </c>
      <c r="P65">
        <v>293.964239334382</v>
      </c>
      <c r="Q65">
        <v>296.88391212162003</v>
      </c>
      <c r="R65">
        <v>275.420594625013</v>
      </c>
      <c r="S65">
        <v>258.29913800836903</v>
      </c>
      <c r="T65">
        <v>271.86026637360197</v>
      </c>
      <c r="U65">
        <v>273.99836526016003</v>
      </c>
      <c r="V65">
        <v>250.02977065421001</v>
      </c>
      <c r="W65">
        <v>217.36168579696701</v>
      </c>
      <c r="X65">
        <v>197.48439162539199</v>
      </c>
      <c r="Y65">
        <v>182.090849344047</v>
      </c>
      <c r="Z65">
        <v>168.02331699128399</v>
      </c>
      <c r="AA65">
        <v>118.955031308785</v>
      </c>
      <c r="AB65">
        <v>119.865543774203</v>
      </c>
      <c r="AC65">
        <v>120.932945288553</v>
      </c>
      <c r="AD65">
        <v>121.92170522893601</v>
      </c>
      <c r="AE65">
        <v>122.849392520104</v>
      </c>
      <c r="AF65">
        <v>123.724903165084</v>
      </c>
      <c r="AG65">
        <v>124.555585623917</v>
      </c>
      <c r="AH65">
        <v>125.34754722656299</v>
      </c>
    </row>
    <row r="66" spans="1:34" x14ac:dyDescent="0.35">
      <c r="A66" t="s">
        <v>588</v>
      </c>
      <c r="H66">
        <v>792.71715534980797</v>
      </c>
      <c r="I66">
        <v>520.47757974584397</v>
      </c>
      <c r="J66">
        <v>412.75321809151399</v>
      </c>
      <c r="K66">
        <v>388.84358675532098</v>
      </c>
      <c r="L66">
        <v>324.70906586006498</v>
      </c>
      <c r="M66">
        <v>275.123333760229</v>
      </c>
      <c r="N66">
        <v>280.83627153862301</v>
      </c>
      <c r="O66">
        <v>283.48224156075798</v>
      </c>
      <c r="P66">
        <v>298.19921858230299</v>
      </c>
      <c r="Q66">
        <v>299.813750862532</v>
      </c>
      <c r="R66">
        <v>281.35126396362199</v>
      </c>
      <c r="S66">
        <v>269.64179621106399</v>
      </c>
      <c r="T66">
        <v>282.86032730646099</v>
      </c>
      <c r="U66">
        <v>284.89952471998299</v>
      </c>
      <c r="V66">
        <v>260.79148257124501</v>
      </c>
      <c r="W66">
        <v>227.204501816733</v>
      </c>
      <c r="X66">
        <v>206.31582166185601</v>
      </c>
      <c r="Y66">
        <v>189.96666089799101</v>
      </c>
      <c r="Z66">
        <v>174.95195741003701</v>
      </c>
      <c r="AA66">
        <v>122.609167053281</v>
      </c>
      <c r="AB66">
        <v>123.37841304697</v>
      </c>
      <c r="AC66">
        <v>124.296724724424</v>
      </c>
      <c r="AD66">
        <v>125.15866055131301</v>
      </c>
      <c r="AE66">
        <v>125.97796632907</v>
      </c>
      <c r="AF66">
        <v>126.76104550127801</v>
      </c>
      <c r="AG66">
        <v>127.51313031025001</v>
      </c>
      <c r="AH66">
        <v>128.23852137016701</v>
      </c>
    </row>
    <row r="67" spans="1:34" x14ac:dyDescent="0.35">
      <c r="A67" t="s">
        <v>457</v>
      </c>
      <c r="C67">
        <v>19.716999999999999</v>
      </c>
      <c r="D67">
        <v>19.494</v>
      </c>
      <c r="E67">
        <v>19.371656588771799</v>
      </c>
      <c r="F67">
        <v>19.7863774033823</v>
      </c>
      <c r="G67">
        <v>18.582885557500902</v>
      </c>
      <c r="H67">
        <v>18.3310370601512</v>
      </c>
      <c r="I67">
        <v>18.636531131122101</v>
      </c>
      <c r="J67">
        <v>17.548791106453699</v>
      </c>
      <c r="K67">
        <v>16.344803358330001</v>
      </c>
      <c r="L67">
        <v>15.200697367901199</v>
      </c>
      <c r="M67">
        <v>14.005457089542301</v>
      </c>
      <c r="N67">
        <v>12.900573718158</v>
      </c>
      <c r="O67">
        <v>5.2645871113083196</v>
      </c>
      <c r="P67">
        <v>12.638724354759001</v>
      </c>
      <c r="Q67">
        <v>11.905052502173399</v>
      </c>
      <c r="R67">
        <v>11.2367742875283</v>
      </c>
      <c r="S67">
        <v>10.4667663605325</v>
      </c>
      <c r="T67">
        <v>9.7076056465592906</v>
      </c>
      <c r="U67">
        <v>10.0951486243574</v>
      </c>
      <c r="V67">
        <v>9.2843156366604909</v>
      </c>
      <c r="W67">
        <v>8.5825410918718692</v>
      </c>
      <c r="X67">
        <v>8.6319586919735105</v>
      </c>
      <c r="Y67">
        <v>8.2756224770820896</v>
      </c>
      <c r="Z67">
        <v>7.9387028794600498</v>
      </c>
      <c r="AA67">
        <v>7.5323417243335697</v>
      </c>
      <c r="AB67">
        <v>7.3161598059500701</v>
      </c>
      <c r="AC67">
        <v>7.0243158362319198</v>
      </c>
      <c r="AD67">
        <v>6.75388808094878</v>
      </c>
      <c r="AE67">
        <v>6.4738381723726803</v>
      </c>
      <c r="AF67">
        <v>6.2379282345240297</v>
      </c>
      <c r="AG67">
        <v>5.9911903827351498</v>
      </c>
      <c r="AH67">
        <v>5.7861349571426901</v>
      </c>
    </row>
    <row r="68" spans="1:34" x14ac:dyDescent="0.35">
      <c r="A68" t="s">
        <v>64</v>
      </c>
      <c r="C68">
        <v>17.686</v>
      </c>
      <c r="D68">
        <v>17.582999999999998</v>
      </c>
      <c r="E68">
        <v>17.5829787740042</v>
      </c>
      <c r="F68">
        <v>17.5829787740042</v>
      </c>
      <c r="G68">
        <v>16.526741764951002</v>
      </c>
      <c r="H68">
        <v>15.573615566388201</v>
      </c>
      <c r="I68">
        <v>14.5342455522755</v>
      </c>
      <c r="J68">
        <v>13.586741685359501</v>
      </c>
      <c r="K68">
        <v>12.564283079896599</v>
      </c>
      <c r="L68">
        <v>11.622401544627399</v>
      </c>
      <c r="M68">
        <v>10.6805200093583</v>
      </c>
      <c r="N68">
        <v>9.6805060516565007</v>
      </c>
      <c r="O68">
        <v>0.91970348139110103</v>
      </c>
      <c r="P68">
        <v>8.6611938580690495</v>
      </c>
      <c r="Q68">
        <v>8.1806259142295499</v>
      </c>
      <c r="R68">
        <v>7.7000140869142104</v>
      </c>
      <c r="S68">
        <v>7.1758307204055898</v>
      </c>
      <c r="T68">
        <v>6.69812245211304</v>
      </c>
      <c r="U68">
        <v>6.18264923243916</v>
      </c>
      <c r="V68">
        <v>5.7078445231693697</v>
      </c>
      <c r="W68">
        <v>5.2330831671418503</v>
      </c>
      <c r="X68">
        <v>4.7291803000832298</v>
      </c>
      <c r="Y68">
        <v>4.6851011477181199</v>
      </c>
      <c r="Z68">
        <v>4.61242344349637</v>
      </c>
      <c r="AA68">
        <v>4.5686155056017004</v>
      </c>
      <c r="AB68">
        <v>4.4967519750248401</v>
      </c>
      <c r="AC68">
        <v>4.4532152516006196</v>
      </c>
      <c r="AD68">
        <v>4.4096359702844898</v>
      </c>
      <c r="AE68">
        <v>4.3389003857148802</v>
      </c>
      <c r="AF68">
        <v>4.2955925839859797</v>
      </c>
      <c r="AG68">
        <v>4.2256709079444903</v>
      </c>
      <c r="AH68">
        <v>4.18263458580281</v>
      </c>
    </row>
    <row r="69" spans="1:34" x14ac:dyDescent="0.35">
      <c r="A69" t="s">
        <v>373</v>
      </c>
      <c r="C69">
        <v>0.23400000000000001</v>
      </c>
      <c r="D69">
        <v>0.223</v>
      </c>
      <c r="E69">
        <v>0.19739147203374899</v>
      </c>
      <c r="F69">
        <v>0.28511434515282003</v>
      </c>
      <c r="G69">
        <v>0.26039474990917</v>
      </c>
      <c r="H69">
        <v>0.410222355770616</v>
      </c>
      <c r="I69">
        <v>0.642196340124494</v>
      </c>
      <c r="J69">
        <v>0.62105030975905995</v>
      </c>
      <c r="K69">
        <v>0.60177233102592897</v>
      </c>
      <c r="L69">
        <v>0.57499401247484605</v>
      </c>
      <c r="M69">
        <v>0.53959367241054401</v>
      </c>
      <c r="N69">
        <v>0.533119307917301</v>
      </c>
      <c r="O69">
        <v>0.76814827531492402</v>
      </c>
      <c r="P69">
        <v>0.708768493690762</v>
      </c>
      <c r="Q69">
        <v>0.67423960019357798</v>
      </c>
      <c r="R69">
        <v>0.65311981374550399</v>
      </c>
      <c r="S69">
        <v>0.61101927607679596</v>
      </c>
      <c r="T69">
        <v>0.56229976443683805</v>
      </c>
      <c r="U69">
        <v>0.76559165363925596</v>
      </c>
      <c r="V69">
        <v>0.71228402400357405</v>
      </c>
      <c r="W69">
        <v>0.67877431770623997</v>
      </c>
      <c r="X69">
        <v>0.76836247659573198</v>
      </c>
      <c r="Y69">
        <v>0.71213465507711204</v>
      </c>
      <c r="Z69">
        <v>0.66466776692199403</v>
      </c>
      <c r="AA69">
        <v>0.59983839584118703</v>
      </c>
      <c r="AB69">
        <v>0.57532689324867503</v>
      </c>
      <c r="AC69">
        <v>0.52470539314255205</v>
      </c>
      <c r="AD69">
        <v>0.47804252893308902</v>
      </c>
      <c r="AE69">
        <v>0.43468675073487001</v>
      </c>
      <c r="AF69">
        <v>0.39465018987188699</v>
      </c>
      <c r="AG69">
        <v>0.35786286062781297</v>
      </c>
      <c r="AH69">
        <v>0.32419804753905401</v>
      </c>
    </row>
    <row r="70" spans="1:34" x14ac:dyDescent="0.35">
      <c r="A70" t="s">
        <v>63</v>
      </c>
      <c r="C70">
        <v>2.0310000000000001</v>
      </c>
      <c r="D70">
        <v>1.911</v>
      </c>
      <c r="E70">
        <v>1.7886778147676199</v>
      </c>
      <c r="F70">
        <v>2.2033986293781398</v>
      </c>
      <c r="G70">
        <v>2.0561437925498902</v>
      </c>
      <c r="H70">
        <v>2.75742149376297</v>
      </c>
      <c r="I70">
        <v>4.1022855788466099</v>
      </c>
      <c r="J70">
        <v>3.9620494210941999</v>
      </c>
      <c r="K70">
        <v>3.78052027843334</v>
      </c>
      <c r="L70">
        <v>3.5782958232737498</v>
      </c>
      <c r="M70">
        <v>3.3249370801840801</v>
      </c>
      <c r="N70">
        <v>3.22006766650152</v>
      </c>
      <c r="O70">
        <v>4.34488362991722</v>
      </c>
      <c r="P70">
        <v>3.97753049669004</v>
      </c>
      <c r="Q70">
        <v>3.72442658794394</v>
      </c>
      <c r="R70">
        <v>3.5367602006141099</v>
      </c>
      <c r="S70">
        <v>3.29093564012696</v>
      </c>
      <c r="T70">
        <v>3.0094831944462501</v>
      </c>
      <c r="U70">
        <v>3.91249939191824</v>
      </c>
      <c r="V70">
        <v>3.5764711134911198</v>
      </c>
      <c r="W70">
        <v>3.3494579247300198</v>
      </c>
      <c r="X70">
        <v>3.9027783918902799</v>
      </c>
      <c r="Y70">
        <v>3.59052132936396</v>
      </c>
      <c r="Z70">
        <v>3.3262794359636798</v>
      </c>
      <c r="AA70">
        <v>2.9637262187318698</v>
      </c>
      <c r="AB70">
        <v>2.8194078309252202</v>
      </c>
      <c r="AC70">
        <v>2.57110058463129</v>
      </c>
      <c r="AD70">
        <v>2.3442521106642902</v>
      </c>
      <c r="AE70">
        <v>2.1349377866577899</v>
      </c>
      <c r="AF70">
        <v>1.94233565053805</v>
      </c>
      <c r="AG70">
        <v>1.76551947479065</v>
      </c>
      <c r="AH70">
        <v>1.6035003713398699</v>
      </c>
    </row>
    <row r="71" spans="1:34" x14ac:dyDescent="0.35">
      <c r="A71" t="s">
        <v>372</v>
      </c>
      <c r="C71">
        <v>1.3180000000000001</v>
      </c>
      <c r="D71">
        <v>1.2410000000000001</v>
      </c>
      <c r="E71">
        <v>1.1490685402532901</v>
      </c>
      <c r="F71">
        <v>1.2491452289904399</v>
      </c>
      <c r="G71">
        <v>1.2032773179426</v>
      </c>
      <c r="H71">
        <v>1.5599744131159801</v>
      </c>
      <c r="I71">
        <v>1.9683732889639201</v>
      </c>
      <c r="J71">
        <v>1.9621494679701801</v>
      </c>
      <c r="K71">
        <v>1.9003973974205</v>
      </c>
      <c r="L71">
        <v>1.83595854104879</v>
      </c>
      <c r="M71">
        <v>1.73610195512266</v>
      </c>
      <c r="N71">
        <v>1.6861118315050101</v>
      </c>
      <c r="O71">
        <v>2.0617557959528301</v>
      </c>
      <c r="P71">
        <v>1.88338501569085</v>
      </c>
      <c r="Q71">
        <v>1.7462286059843799</v>
      </c>
      <c r="R71">
        <v>1.62752539899588</v>
      </c>
      <c r="S71">
        <v>1.50441269188448</v>
      </c>
      <c r="T71">
        <v>1.35178480918333</v>
      </c>
      <c r="U71">
        <v>1.8074115810054801</v>
      </c>
      <c r="V71">
        <v>1.63021803745793</v>
      </c>
      <c r="W71">
        <v>1.5136460695332701</v>
      </c>
      <c r="X71">
        <v>1.57284051090846</v>
      </c>
      <c r="Y71">
        <v>1.43383086472439</v>
      </c>
      <c r="Z71">
        <v>1.3181959137889501</v>
      </c>
      <c r="AA71">
        <v>1.1798947666725801</v>
      </c>
      <c r="AB71">
        <v>1.1125238541148199</v>
      </c>
      <c r="AC71">
        <v>1.0047488483670599</v>
      </c>
      <c r="AD71">
        <v>0.90959777974400102</v>
      </c>
      <c r="AE71">
        <v>0.82445654372244304</v>
      </c>
      <c r="AF71">
        <v>0.74821747545160899</v>
      </c>
      <c r="AG71">
        <v>0.67989588847631899</v>
      </c>
      <c r="AH71">
        <v>0.61861572619671701</v>
      </c>
    </row>
    <row r="72" spans="1:34" x14ac:dyDescent="0.35">
      <c r="A72" t="s">
        <v>371</v>
      </c>
      <c r="C72">
        <v>0.42499999999999999</v>
      </c>
      <c r="D72">
        <v>0.39600000000000002</v>
      </c>
      <c r="E72">
        <v>0.39605998553781702</v>
      </c>
      <c r="F72">
        <v>0.61056246667482605</v>
      </c>
      <c r="G72">
        <v>0.53673671102295695</v>
      </c>
      <c r="H72">
        <v>0.68913869017149998</v>
      </c>
      <c r="I72">
        <v>1.3495852310501799</v>
      </c>
      <c r="J72">
        <v>1.23710414753833</v>
      </c>
      <c r="K72">
        <v>1.1374558271084501</v>
      </c>
      <c r="L72">
        <v>1.02985868083146</v>
      </c>
      <c r="M72">
        <v>0.91809974077935497</v>
      </c>
      <c r="N72">
        <v>0.86900767271094403</v>
      </c>
      <c r="O72">
        <v>1.3307731412873101</v>
      </c>
      <c r="P72">
        <v>1.21335851478871</v>
      </c>
      <c r="Q72">
        <v>1.1383112041510399</v>
      </c>
      <c r="R72">
        <v>1.09464884441496</v>
      </c>
      <c r="S72">
        <v>1.0242626219481199</v>
      </c>
      <c r="T72">
        <v>0.95614671837097098</v>
      </c>
      <c r="U72">
        <v>1.1455018074366901</v>
      </c>
      <c r="V72">
        <v>1.05256329125808</v>
      </c>
      <c r="W72">
        <v>0.98306707057090403</v>
      </c>
      <c r="X72">
        <v>1.3669901289586399</v>
      </c>
      <c r="Y72">
        <v>1.26375284735544</v>
      </c>
      <c r="Z72">
        <v>1.17420372052447</v>
      </c>
      <c r="AA72">
        <v>1.0298652582968</v>
      </c>
      <c r="AB72">
        <v>0.98347519976674802</v>
      </c>
      <c r="AC72">
        <v>0.90663690225774596</v>
      </c>
      <c r="AD72">
        <v>0.83361087303320203</v>
      </c>
      <c r="AE72">
        <v>0.763913556274043</v>
      </c>
      <c r="AF72">
        <v>0.69781809224267799</v>
      </c>
      <c r="AG72">
        <v>0.63547538677894599</v>
      </c>
      <c r="AH72">
        <v>0.57693715369348297</v>
      </c>
    </row>
    <row r="73" spans="1:34" x14ac:dyDescent="0.35">
      <c r="A73" t="s">
        <v>370</v>
      </c>
      <c r="C73">
        <v>5.2999999999999999E-2</v>
      </c>
      <c r="D73">
        <v>5.1999999999999998E-2</v>
      </c>
      <c r="E73">
        <v>4.61578169427595E-2</v>
      </c>
      <c r="F73">
        <v>5.8576588560049797E-2</v>
      </c>
      <c r="G73">
        <v>5.5735013675167103E-2</v>
      </c>
      <c r="H73">
        <v>9.8086034704873398E-2</v>
      </c>
      <c r="I73">
        <v>0.142130718708005</v>
      </c>
      <c r="J73">
        <v>0.14174549582663101</v>
      </c>
      <c r="K73">
        <v>0.140894722878461</v>
      </c>
      <c r="L73">
        <v>0.13748458891864701</v>
      </c>
      <c r="M73">
        <v>0.13114171187152501</v>
      </c>
      <c r="N73">
        <v>0.13182885436826799</v>
      </c>
      <c r="O73">
        <v>0.18420641736215801</v>
      </c>
      <c r="P73">
        <v>0.172018472519714</v>
      </c>
      <c r="Q73">
        <v>0.165647177614933</v>
      </c>
      <c r="R73">
        <v>0.16146614345776999</v>
      </c>
      <c r="S73">
        <v>0.15124105021756401</v>
      </c>
      <c r="T73">
        <v>0.13925190245510299</v>
      </c>
      <c r="U73">
        <v>0.19399434983680899</v>
      </c>
      <c r="V73">
        <v>0.18140576077152301</v>
      </c>
      <c r="W73">
        <v>0.173970466919598</v>
      </c>
      <c r="X73">
        <v>0.19458527542743401</v>
      </c>
      <c r="Y73">
        <v>0.18080296220702199</v>
      </c>
      <c r="Z73">
        <v>0.16921203472826399</v>
      </c>
      <c r="AA73">
        <v>0.154127797921293</v>
      </c>
      <c r="AB73">
        <v>0.148081883794973</v>
      </c>
      <c r="AC73">
        <v>0.13500944086393099</v>
      </c>
      <c r="AD73">
        <v>0.123000928954002</v>
      </c>
      <c r="AE73">
        <v>0.111880935926435</v>
      </c>
      <c r="AF73">
        <v>0.101649892971876</v>
      </c>
      <c r="AG73">
        <v>9.2285338907576495E-2</v>
      </c>
      <c r="AH73">
        <v>8.3749443910623403E-2</v>
      </c>
    </row>
    <row r="74" spans="1:34" x14ac:dyDescent="0.35">
      <c r="A74" t="s">
        <v>446</v>
      </c>
      <c r="C74">
        <v>1.8180000000000001</v>
      </c>
      <c r="D74">
        <v>1.7549999999999999</v>
      </c>
      <c r="E74">
        <v>1.6814696800912099</v>
      </c>
      <c r="F74">
        <v>1.60034714051006</v>
      </c>
      <c r="G74">
        <v>1.48136482574951</v>
      </c>
      <c r="H74">
        <v>1.35873334275513</v>
      </c>
      <c r="I74">
        <v>1.25504822603893</v>
      </c>
      <c r="J74">
        <v>1.15691504176843</v>
      </c>
      <c r="K74">
        <v>2.0689973073103398</v>
      </c>
      <c r="L74">
        <v>1.84827981633095</v>
      </c>
      <c r="M74">
        <v>1.6436977418009799</v>
      </c>
      <c r="N74">
        <v>1.42271104979886</v>
      </c>
      <c r="O74">
        <v>1.26437177931029</v>
      </c>
      <c r="P74">
        <v>1.11816183425903</v>
      </c>
      <c r="Q74">
        <v>0.77158169953405897</v>
      </c>
      <c r="R74">
        <v>0.75715832739131395</v>
      </c>
      <c r="S74">
        <v>0.74916401867132898</v>
      </c>
      <c r="T74">
        <v>0.66762476795685999</v>
      </c>
      <c r="U74">
        <v>0.59500860588847004</v>
      </c>
      <c r="V74">
        <v>0.53079914582305998</v>
      </c>
      <c r="W74">
        <v>0.47374743866497698</v>
      </c>
      <c r="X74">
        <v>0.421404551136495</v>
      </c>
      <c r="Y74">
        <v>0.41185227319243101</v>
      </c>
      <c r="Z74">
        <v>0.39895332327593702</v>
      </c>
      <c r="AA74">
        <v>0.38090600694274701</v>
      </c>
      <c r="AB74">
        <v>0.36371366781175601</v>
      </c>
      <c r="AC74">
        <v>0.34519922581825702</v>
      </c>
      <c r="AD74">
        <v>0.29312245519348001</v>
      </c>
      <c r="AE74">
        <v>0.243031446887013</v>
      </c>
      <c r="AF74">
        <v>0.19484334976113399</v>
      </c>
      <c r="AG74">
        <v>0.148447730577769</v>
      </c>
      <c r="AH74">
        <v>0.103714561213574</v>
      </c>
    </row>
    <row r="75" spans="1:34" x14ac:dyDescent="0.35">
      <c r="A75" t="s">
        <v>459</v>
      </c>
      <c r="C75">
        <v>3.0760000000000001</v>
      </c>
      <c r="D75">
        <v>3.7010000000000001</v>
      </c>
      <c r="E75">
        <v>4.2097062416344802</v>
      </c>
      <c r="F75">
        <v>4.6462679846486497</v>
      </c>
      <c r="G75">
        <v>4.9543533434587301</v>
      </c>
      <c r="H75">
        <v>5.1278844186593204</v>
      </c>
      <c r="I75">
        <v>5.2773242603068402</v>
      </c>
      <c r="J75">
        <v>5.4032938460653899</v>
      </c>
      <c r="K75">
        <v>5.2913851409079902</v>
      </c>
      <c r="L75">
        <v>5.1933063845926597</v>
      </c>
      <c r="M75">
        <v>5.0823721583686599</v>
      </c>
      <c r="N75">
        <v>4.8410565585905001</v>
      </c>
      <c r="O75">
        <v>4.8513474602834403</v>
      </c>
      <c r="P75">
        <v>4.8192230124624498</v>
      </c>
      <c r="Q75">
        <v>4.8172031007287899</v>
      </c>
      <c r="R75">
        <v>4.8006027312010202</v>
      </c>
      <c r="S75">
        <v>4.8223626116645297</v>
      </c>
      <c r="T75">
        <v>4.7277492287959904</v>
      </c>
      <c r="U75">
        <v>4.62756090782797</v>
      </c>
      <c r="V75">
        <v>4.5311866080650498</v>
      </c>
      <c r="W75">
        <v>4.4390674776515002</v>
      </c>
      <c r="X75">
        <v>4.3367020999675798</v>
      </c>
      <c r="Y75">
        <v>4.22636089463023</v>
      </c>
      <c r="Z75">
        <v>4.1262443078784399</v>
      </c>
      <c r="AA75">
        <v>4.0370318276952704</v>
      </c>
      <c r="AB75">
        <v>3.9697472516879002</v>
      </c>
      <c r="AC75">
        <v>3.92260672045966</v>
      </c>
      <c r="AD75">
        <v>3.7647536079438302</v>
      </c>
      <c r="AE75">
        <v>3.6220047240162501</v>
      </c>
      <c r="AF75">
        <v>3.4976445932631002</v>
      </c>
      <c r="AG75">
        <v>3.3844096951653801</v>
      </c>
      <c r="AH75">
        <v>3.2768143278659201</v>
      </c>
    </row>
    <row r="76" spans="1:34" x14ac:dyDescent="0.35">
      <c r="A76" t="s">
        <v>458</v>
      </c>
      <c r="C76">
        <v>1.38</v>
      </c>
      <c r="D76">
        <v>1.696</v>
      </c>
      <c r="E76">
        <v>1.9952806286435001</v>
      </c>
      <c r="F76">
        <v>2.3545789110025002</v>
      </c>
      <c r="G76">
        <v>2.52727243582012</v>
      </c>
      <c r="H76">
        <v>2.7863176331429802</v>
      </c>
      <c r="I76">
        <v>3.1309372300285201</v>
      </c>
      <c r="J76">
        <v>3.2465263546939398</v>
      </c>
      <c r="K76">
        <v>3.2853054750243298</v>
      </c>
      <c r="L76">
        <v>3.2985513288345598</v>
      </c>
      <c r="M76">
        <v>3.2772769589529198</v>
      </c>
      <c r="N76">
        <v>3.2251434295395001</v>
      </c>
      <c r="O76">
        <v>1.44776145560979</v>
      </c>
      <c r="P76">
        <v>3.7916173064277201</v>
      </c>
      <c r="Q76">
        <v>3.8691420632063802</v>
      </c>
      <c r="R76">
        <v>3.9328710006349099</v>
      </c>
      <c r="S76">
        <v>3.92503738519971</v>
      </c>
      <c r="T76">
        <v>3.8830422586237101</v>
      </c>
      <c r="U76">
        <v>4.2904381653518904</v>
      </c>
      <c r="V76">
        <v>4.1779420364972202</v>
      </c>
      <c r="W76">
        <v>4.0767070186391399</v>
      </c>
      <c r="X76">
        <v>4.3159793459867499</v>
      </c>
      <c r="Y76">
        <v>4.3281505555139299</v>
      </c>
      <c r="Z76">
        <v>4.3345317721851897</v>
      </c>
      <c r="AA76">
        <v>4.3009671245944698</v>
      </c>
      <c r="AB76">
        <v>4.3604312443462403</v>
      </c>
      <c r="AC76">
        <v>4.3761487659724798</v>
      </c>
      <c r="AD76">
        <v>4.3967811406976498</v>
      </c>
      <c r="AE76">
        <v>4.4022099572134197</v>
      </c>
      <c r="AF76">
        <v>4.4351669747465801</v>
      </c>
      <c r="AG76">
        <v>4.4514544543722101</v>
      </c>
      <c r="AH76">
        <v>4.4842545917855796</v>
      </c>
    </row>
    <row r="77" spans="1:34" x14ac:dyDescent="0.35">
      <c r="A77" t="s">
        <v>68</v>
      </c>
      <c r="C77">
        <v>1.63</v>
      </c>
      <c r="D77">
        <v>1.63</v>
      </c>
      <c r="E77">
        <v>1.6153903212759899</v>
      </c>
      <c r="F77">
        <v>1.9824461592475</v>
      </c>
      <c r="G77">
        <v>2.74205132310821</v>
      </c>
      <c r="H77">
        <v>2.6456907506468799</v>
      </c>
      <c r="I77">
        <v>2.3875966509255102</v>
      </c>
      <c r="J77">
        <v>2.2707258854850201</v>
      </c>
      <c r="K77">
        <v>3.4518476604353099</v>
      </c>
      <c r="L77">
        <v>3.25026529402261</v>
      </c>
      <c r="M77">
        <v>3.25229232022954</v>
      </c>
      <c r="N77">
        <v>4.1742174139586199</v>
      </c>
      <c r="O77">
        <v>3.5601830063511999</v>
      </c>
      <c r="P77">
        <v>3.5766190255433901</v>
      </c>
      <c r="Q77">
        <v>3.46532269198243</v>
      </c>
      <c r="R77">
        <v>3.4680220030873099</v>
      </c>
      <c r="S77">
        <v>3.46115299281746</v>
      </c>
      <c r="T77">
        <v>3.1524838518985399</v>
      </c>
      <c r="U77">
        <v>3.00677272826093</v>
      </c>
      <c r="V77">
        <v>2.9271219217725699</v>
      </c>
      <c r="W77">
        <v>2.8755123968896101</v>
      </c>
      <c r="X77">
        <v>2.8386359258015901</v>
      </c>
      <c r="Y77">
        <v>2.8087405555089999</v>
      </c>
      <c r="Z77">
        <v>2.7850340670697</v>
      </c>
      <c r="AA77">
        <v>2.76550594798637</v>
      </c>
      <c r="AB77">
        <v>2.7490012459542799</v>
      </c>
      <c r="AC77">
        <v>2.73464817065706</v>
      </c>
      <c r="AD77">
        <v>2.72193730360235</v>
      </c>
      <c r="AE77">
        <v>2.71049225120642</v>
      </c>
      <c r="AF77">
        <v>2.7000402581785301</v>
      </c>
      <c r="AG77">
        <v>2.6903781234086499</v>
      </c>
      <c r="AH77">
        <v>2.6813510094725301</v>
      </c>
    </row>
    <row r="78" spans="1:34" x14ac:dyDescent="0.35">
      <c r="A78" t="s">
        <v>67</v>
      </c>
      <c r="C78">
        <v>751.54700000000003</v>
      </c>
      <c r="D78">
        <v>739.62900000000002</v>
      </c>
      <c r="E78">
        <v>710.76173694198997</v>
      </c>
      <c r="F78">
        <v>822.06015118127596</v>
      </c>
      <c r="G78">
        <v>1057.87507560573</v>
      </c>
      <c r="H78">
        <v>812.88171523194103</v>
      </c>
      <c r="I78">
        <v>745.55531070625204</v>
      </c>
      <c r="J78">
        <v>713.25945013235003</v>
      </c>
      <c r="K78">
        <v>1075.37315878398</v>
      </c>
      <c r="L78">
        <v>1022.69328916958</v>
      </c>
      <c r="M78">
        <v>1017.67844545432</v>
      </c>
      <c r="N78">
        <v>1246.80717699257</v>
      </c>
      <c r="O78">
        <v>1094.0069280996499</v>
      </c>
      <c r="P78">
        <v>1104.1893552788499</v>
      </c>
      <c r="Q78">
        <v>1063.9381253758399</v>
      </c>
      <c r="R78">
        <v>1059.13587856595</v>
      </c>
      <c r="S78">
        <v>1048.34771982081</v>
      </c>
      <c r="T78">
        <v>974.64347233307399</v>
      </c>
      <c r="U78">
        <v>938.96841618057704</v>
      </c>
      <c r="V78">
        <v>919.81265997026003</v>
      </c>
      <c r="W78">
        <v>907.14186667639694</v>
      </c>
      <c r="X78">
        <v>897.89875100664506</v>
      </c>
      <c r="Y78">
        <v>890.228748663793</v>
      </c>
      <c r="Z78">
        <v>884.02735852124601</v>
      </c>
      <c r="AA78">
        <v>878.82826965584604</v>
      </c>
      <c r="AB78">
        <v>874.37054272232604</v>
      </c>
      <c r="AC78">
        <v>870.43856806472695</v>
      </c>
      <c r="AD78">
        <v>866.91501814227104</v>
      </c>
      <c r="AE78">
        <v>863.70984015104796</v>
      </c>
      <c r="AF78">
        <v>860.75706691693301</v>
      </c>
      <c r="AG78">
        <v>858.00692770626097</v>
      </c>
      <c r="AH78">
        <v>855.42098864683999</v>
      </c>
    </row>
    <row r="79" spans="1:34" x14ac:dyDescent="0.35">
      <c r="A79" t="s">
        <v>470</v>
      </c>
      <c r="C79">
        <v>1.262</v>
      </c>
      <c r="D79">
        <v>1.284</v>
      </c>
      <c r="E79">
        <v>1.29206575818128</v>
      </c>
      <c r="F79">
        <v>1.63929692001313</v>
      </c>
      <c r="G79">
        <v>2.4128139315249202</v>
      </c>
      <c r="H79">
        <v>2.6456907506468799</v>
      </c>
      <c r="I79">
        <v>2.3875966509255102</v>
      </c>
      <c r="J79">
        <v>2.2707258854850201</v>
      </c>
      <c r="K79">
        <v>3.4518476604353099</v>
      </c>
      <c r="L79">
        <v>3.25026529402261</v>
      </c>
      <c r="M79">
        <v>3.25229232022954</v>
      </c>
      <c r="N79">
        <v>4.1742174139586199</v>
      </c>
      <c r="O79">
        <v>3.5601830063511999</v>
      </c>
      <c r="P79">
        <v>3.5766190255433901</v>
      </c>
      <c r="Q79">
        <v>3.46532269198243</v>
      </c>
      <c r="R79">
        <v>3.4680220030873099</v>
      </c>
      <c r="S79">
        <v>3.46115299281746</v>
      </c>
      <c r="T79">
        <v>3.1524838518985399</v>
      </c>
      <c r="U79">
        <v>3.00677272826093</v>
      </c>
      <c r="V79">
        <v>2.9271219217725699</v>
      </c>
      <c r="W79">
        <v>2.8755123968896101</v>
      </c>
      <c r="X79">
        <v>2.8386359258015901</v>
      </c>
      <c r="Y79">
        <v>2.8087405555089999</v>
      </c>
      <c r="Z79">
        <v>2.7850340670697</v>
      </c>
      <c r="AA79">
        <v>2.76550594798637</v>
      </c>
      <c r="AB79">
        <v>2.7490012459542799</v>
      </c>
      <c r="AC79">
        <v>2.73464817065706</v>
      </c>
      <c r="AD79">
        <v>2.72193730360235</v>
      </c>
      <c r="AE79">
        <v>2.71049225120642</v>
      </c>
      <c r="AF79">
        <v>2.7000402581785301</v>
      </c>
      <c r="AG79">
        <v>2.6903781234086499</v>
      </c>
      <c r="AH79">
        <v>2.6813510094725301</v>
      </c>
    </row>
    <row r="80" spans="1:34" x14ac:dyDescent="0.35">
      <c r="A80" t="s">
        <v>65</v>
      </c>
      <c r="C80">
        <v>106.703</v>
      </c>
      <c r="D80">
        <v>109.233</v>
      </c>
      <c r="E80">
        <v>107.34211494781999</v>
      </c>
      <c r="F80">
        <v>111.498036487406</v>
      </c>
      <c r="G80">
        <v>118.416897842529</v>
      </c>
      <c r="H80">
        <v>124.979444141889</v>
      </c>
      <c r="I80">
        <v>128.56840983589601</v>
      </c>
      <c r="J80">
        <v>134.363939562018</v>
      </c>
      <c r="K80">
        <v>144.580417145046</v>
      </c>
      <c r="L80">
        <v>148.35160339573</v>
      </c>
      <c r="M80">
        <v>154.48728407356401</v>
      </c>
      <c r="N80">
        <v>208.84002493851301</v>
      </c>
      <c r="O80">
        <v>210.854862672081</v>
      </c>
      <c r="P80">
        <v>221.34344620104301</v>
      </c>
      <c r="Q80">
        <v>242.53070295094699</v>
      </c>
      <c r="R80">
        <v>256.20483511738502</v>
      </c>
      <c r="S80">
        <v>265.905557105875</v>
      </c>
      <c r="T80">
        <v>236.421402102277</v>
      </c>
      <c r="U80">
        <v>224.67415001531899</v>
      </c>
      <c r="V80">
        <v>218.54115686817201</v>
      </c>
      <c r="W80">
        <v>215.590390809447</v>
      </c>
      <c r="X80">
        <v>214.132378709481</v>
      </c>
      <c r="Y80">
        <v>213.405391724503</v>
      </c>
      <c r="Z80">
        <v>213.132314532658</v>
      </c>
      <c r="AA80">
        <v>213.13654301665301</v>
      </c>
      <c r="AB80">
        <v>213.33493443927199</v>
      </c>
      <c r="AC80">
        <v>213.652341495869</v>
      </c>
      <c r="AD80">
        <v>214.06112432966299</v>
      </c>
      <c r="AE80">
        <v>214.53627999550901</v>
      </c>
      <c r="AF80">
        <v>215.06015066889401</v>
      </c>
      <c r="AG80">
        <v>215.61965382232199</v>
      </c>
      <c r="AH80">
        <v>216.204805553711</v>
      </c>
    </row>
    <row r="81" spans="1:34" x14ac:dyDescent="0.35">
      <c r="A81" t="s">
        <v>66</v>
      </c>
      <c r="C81">
        <v>306.57299999999998</v>
      </c>
      <c r="D81">
        <v>311.31799999999998</v>
      </c>
      <c r="E81">
        <v>310.85649377146399</v>
      </c>
      <c r="F81">
        <v>414.58667548736798</v>
      </c>
      <c r="G81">
        <v>648.35502285969005</v>
      </c>
      <c r="H81">
        <v>687.90227109005195</v>
      </c>
      <c r="I81">
        <v>616.98690087035595</v>
      </c>
      <c r="J81">
        <v>578.895510570331</v>
      </c>
      <c r="K81">
        <v>930.79274163894104</v>
      </c>
      <c r="L81">
        <v>874.34168577385606</v>
      </c>
      <c r="M81">
        <v>863.19116138075594</v>
      </c>
      <c r="N81">
        <v>1037.9671520540601</v>
      </c>
      <c r="O81">
        <v>883.15206542757096</v>
      </c>
      <c r="P81">
        <v>882.84590907781103</v>
      </c>
      <c r="Q81">
        <v>821.40742242489398</v>
      </c>
      <c r="R81">
        <v>802.93104344856499</v>
      </c>
      <c r="S81">
        <v>782.44216271494099</v>
      </c>
      <c r="T81">
        <v>738.22207023079704</v>
      </c>
      <c r="U81">
        <v>714.29426616525802</v>
      </c>
      <c r="V81">
        <v>701.27150310208697</v>
      </c>
      <c r="W81">
        <v>691.55147586694898</v>
      </c>
      <c r="X81">
        <v>683.766372297163</v>
      </c>
      <c r="Y81">
        <v>676.82335693928906</v>
      </c>
      <c r="Z81">
        <v>670.89504398858696</v>
      </c>
      <c r="AA81">
        <v>665.69172663919198</v>
      </c>
      <c r="AB81">
        <v>661.03560828305399</v>
      </c>
      <c r="AC81">
        <v>656.78622656885796</v>
      </c>
      <c r="AD81">
        <v>652.853893812607</v>
      </c>
      <c r="AE81">
        <v>649.17356015553798</v>
      </c>
      <c r="AF81">
        <v>645.69691624803795</v>
      </c>
      <c r="AG81">
        <v>642.38727388393795</v>
      </c>
      <c r="AH81">
        <v>639.21618309312805</v>
      </c>
    </row>
    <row r="82" spans="1:34" x14ac:dyDescent="0.35">
      <c r="A82" t="s">
        <v>477</v>
      </c>
      <c r="C82">
        <v>0.36799999999999999</v>
      </c>
      <c r="D82">
        <v>0.34499999999999997</v>
      </c>
      <c r="E82">
        <v>0.32332456309470198</v>
      </c>
      <c r="F82">
        <v>0.34314923923437002</v>
      </c>
      <c r="G82">
        <v>0.32923739158329501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</row>
    <row r="83" spans="1:34" x14ac:dyDescent="0.35">
      <c r="A83" t="s">
        <v>69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</row>
    <row r="84" spans="1:34" x14ac:dyDescent="0.35">
      <c r="A84" t="s">
        <v>70</v>
      </c>
      <c r="C84">
        <v>338.27100000000002</v>
      </c>
      <c r="D84">
        <v>319.07799999999997</v>
      </c>
      <c r="E84">
        <v>292.56312822270502</v>
      </c>
      <c r="F84">
        <v>295.97543920650099</v>
      </c>
      <c r="G84">
        <v>291.10315490351798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</row>
    <row r="85" spans="1:34" x14ac:dyDescent="0.35">
      <c r="A85" t="s">
        <v>487</v>
      </c>
      <c r="C85">
        <v>106.703</v>
      </c>
      <c r="D85">
        <v>109.233</v>
      </c>
      <c r="E85">
        <v>107.34211494781999</v>
      </c>
      <c r="F85">
        <v>111.498036487406</v>
      </c>
      <c r="G85">
        <v>118.416897842529</v>
      </c>
      <c r="H85">
        <v>124.979444141889</v>
      </c>
      <c r="I85">
        <v>128.56840983589601</v>
      </c>
      <c r="J85">
        <v>134.363939562018</v>
      </c>
      <c r="K85">
        <v>144.580417145046</v>
      </c>
      <c r="L85">
        <v>148.35160339573</v>
      </c>
      <c r="M85">
        <v>154.48728407356401</v>
      </c>
      <c r="N85">
        <v>208.84002493851301</v>
      </c>
      <c r="O85">
        <v>210.854862672081</v>
      </c>
      <c r="P85">
        <v>221.34344620104301</v>
      </c>
      <c r="Q85">
        <v>242.53070295094699</v>
      </c>
      <c r="R85">
        <v>256.20483511738502</v>
      </c>
      <c r="S85">
        <v>265.905557105875</v>
      </c>
      <c r="T85">
        <v>236.421402102277</v>
      </c>
      <c r="U85">
        <v>224.67415001531899</v>
      </c>
      <c r="V85">
        <v>218.54115686817201</v>
      </c>
      <c r="W85">
        <v>215.590390809447</v>
      </c>
      <c r="X85">
        <v>214.132378709481</v>
      </c>
      <c r="Y85">
        <v>213.405391724503</v>
      </c>
      <c r="Z85">
        <v>213.132314532658</v>
      </c>
      <c r="AA85">
        <v>213.13654301665301</v>
      </c>
      <c r="AB85">
        <v>213.33493443927199</v>
      </c>
      <c r="AC85">
        <v>213.652341495869</v>
      </c>
      <c r="AD85">
        <v>214.06112432966299</v>
      </c>
      <c r="AE85">
        <v>214.53627999550901</v>
      </c>
      <c r="AF85">
        <v>215.06015066889401</v>
      </c>
      <c r="AG85">
        <v>215.61965382232199</v>
      </c>
      <c r="AH85">
        <v>216.204805553711</v>
      </c>
    </row>
    <row r="86" spans="1:34" x14ac:dyDescent="0.35">
      <c r="A86" t="s">
        <v>488</v>
      </c>
      <c r="C86">
        <v>644.84400000000005</v>
      </c>
      <c r="D86">
        <v>630.39599999999996</v>
      </c>
      <c r="E86">
        <v>603.41962199416901</v>
      </c>
      <c r="F86">
        <v>710.56211469386903</v>
      </c>
      <c r="G86">
        <v>939.45817776320905</v>
      </c>
      <c r="H86">
        <v>687.90227109005195</v>
      </c>
      <c r="I86">
        <v>616.98690087035595</v>
      </c>
      <c r="J86">
        <v>578.895510570331</v>
      </c>
      <c r="K86">
        <v>930.79274163894104</v>
      </c>
      <c r="L86">
        <v>874.34168577385606</v>
      </c>
      <c r="M86">
        <v>863.19116138075594</v>
      </c>
      <c r="N86">
        <v>1037.9671520540601</v>
      </c>
      <c r="O86">
        <v>883.15206542757096</v>
      </c>
      <c r="P86">
        <v>882.84590907781103</v>
      </c>
      <c r="Q86">
        <v>821.40742242489398</v>
      </c>
      <c r="R86">
        <v>802.93104344856499</v>
      </c>
      <c r="S86">
        <v>782.44216271494099</v>
      </c>
      <c r="T86">
        <v>738.22207023079704</v>
      </c>
      <c r="U86">
        <v>714.29426616525802</v>
      </c>
      <c r="V86">
        <v>701.27150310208697</v>
      </c>
      <c r="W86">
        <v>691.55147586694898</v>
      </c>
      <c r="X86">
        <v>683.766372297163</v>
      </c>
      <c r="Y86">
        <v>676.82335693928906</v>
      </c>
      <c r="Z86">
        <v>670.89504398858696</v>
      </c>
      <c r="AA86">
        <v>665.69172663919198</v>
      </c>
      <c r="AB86">
        <v>661.03560828305399</v>
      </c>
      <c r="AC86">
        <v>656.78622656885796</v>
      </c>
      <c r="AD86">
        <v>652.853893812607</v>
      </c>
      <c r="AE86">
        <v>649.17356015553798</v>
      </c>
      <c r="AF86">
        <v>645.69691624803795</v>
      </c>
      <c r="AG86">
        <v>642.38727388393795</v>
      </c>
      <c r="AH86">
        <v>639.21618309312805</v>
      </c>
    </row>
    <row r="87" spans="1:34" x14ac:dyDescent="0.35">
      <c r="A87" t="s">
        <v>447</v>
      </c>
      <c r="C87">
        <v>0.35799999999999998</v>
      </c>
      <c r="D87">
        <v>0.35599999999999998</v>
      </c>
      <c r="E87" s="36">
        <v>0.35409767889094201</v>
      </c>
      <c r="F87" s="36">
        <v>0.35409245214600699</v>
      </c>
      <c r="G87" s="36">
        <v>0.350976681286987</v>
      </c>
      <c r="H87" s="36">
        <v>0.347224193879906</v>
      </c>
      <c r="I87">
        <v>0.34339314268905102</v>
      </c>
      <c r="J87">
        <v>0.34009754115214502</v>
      </c>
      <c r="K87">
        <v>0.33181259093236498</v>
      </c>
      <c r="L87">
        <v>0.32519572711118599</v>
      </c>
      <c r="M87">
        <v>0.32011147294174802</v>
      </c>
      <c r="N87">
        <v>0.31320630316924097</v>
      </c>
      <c r="O87">
        <v>0.307005650247895</v>
      </c>
      <c r="P87">
        <v>0.30281946867708398</v>
      </c>
      <c r="Q87">
        <v>0.29967692686250103</v>
      </c>
      <c r="R87">
        <v>0.29811101214241198</v>
      </c>
      <c r="S87">
        <v>0.297465183428059</v>
      </c>
      <c r="T87">
        <v>0.298136573949568</v>
      </c>
      <c r="U87">
        <v>0.29806008914793902</v>
      </c>
      <c r="V87">
        <v>0.29884544054670198</v>
      </c>
      <c r="W87">
        <v>0.300481253107027</v>
      </c>
      <c r="X87">
        <v>0.30090401806866302</v>
      </c>
      <c r="Y87">
        <v>0.302487610809895</v>
      </c>
      <c r="Z87">
        <v>0.304587469702715</v>
      </c>
      <c r="AA87">
        <v>0.30685218159446098</v>
      </c>
      <c r="AB87">
        <v>0.30970747128259601</v>
      </c>
      <c r="AC87">
        <v>0.31321251887330398</v>
      </c>
      <c r="AD87">
        <v>0.31714232404904202</v>
      </c>
      <c r="AE87">
        <v>0.32149522460205998</v>
      </c>
      <c r="AF87">
        <v>0.32623023693450398</v>
      </c>
      <c r="AG87">
        <v>0.331366752460929</v>
      </c>
      <c r="AH87">
        <v>0.33686541809529902</v>
      </c>
    </row>
    <row r="88" spans="1:34" x14ac:dyDescent="0.35">
      <c r="A88" t="s">
        <v>338</v>
      </c>
      <c r="C88">
        <v>487.30099999999999</v>
      </c>
      <c r="D88">
        <v>448.13900000000001</v>
      </c>
      <c r="E88">
        <v>425.95567651456099</v>
      </c>
      <c r="F88">
        <v>710.10613301818</v>
      </c>
      <c r="G88">
        <v>632.40857506513805</v>
      </c>
      <c r="H88">
        <v>794.78572330987299</v>
      </c>
      <c r="I88">
        <v>1343.7691755651299</v>
      </c>
      <c r="J88">
        <v>1236.1647182837</v>
      </c>
      <c r="K88">
        <v>1166.71126523571</v>
      </c>
      <c r="L88">
        <v>1047.2068051039901</v>
      </c>
      <c r="M88">
        <v>921.37346311741499</v>
      </c>
      <c r="N88">
        <v>885.04075812280303</v>
      </c>
      <c r="O88">
        <v>1273.7173981185899</v>
      </c>
      <c r="P88">
        <v>1146.1089464594099</v>
      </c>
      <c r="Q88">
        <v>1043.73261897681</v>
      </c>
      <c r="R88">
        <v>940.81306930824201</v>
      </c>
      <c r="S88">
        <v>839.80745948786898</v>
      </c>
      <c r="T88">
        <v>763.79035811631695</v>
      </c>
      <c r="U88">
        <v>956.63820938988795</v>
      </c>
      <c r="V88">
        <v>849.62919146074501</v>
      </c>
      <c r="W88">
        <v>765.23317933569399</v>
      </c>
      <c r="X88">
        <v>879.42741619960805</v>
      </c>
      <c r="Y88">
        <v>796.98233272308198</v>
      </c>
      <c r="Z88">
        <v>727.138771484372</v>
      </c>
      <c r="AA88">
        <v>620.88230858314705</v>
      </c>
      <c r="AB88">
        <v>585.41121335676803</v>
      </c>
      <c r="AC88">
        <v>535.22507097596701</v>
      </c>
      <c r="AD88">
        <v>488.209782578128</v>
      </c>
      <c r="AE88">
        <v>443.98731450647102</v>
      </c>
      <c r="AF88">
        <v>402.58991249682703</v>
      </c>
      <c r="AG88">
        <v>363.99284866016598</v>
      </c>
      <c r="AH88">
        <v>328.12746095862002</v>
      </c>
    </row>
    <row r="89" spans="1:34" x14ac:dyDescent="0.35">
      <c r="A89" t="s">
        <v>492</v>
      </c>
      <c r="C89">
        <v>1.796</v>
      </c>
      <c r="D89">
        <v>1.7649999999999999</v>
      </c>
    </row>
    <row r="90" spans="1:34" x14ac:dyDescent="0.35">
      <c r="A90" t="s">
        <v>489</v>
      </c>
      <c r="C90">
        <v>989.27499999999998</v>
      </c>
      <c r="D90">
        <v>978.13800000000003</v>
      </c>
    </row>
    <row r="91" spans="1:34" x14ac:dyDescent="0.35">
      <c r="A91" t="s">
        <v>469</v>
      </c>
      <c r="C91">
        <v>1.327</v>
      </c>
      <c r="D91">
        <v>1.331</v>
      </c>
    </row>
    <row r="92" spans="1:34" x14ac:dyDescent="0.35">
      <c r="A92" t="s">
        <v>467</v>
      </c>
      <c r="C92">
        <v>132.91200000000001</v>
      </c>
      <c r="D92">
        <v>134.09299999999999</v>
      </c>
    </row>
    <row r="93" spans="1:34" x14ac:dyDescent="0.35">
      <c r="A93" t="s">
        <v>468</v>
      </c>
      <c r="C93">
        <v>628.69500000000005</v>
      </c>
      <c r="D93">
        <v>631.33900000000006</v>
      </c>
    </row>
    <row r="94" spans="1:34" x14ac:dyDescent="0.35">
      <c r="A94" t="s">
        <v>476</v>
      </c>
      <c r="C94">
        <v>0.46899999999999997</v>
      </c>
      <c r="D94">
        <v>0.434</v>
      </c>
    </row>
    <row r="95" spans="1:34" x14ac:dyDescent="0.35">
      <c r="A95" t="s">
        <v>474</v>
      </c>
      <c r="C95">
        <v>0</v>
      </c>
      <c r="D95">
        <v>0</v>
      </c>
    </row>
    <row r="96" spans="1:34" x14ac:dyDescent="0.35">
      <c r="A96" t="s">
        <v>475</v>
      </c>
      <c r="C96">
        <v>227.66800000000001</v>
      </c>
      <c r="D96">
        <v>212.70599999999999</v>
      </c>
    </row>
    <row r="97" spans="1:34" x14ac:dyDescent="0.35">
      <c r="A97" t="s">
        <v>490</v>
      </c>
      <c r="C97">
        <v>132.91200000000001</v>
      </c>
      <c r="D97">
        <v>134.09299999999999</v>
      </c>
    </row>
    <row r="98" spans="1:34" x14ac:dyDescent="0.35">
      <c r="A98" t="s">
        <v>491</v>
      </c>
      <c r="C98">
        <v>856.36300000000006</v>
      </c>
      <c r="D98">
        <v>844.04499999999996</v>
      </c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</row>
    <row r="99" spans="1:34" x14ac:dyDescent="0.35">
      <c r="A99" t="s">
        <v>244</v>
      </c>
      <c r="B99">
        <v>124.54300000000001</v>
      </c>
      <c r="C99">
        <v>121.65</v>
      </c>
      <c r="D99">
        <v>118.916</v>
      </c>
      <c r="E99">
        <v>116.29300337038801</v>
      </c>
      <c r="F99">
        <v>113.375308139244</v>
      </c>
      <c r="G99">
        <v>110.158243842204</v>
      </c>
      <c r="H99">
        <v>106.68300681586101</v>
      </c>
      <c r="I99">
        <v>103.010029920313</v>
      </c>
      <c r="J99">
        <v>99.714595297183905</v>
      </c>
      <c r="K99">
        <v>95.795216484833901</v>
      </c>
      <c r="L99">
        <v>92.298838971534906</v>
      </c>
      <c r="M99">
        <v>89.070778959499606</v>
      </c>
      <c r="N99">
        <v>85.470537603073595</v>
      </c>
      <c r="O99">
        <v>82.351993043757702</v>
      </c>
      <c r="P99">
        <v>79.098940193954306</v>
      </c>
      <c r="Q99">
        <v>76.200986491840098</v>
      </c>
      <c r="R99">
        <v>73.5230319706492</v>
      </c>
      <c r="S99">
        <v>71.083017594245007</v>
      </c>
      <c r="T99">
        <v>68.9546082274898</v>
      </c>
      <c r="U99">
        <v>66.805687062202097</v>
      </c>
      <c r="V99">
        <v>64.866625260881705</v>
      </c>
      <c r="W99">
        <v>63.094287283884597</v>
      </c>
      <c r="X99">
        <v>61.228841256720699</v>
      </c>
      <c r="Y99">
        <v>59.505975937577197</v>
      </c>
      <c r="Z99">
        <v>57.906924483476502</v>
      </c>
      <c r="AA99">
        <v>56.4644362818986</v>
      </c>
      <c r="AB99">
        <v>55.101081615788303</v>
      </c>
      <c r="AC99">
        <v>53.826778934543299</v>
      </c>
      <c r="AD99">
        <v>52.633770300929697</v>
      </c>
      <c r="AE99">
        <v>51.515979274002497</v>
      </c>
      <c r="AF99">
        <v>50.466680076223199</v>
      </c>
      <c r="AG99">
        <v>49.4808009510377</v>
      </c>
      <c r="AH99">
        <v>48.552644132504703</v>
      </c>
    </row>
    <row r="100" spans="1:34" x14ac:dyDescent="0.35">
      <c r="A100" t="s">
        <v>243</v>
      </c>
      <c r="B100">
        <v>294.69900000000001</v>
      </c>
      <c r="C100">
        <v>291.60000000000002</v>
      </c>
      <c r="D100">
        <v>288.68299999999999</v>
      </c>
      <c r="E100">
        <v>285.86154106611701</v>
      </c>
      <c r="F100">
        <v>282.14276951940502</v>
      </c>
      <c r="G100">
        <v>277.252782704016</v>
      </c>
      <c r="H100">
        <v>271.31530873154099</v>
      </c>
      <c r="I100">
        <v>264.469242613625</v>
      </c>
      <c r="J100">
        <v>258.22935955500799</v>
      </c>
      <c r="K100">
        <v>250.01192019598301</v>
      </c>
      <c r="L100">
        <v>242.57102143070199</v>
      </c>
      <c r="M100">
        <v>235.540703035695</v>
      </c>
      <c r="N100">
        <v>227.24040903504499</v>
      </c>
      <c r="O100">
        <v>218.67964753123999</v>
      </c>
      <c r="P100">
        <v>211.00125352491699</v>
      </c>
      <c r="Q100">
        <v>204.113067613179</v>
      </c>
      <c r="R100">
        <v>197.672221678201</v>
      </c>
      <c r="S100">
        <v>191.73809596647101</v>
      </c>
      <c r="T100">
        <v>186.53248225368901</v>
      </c>
      <c r="U100">
        <v>181.163983455932</v>
      </c>
      <c r="V100">
        <v>176.27103495498</v>
      </c>
      <c r="W100">
        <v>171.746135315603</v>
      </c>
      <c r="X100">
        <v>166.885614431992</v>
      </c>
      <c r="Y100">
        <v>162.39254095929999</v>
      </c>
      <c r="Z100">
        <v>158.21476221163499</v>
      </c>
      <c r="AA100">
        <v>154.447468280744</v>
      </c>
      <c r="AB100">
        <v>150.877772073985</v>
      </c>
      <c r="AC100">
        <v>147.537538708916</v>
      </c>
      <c r="AD100">
        <v>144.406863883342</v>
      </c>
      <c r="AE100">
        <v>141.467494537688</v>
      </c>
      <c r="AF100">
        <v>138.70498683405401</v>
      </c>
      <c r="AG100">
        <v>136.103724303598</v>
      </c>
      <c r="AH100">
        <v>133.65164909015201</v>
      </c>
    </row>
    <row r="101" spans="1:34" x14ac:dyDescent="0.35">
      <c r="A101" t="s">
        <v>250</v>
      </c>
      <c r="B101">
        <v>0.49199999999999999</v>
      </c>
      <c r="C101">
        <v>0.83199999999999996</v>
      </c>
      <c r="D101">
        <v>1.169</v>
      </c>
      <c r="E101">
        <v>1.5071157002006299</v>
      </c>
      <c r="F101">
        <v>1.85538039837684</v>
      </c>
      <c r="G101">
        <v>2.2041131293819101</v>
      </c>
      <c r="H101">
        <v>2.5358948164911399</v>
      </c>
      <c r="I101">
        <v>2.84493256186685</v>
      </c>
      <c r="J101">
        <v>3.1384554662025002</v>
      </c>
      <c r="K101">
        <v>3.4516523442870501</v>
      </c>
      <c r="L101">
        <v>3.7475474943650799</v>
      </c>
      <c r="M101">
        <v>4.0262303850636902</v>
      </c>
      <c r="N101">
        <v>4.3056472873369396</v>
      </c>
      <c r="O101">
        <v>4.4245470326723</v>
      </c>
      <c r="P101">
        <v>4.6936269260929002</v>
      </c>
      <c r="Q101">
        <v>4.9516935785046501</v>
      </c>
      <c r="R101">
        <v>5.2041766148930497</v>
      </c>
      <c r="S101">
        <v>5.4453233990790499</v>
      </c>
      <c r="T101">
        <v>5.66560692414222</v>
      </c>
      <c r="U101">
        <v>5.8727561685441199</v>
      </c>
      <c r="V101">
        <v>6.0714618781239302</v>
      </c>
      <c r="W101">
        <v>6.2617887374900896</v>
      </c>
      <c r="X101">
        <v>6.4718073816718196</v>
      </c>
      <c r="Y101">
        <v>6.68071284803937</v>
      </c>
      <c r="Z101">
        <v>6.8868147485282902</v>
      </c>
      <c r="AA101">
        <v>7.0901903614195003</v>
      </c>
      <c r="AB101">
        <v>7.2900082963160298</v>
      </c>
      <c r="AC101">
        <v>7.4869254423802598</v>
      </c>
      <c r="AD101">
        <v>7.6806758701113598</v>
      </c>
      <c r="AE101">
        <v>7.8699400871370502</v>
      </c>
      <c r="AF101">
        <v>8.0556619923671402</v>
      </c>
      <c r="AG101">
        <v>8.2366331774819201</v>
      </c>
      <c r="AH101">
        <v>8.4138535353140895</v>
      </c>
    </row>
    <row r="102" spans="1:34" x14ac:dyDescent="0.35">
      <c r="A102" t="s">
        <v>251</v>
      </c>
      <c r="B102">
        <v>6.4820000000000002</v>
      </c>
      <c r="C102">
        <v>7.3559999999999999</v>
      </c>
      <c r="D102">
        <v>8.2170000000000005</v>
      </c>
      <c r="E102">
        <v>9.0741307610585409</v>
      </c>
      <c r="F102">
        <v>9.9506234535594906</v>
      </c>
      <c r="G102">
        <v>10.858360619248399</v>
      </c>
      <c r="H102">
        <v>11.8130244063288</v>
      </c>
      <c r="I102">
        <v>12.8285069061629</v>
      </c>
      <c r="J102">
        <v>13.842303921582401</v>
      </c>
      <c r="K102">
        <v>15.070623568660899</v>
      </c>
      <c r="L102">
        <v>16.248130781877698</v>
      </c>
      <c r="M102">
        <v>17.403138547541499</v>
      </c>
      <c r="N102">
        <v>18.742436494419401</v>
      </c>
      <c r="O102">
        <v>19.9804626838317</v>
      </c>
      <c r="P102">
        <v>21.3106762879945</v>
      </c>
      <c r="Q102">
        <v>22.587481460788698</v>
      </c>
      <c r="R102">
        <v>23.848794522561501</v>
      </c>
      <c r="S102">
        <v>25.0754400090918</v>
      </c>
      <c r="T102">
        <v>26.1984414462713</v>
      </c>
      <c r="U102">
        <v>27.3626824502308</v>
      </c>
      <c r="V102">
        <v>28.462277252080099</v>
      </c>
      <c r="W102">
        <v>29.529714655853301</v>
      </c>
      <c r="X102">
        <v>30.6857300803754</v>
      </c>
      <c r="Y102">
        <v>31.7895498404541</v>
      </c>
      <c r="Z102">
        <v>32.853424215618503</v>
      </c>
      <c r="AA102">
        <v>33.836645575244802</v>
      </c>
      <c r="AB102">
        <v>34.818202666922303</v>
      </c>
      <c r="AC102">
        <v>35.7438481497948</v>
      </c>
      <c r="AD102">
        <v>36.614458043074997</v>
      </c>
      <c r="AE102">
        <v>37.430480534991197</v>
      </c>
      <c r="AF102">
        <v>38.1932927388861</v>
      </c>
      <c r="AG102">
        <v>38.904749484917801</v>
      </c>
      <c r="AH102">
        <v>39.567219978309303</v>
      </c>
    </row>
    <row r="103" spans="1:34" x14ac:dyDescent="0.35">
      <c r="A103" t="s">
        <v>252</v>
      </c>
      <c r="B103">
        <v>38.119999999999997</v>
      </c>
      <c r="C103">
        <v>39.158999999999999</v>
      </c>
      <c r="D103">
        <v>40.113</v>
      </c>
      <c r="E103">
        <v>40.940483522388298</v>
      </c>
      <c r="F103">
        <v>41.7620282836981</v>
      </c>
      <c r="G103">
        <v>42.524046194889102</v>
      </c>
      <c r="H103">
        <v>43.481980167381401</v>
      </c>
      <c r="I103">
        <v>45.025841430085798</v>
      </c>
      <c r="J103">
        <v>46.538321563562398</v>
      </c>
      <c r="K103">
        <v>47.622776386873099</v>
      </c>
      <c r="L103">
        <v>48.520776141461802</v>
      </c>
      <c r="M103">
        <v>49.275157786803902</v>
      </c>
      <c r="N103">
        <v>49.879577380642402</v>
      </c>
      <c r="O103">
        <v>50.778000259557302</v>
      </c>
      <c r="P103">
        <v>51.4649076610999</v>
      </c>
      <c r="Q103">
        <v>52.063409250607997</v>
      </c>
      <c r="R103">
        <v>52.596369876671503</v>
      </c>
      <c r="S103">
        <v>52.949774901137197</v>
      </c>
      <c r="T103">
        <v>53.198140513040698</v>
      </c>
      <c r="U103">
        <v>53.926257688516998</v>
      </c>
      <c r="V103">
        <v>54.313107747596597</v>
      </c>
      <c r="W103">
        <v>54.370934710392397</v>
      </c>
      <c r="X103">
        <v>54.784634797870197</v>
      </c>
      <c r="Y103">
        <v>54.963949040828297</v>
      </c>
      <c r="Z103">
        <v>54.934155925200102</v>
      </c>
      <c r="AA103">
        <v>54.679335215621997</v>
      </c>
      <c r="AB103">
        <v>54.256803532110297</v>
      </c>
      <c r="AC103">
        <v>53.787494145631797</v>
      </c>
      <c r="AD103">
        <v>53.282534330093299</v>
      </c>
      <c r="AE103">
        <v>52.752874204954402</v>
      </c>
      <c r="AF103">
        <v>52.2071773735451</v>
      </c>
      <c r="AG103">
        <v>51.652033151420703</v>
      </c>
      <c r="AH103">
        <v>51.092568561709101</v>
      </c>
    </row>
    <row r="104" spans="1:34" x14ac:dyDescent="0.35">
      <c r="A104" t="s">
        <v>253</v>
      </c>
      <c r="B104">
        <v>93.326999999999998</v>
      </c>
      <c r="C104">
        <v>93.411000000000001</v>
      </c>
      <c r="D104">
        <v>93.433999999999997</v>
      </c>
      <c r="E104">
        <v>93.388838274499093</v>
      </c>
      <c r="F104">
        <v>93.0732339722842</v>
      </c>
      <c r="G104">
        <v>92.111300918518793</v>
      </c>
      <c r="H104">
        <v>91.394514597274195</v>
      </c>
      <c r="I104">
        <v>91.039389496252298</v>
      </c>
      <c r="J104">
        <v>90.373656932791505</v>
      </c>
      <c r="K104">
        <v>88.055180316894806</v>
      </c>
      <c r="L104">
        <v>85.744249052225101</v>
      </c>
      <c r="M104">
        <v>83.425539239944101</v>
      </c>
      <c r="N104">
        <v>80.4486892427919</v>
      </c>
      <c r="O104">
        <v>78.928675442086302</v>
      </c>
      <c r="P104">
        <v>77.041114772124104</v>
      </c>
      <c r="Q104">
        <v>74.832113902838103</v>
      </c>
      <c r="R104">
        <v>71.623757602913699</v>
      </c>
      <c r="S104">
        <v>68.127300349063802</v>
      </c>
      <c r="T104">
        <v>65.061327494979494</v>
      </c>
      <c r="U104">
        <v>60.921745272758898</v>
      </c>
      <c r="V104">
        <v>57.343109989107298</v>
      </c>
      <c r="W104">
        <v>54.222072272531101</v>
      </c>
      <c r="X104">
        <v>50.060375912525402</v>
      </c>
      <c r="Y104">
        <v>46.344976313828198</v>
      </c>
      <c r="Z104">
        <v>43.014744135634103</v>
      </c>
      <c r="AA104">
        <v>40.2438496145786</v>
      </c>
      <c r="AB104">
        <v>37.702770420137398</v>
      </c>
      <c r="AC104">
        <v>35.371942593572697</v>
      </c>
      <c r="AD104">
        <v>33.233241802202201</v>
      </c>
      <c r="AE104">
        <v>31.269883183263399</v>
      </c>
      <c r="AF104">
        <v>29.466358541784199</v>
      </c>
      <c r="AG104">
        <v>27.808384795610401</v>
      </c>
      <c r="AH104">
        <v>26.282852284971501</v>
      </c>
    </row>
    <row r="105" spans="1:34" x14ac:dyDescent="0.35">
      <c r="A105" t="s">
        <v>5</v>
      </c>
      <c r="B105">
        <v>36.686999999999998</v>
      </c>
      <c r="C105">
        <v>35.451999999999998</v>
      </c>
      <c r="D105">
        <v>34.271999999999998</v>
      </c>
      <c r="E105">
        <v>33.193339476271703</v>
      </c>
      <c r="F105">
        <v>31.8615563397687</v>
      </c>
      <c r="G105">
        <v>30.634396211367299</v>
      </c>
      <c r="H105">
        <v>29.3100423175601</v>
      </c>
      <c r="I105">
        <v>27.655666908477301</v>
      </c>
      <c r="J105">
        <v>26.1369180911413</v>
      </c>
      <c r="K105">
        <v>24.612619664254701</v>
      </c>
      <c r="L105">
        <v>23.275397989457399</v>
      </c>
      <c r="M105">
        <v>22.066361863085501</v>
      </c>
      <c r="N105">
        <v>20.7592983635537</v>
      </c>
      <c r="O105">
        <v>19.470499093948899</v>
      </c>
      <c r="P105">
        <v>18.293674193032601</v>
      </c>
      <c r="Q105">
        <v>17.194943840236899</v>
      </c>
      <c r="R105">
        <v>16.187444164924699</v>
      </c>
      <c r="S105">
        <v>15.251701673415999</v>
      </c>
      <c r="T105">
        <v>14.4423295874128</v>
      </c>
      <c r="U105">
        <v>13.627212388371399</v>
      </c>
      <c r="V105">
        <v>12.889920302321199</v>
      </c>
      <c r="W105">
        <v>12.216424426693299</v>
      </c>
      <c r="X105">
        <v>11.551691798686999</v>
      </c>
      <c r="Y105">
        <v>10.9419431755456</v>
      </c>
      <c r="Z105">
        <v>10.380332249850801</v>
      </c>
      <c r="AA105">
        <v>9.8650579832590193</v>
      </c>
      <c r="AB105">
        <v>9.3865942684766992</v>
      </c>
      <c r="AC105">
        <v>8.9425386056299594</v>
      </c>
      <c r="AD105">
        <v>8.5295302036837803</v>
      </c>
      <c r="AE105">
        <v>8.1446175588611602</v>
      </c>
      <c r="AF105">
        <v>7.7852628935323898</v>
      </c>
      <c r="AG105">
        <v>7.4491536222891703</v>
      </c>
      <c r="AH105">
        <v>7.1342987194007703</v>
      </c>
    </row>
    <row r="106" spans="1:34" x14ac:dyDescent="0.35">
      <c r="A106" t="s">
        <v>248</v>
      </c>
      <c r="B106">
        <v>10.699</v>
      </c>
      <c r="C106">
        <v>14.263</v>
      </c>
      <c r="D106">
        <v>17.596</v>
      </c>
      <c r="E106">
        <v>20.7129306351294</v>
      </c>
      <c r="F106">
        <v>23.626691789639999</v>
      </c>
      <c r="G106">
        <v>26.685513705784299</v>
      </c>
      <c r="H106">
        <v>29.425600443864401</v>
      </c>
      <c r="I106">
        <v>31.8356558131889</v>
      </c>
      <c r="J106">
        <v>33.932951233156402</v>
      </c>
      <c r="K106">
        <v>35.753209107083102</v>
      </c>
      <c r="L106">
        <v>37.297095852519597</v>
      </c>
      <c r="M106">
        <v>38.6125869469764</v>
      </c>
      <c r="N106">
        <v>39.742195922803802</v>
      </c>
      <c r="O106">
        <v>40.0944972291204</v>
      </c>
      <c r="P106">
        <v>40.401451198523802</v>
      </c>
      <c r="Q106">
        <v>40.454797472397999</v>
      </c>
      <c r="R106">
        <v>40.290754398289998</v>
      </c>
      <c r="S106">
        <v>39.9702353149601</v>
      </c>
      <c r="T106">
        <v>39.713659663450301</v>
      </c>
      <c r="U106">
        <v>39.143871769090197</v>
      </c>
      <c r="V106">
        <v>38.639618828679801</v>
      </c>
      <c r="W106">
        <v>38.165314234419299</v>
      </c>
      <c r="X106">
        <v>37.574938581783599</v>
      </c>
      <c r="Y106">
        <v>37.031079327124601</v>
      </c>
      <c r="Z106">
        <v>36.522360850369502</v>
      </c>
      <c r="AA106">
        <v>36.137297368714101</v>
      </c>
      <c r="AB106">
        <v>35.741920878782302</v>
      </c>
      <c r="AC106">
        <v>35.373309139470301</v>
      </c>
      <c r="AD106">
        <v>35.0310565719059</v>
      </c>
      <c r="AE106">
        <v>34.715400887800897</v>
      </c>
      <c r="AF106">
        <v>34.425441647219699</v>
      </c>
      <c r="AG106">
        <v>34.160545500792601</v>
      </c>
      <c r="AH106">
        <v>33.919197251039101</v>
      </c>
    </row>
    <row r="107" spans="1:34" x14ac:dyDescent="0.35">
      <c r="A107" t="s">
        <v>254</v>
      </c>
      <c r="B107">
        <v>93.686000000000007</v>
      </c>
      <c r="C107">
        <v>91.016999999999996</v>
      </c>
      <c r="D107">
        <v>88.424999999999997</v>
      </c>
      <c r="E107">
        <v>85.9362308348814</v>
      </c>
      <c r="F107">
        <v>83.328401252674396</v>
      </c>
      <c r="G107">
        <v>79.770185540047606</v>
      </c>
      <c r="H107">
        <v>75.285310679092106</v>
      </c>
      <c r="I107">
        <v>71.269127669232702</v>
      </c>
      <c r="J107">
        <v>67.533573331096207</v>
      </c>
      <c r="K107">
        <v>63.024358761276503</v>
      </c>
      <c r="L107">
        <v>58.8457459993285</v>
      </c>
      <c r="M107">
        <v>54.678576332691001</v>
      </c>
      <c r="N107">
        <v>49.514248119314402</v>
      </c>
      <c r="O107">
        <v>42.320798768145302</v>
      </c>
      <c r="P107">
        <v>36.116107752142298</v>
      </c>
      <c r="Q107">
        <v>31.000611468253599</v>
      </c>
      <c r="R107">
        <v>27.271631247162802</v>
      </c>
      <c r="S107">
        <v>24.435012196141201</v>
      </c>
      <c r="T107">
        <v>22.007701418844398</v>
      </c>
      <c r="U107">
        <v>19.8791759528747</v>
      </c>
      <c r="V107">
        <v>17.987526048958099</v>
      </c>
      <c r="W107">
        <v>16.2944445423289</v>
      </c>
      <c r="X107">
        <v>14.769732592683701</v>
      </c>
      <c r="Y107">
        <v>13.388834979067401</v>
      </c>
      <c r="Z107">
        <v>12.1313568363315</v>
      </c>
      <c r="AA107">
        <v>10.980382714816299</v>
      </c>
      <c r="AB107">
        <v>9.9218071755276203</v>
      </c>
      <c r="AC107">
        <v>8.9438088468426091</v>
      </c>
      <c r="AD107">
        <v>8.0364335950197905</v>
      </c>
      <c r="AE107">
        <v>7.19125937811424</v>
      </c>
      <c r="AF107">
        <v>6.4011262049092599</v>
      </c>
      <c r="AG107">
        <v>5.65991906284086</v>
      </c>
      <c r="AH107">
        <v>4.9623902147458896</v>
      </c>
    </row>
    <row r="108" spans="1:34" x14ac:dyDescent="0.35">
      <c r="A108" t="s">
        <v>247</v>
      </c>
      <c r="B108">
        <v>40.667000000000002</v>
      </c>
      <c r="C108">
        <v>40.43</v>
      </c>
      <c r="D108">
        <v>40.229999999999997</v>
      </c>
      <c r="E108">
        <v>40.124309891271402</v>
      </c>
      <c r="F108">
        <v>40.025897432514803</v>
      </c>
      <c r="G108">
        <v>40.691275005772503</v>
      </c>
      <c r="H108">
        <v>41.407703110902702</v>
      </c>
      <c r="I108">
        <v>41.424679143697098</v>
      </c>
      <c r="J108">
        <v>41.3568939205772</v>
      </c>
      <c r="K108">
        <v>42.233420739019699</v>
      </c>
      <c r="L108">
        <v>42.985380796517497</v>
      </c>
      <c r="M108">
        <v>43.749758178410403</v>
      </c>
      <c r="N108">
        <v>45.016780772674302</v>
      </c>
      <c r="O108">
        <v>45.477065395820503</v>
      </c>
      <c r="P108">
        <v>46.076662374078602</v>
      </c>
      <c r="Q108">
        <v>46.4827699635076</v>
      </c>
      <c r="R108">
        <v>46.8441267410264</v>
      </c>
      <c r="S108">
        <v>47.132747619529901</v>
      </c>
      <c r="T108">
        <v>47.300617247909997</v>
      </c>
      <c r="U108">
        <v>47.301681807623297</v>
      </c>
      <c r="V108">
        <v>47.280821370107802</v>
      </c>
      <c r="W108">
        <v>47.244100062177502</v>
      </c>
      <c r="X108">
        <v>47.034222763662498</v>
      </c>
      <c r="Y108">
        <v>46.8302381368959</v>
      </c>
      <c r="Z108">
        <v>46.6315287520844</v>
      </c>
      <c r="AA108">
        <v>46.445085938180299</v>
      </c>
      <c r="AB108">
        <v>46.262679367915197</v>
      </c>
      <c r="AC108">
        <v>46.087852067215799</v>
      </c>
      <c r="AD108">
        <v>45.9204998137647</v>
      </c>
      <c r="AE108">
        <v>45.759347756119197</v>
      </c>
      <c r="AF108">
        <v>45.605344744212204</v>
      </c>
      <c r="AG108">
        <v>45.4571373740186</v>
      </c>
      <c r="AH108">
        <v>45.315588762559003</v>
      </c>
    </row>
    <row r="109" spans="1:34" x14ac:dyDescent="0.35">
      <c r="A109" t="s">
        <v>282</v>
      </c>
      <c r="C109">
        <v>0.45500000000000002</v>
      </c>
      <c r="D109">
        <v>0.41499999999999998</v>
      </c>
      <c r="E109">
        <v>0.319812901772145</v>
      </c>
      <c r="F109">
        <v>0.31200637894676198</v>
      </c>
      <c r="G109">
        <v>-0.47367164862448802</v>
      </c>
      <c r="H109">
        <v>-0.54319269252835001</v>
      </c>
      <c r="I109">
        <v>0.13391106929626001</v>
      </c>
      <c r="J109">
        <v>0.20184952323140201</v>
      </c>
      <c r="K109">
        <v>-0.76231106557911199</v>
      </c>
      <c r="L109">
        <v>-0.65457420301267799</v>
      </c>
      <c r="M109">
        <v>-0.68419288256315203</v>
      </c>
      <c r="N109">
        <v>-1.20708057142625</v>
      </c>
      <c r="O109">
        <v>-0.56563756103532303</v>
      </c>
      <c r="P109">
        <v>-0.56332481925888001</v>
      </c>
      <c r="Q109">
        <v>-0.38191475170564998</v>
      </c>
      <c r="R109">
        <v>-0.34885241609121198</v>
      </c>
      <c r="S109">
        <v>-0.28804137806888902</v>
      </c>
      <c r="T109">
        <v>-0.17647431103488001</v>
      </c>
      <c r="U109">
        <v>-2.0311016252179501E-2</v>
      </c>
      <c r="V109">
        <v>-7.1438755654824604E-3</v>
      </c>
      <c r="W109">
        <v>1.24144495913469E-4</v>
      </c>
      <c r="X109">
        <v>0.16363384922671201</v>
      </c>
      <c r="Y109">
        <v>0.15736147461189601</v>
      </c>
      <c r="Z109">
        <v>0.15062252339016799</v>
      </c>
      <c r="AA109">
        <v>0.13820347816606901</v>
      </c>
      <c r="AB109">
        <v>0.132939320938852</v>
      </c>
      <c r="AC109">
        <v>0.12540552753730999</v>
      </c>
      <c r="AD109">
        <v>0.11805689628034299</v>
      </c>
      <c r="AE109">
        <v>0.11092009097477901</v>
      </c>
      <c r="AF109">
        <v>0.10404939318435399</v>
      </c>
      <c r="AG109">
        <v>9.7477260263396204E-2</v>
      </c>
      <c r="AH109">
        <v>9.1220481472070902E-2</v>
      </c>
    </row>
    <row r="110" spans="1:34" x14ac:dyDescent="0.35">
      <c r="A110" t="s">
        <v>249</v>
      </c>
      <c r="B110">
        <v>294.69900000000001</v>
      </c>
      <c r="C110">
        <v>290.91699999999997</v>
      </c>
      <c r="D110">
        <v>287.32</v>
      </c>
      <c r="E110">
        <v>283.81993048833698</v>
      </c>
      <c r="F110">
        <v>279.42216349351901</v>
      </c>
      <c r="G110">
        <v>273.89457695818999</v>
      </c>
      <c r="H110">
        <v>267.35627476047802</v>
      </c>
      <c r="I110">
        <v>259.950019707617</v>
      </c>
      <c r="J110">
        <v>253.18646706279901</v>
      </c>
      <c r="K110">
        <v>244.48523925983599</v>
      </c>
      <c r="L110">
        <v>236.596819253403</v>
      </c>
      <c r="M110">
        <v>229.15524682002999</v>
      </c>
      <c r="N110">
        <v>220.482573061485</v>
      </c>
      <c r="O110">
        <v>211.88643334936</v>
      </c>
      <c r="P110">
        <v>203.87520328926101</v>
      </c>
      <c r="Q110">
        <v>196.67264879377601</v>
      </c>
      <c r="R110">
        <v>189.93590343145499</v>
      </c>
      <c r="S110">
        <v>183.72630179297701</v>
      </c>
      <c r="T110">
        <v>178.26355109329401</v>
      </c>
      <c r="U110">
        <v>172.65794818333799</v>
      </c>
      <c r="V110">
        <v>167.546104293475</v>
      </c>
      <c r="W110">
        <v>162.82051632588099</v>
      </c>
      <c r="X110">
        <v>157.77882080889901</v>
      </c>
      <c r="Y110">
        <v>153.10626137270299</v>
      </c>
      <c r="Z110">
        <v>148.75196761534099</v>
      </c>
      <c r="AA110">
        <v>144.809835181404</v>
      </c>
      <c r="AB110">
        <v>141.06823491198099</v>
      </c>
      <c r="AC110">
        <v>137.55776182768199</v>
      </c>
      <c r="AD110">
        <v>134.25851325323899</v>
      </c>
      <c r="AE110">
        <v>131.153454295529</v>
      </c>
      <c r="AF110">
        <v>128.22691077509401</v>
      </c>
      <c r="AG110">
        <v>125.464460063114</v>
      </c>
      <c r="AH110">
        <v>122.852838288294</v>
      </c>
    </row>
    <row r="111" spans="1:34" x14ac:dyDescent="0.35">
      <c r="A111" t="s">
        <v>255</v>
      </c>
      <c r="B111">
        <v>40.872999999999998</v>
      </c>
      <c r="C111">
        <v>40.140999999999998</v>
      </c>
      <c r="D111">
        <v>39.371000000000002</v>
      </c>
      <c r="E111">
        <v>38.552969505046399</v>
      </c>
      <c r="F111">
        <v>37.845907732356203</v>
      </c>
      <c r="G111">
        <v>37.311693787651699</v>
      </c>
      <c r="H111">
        <v>36.377576282712901</v>
      </c>
      <c r="I111">
        <v>32.829769222556401</v>
      </c>
      <c r="J111">
        <v>29.558554158123499</v>
      </c>
      <c r="K111">
        <v>26.633941789228299</v>
      </c>
      <c r="L111">
        <v>24.202435495014001</v>
      </c>
      <c r="M111">
        <v>22.195307788045401</v>
      </c>
      <c r="N111">
        <v>20.409444125419899</v>
      </c>
      <c r="O111">
        <v>18.787413077809902</v>
      </c>
      <c r="P111">
        <v>17.311962382129</v>
      </c>
      <c r="Q111">
        <v>15.9388978789286</v>
      </c>
      <c r="R111">
        <v>14.658751615022499</v>
      </c>
      <c r="S111">
        <v>13.461914761264</v>
      </c>
      <c r="T111">
        <v>12.347404959704599</v>
      </c>
      <c r="U111">
        <v>11.307329249457901</v>
      </c>
      <c r="V111">
        <v>10.334849075300101</v>
      </c>
      <c r="W111">
        <v>9.4233445811260594</v>
      </c>
      <c r="X111">
        <v>8.5671935956389706</v>
      </c>
      <c r="Y111">
        <v>7.76161163115155</v>
      </c>
      <c r="Z111">
        <v>7.0023769588535103</v>
      </c>
      <c r="AA111">
        <v>6.2858366345798196</v>
      </c>
      <c r="AB111">
        <v>5.6088067389951499</v>
      </c>
      <c r="AC111">
        <v>4.96849015125545</v>
      </c>
      <c r="AD111">
        <v>4.36241087368915</v>
      </c>
      <c r="AE111">
        <v>3.7883601369691302</v>
      </c>
      <c r="AF111">
        <v>3.2443527349517201</v>
      </c>
      <c r="AG111">
        <v>2.7285925957177901</v>
      </c>
      <c r="AH111">
        <v>2.2394437874286202</v>
      </c>
    </row>
    <row r="112" spans="1:34" x14ac:dyDescent="0.35">
      <c r="A112" t="s">
        <v>256</v>
      </c>
      <c r="B112">
        <v>21.718</v>
      </c>
      <c r="C112">
        <v>19.684999999999999</v>
      </c>
      <c r="D112">
        <v>17.952999999999999</v>
      </c>
      <c r="E112">
        <v>16.461772468043101</v>
      </c>
      <c r="F112">
        <v>14.3271944264563</v>
      </c>
      <c r="G112">
        <v>12.4730825142785</v>
      </c>
      <c r="H112">
        <v>10.4270077822604</v>
      </c>
      <c r="I112">
        <v>8.6316753274684004</v>
      </c>
      <c r="J112">
        <v>7.2444941816501203</v>
      </c>
      <c r="K112">
        <v>6.1533870287631096</v>
      </c>
      <c r="L112">
        <v>5.2621364664302099</v>
      </c>
      <c r="M112">
        <v>4.5367529556055697</v>
      </c>
      <c r="N112">
        <v>3.9403663851205</v>
      </c>
      <c r="O112">
        <v>3.4597502671372</v>
      </c>
      <c r="P112">
        <v>3.0628577433347002</v>
      </c>
      <c r="Q112">
        <v>2.7388600732570301</v>
      </c>
      <c r="R112">
        <v>2.4687401989762998</v>
      </c>
      <c r="S112">
        <v>2.24333035069386</v>
      </c>
      <c r="T112">
        <v>2.0538594967069299</v>
      </c>
      <c r="U112">
        <v>1.8940366735488501</v>
      </c>
      <c r="V112">
        <v>1.7587029638143801</v>
      </c>
      <c r="W112">
        <v>1.64383581588137</v>
      </c>
      <c r="X112">
        <v>1.54614007122662</v>
      </c>
      <c r="Y112">
        <v>1.4629063059316501</v>
      </c>
      <c r="Z112">
        <v>1.39188939146907</v>
      </c>
      <c r="AA112">
        <v>1.33122816448346</v>
      </c>
      <c r="AB112">
        <v>1.2793732439768299</v>
      </c>
      <c r="AC112">
        <v>1.2350293794382701</v>
      </c>
      <c r="AD112">
        <v>1.1971093691519901</v>
      </c>
      <c r="AE112">
        <v>1.1646970122588001</v>
      </c>
      <c r="AF112">
        <v>1.1370172476109299</v>
      </c>
      <c r="AG112">
        <v>1.11341203560844</v>
      </c>
      <c r="AH112">
        <v>1.0933207276739501</v>
      </c>
    </row>
    <row r="113" spans="1:34" x14ac:dyDescent="0.35">
      <c r="A113" t="s">
        <v>4</v>
      </c>
      <c r="B113">
        <v>3.98</v>
      </c>
      <c r="C113">
        <v>4.9779999999999998</v>
      </c>
      <c r="D113">
        <v>5.9580000000000002</v>
      </c>
      <c r="E113">
        <v>6.93097041499969</v>
      </c>
      <c r="F113">
        <v>8.1643410927460796</v>
      </c>
      <c r="G113">
        <v>10.0568787944052</v>
      </c>
      <c r="H113">
        <v>12.0976607933426</v>
      </c>
      <c r="I113">
        <v>13.7690122352197</v>
      </c>
      <c r="J113">
        <v>15.2199758294358</v>
      </c>
      <c r="K113">
        <v>17.620801074765001</v>
      </c>
      <c r="L113">
        <v>19.709982807060001</v>
      </c>
      <c r="M113">
        <v>21.683396315324799</v>
      </c>
      <c r="N113">
        <v>24.257482409120499</v>
      </c>
      <c r="O113">
        <v>26.006566301871601</v>
      </c>
      <c r="P113">
        <v>27.782988181046001</v>
      </c>
      <c r="Q113">
        <v>29.287826123270602</v>
      </c>
      <c r="R113">
        <v>30.656682576101598</v>
      </c>
      <c r="S113">
        <v>31.8810459461139</v>
      </c>
      <c r="T113">
        <v>32.858287660497098</v>
      </c>
      <c r="U113">
        <v>33.674469419251899</v>
      </c>
      <c r="V113">
        <v>34.390901067786601</v>
      </c>
      <c r="W113">
        <v>35.027675635484101</v>
      </c>
      <c r="X113">
        <v>35.482530964975503</v>
      </c>
      <c r="Y113">
        <v>35.888294961350297</v>
      </c>
      <c r="Z113">
        <v>36.251196502233597</v>
      </c>
      <c r="AA113">
        <v>36.580027954921199</v>
      </c>
      <c r="AB113">
        <v>36.876085099438498</v>
      </c>
      <c r="AC113">
        <v>37.1453134615859</v>
      </c>
      <c r="AD113">
        <v>37.390969610080901</v>
      </c>
      <c r="AE113">
        <v>37.614730197258098</v>
      </c>
      <c r="AF113">
        <v>37.820081850679799</v>
      </c>
      <c r="AG113">
        <v>38.007983751729398</v>
      </c>
      <c r="AH113">
        <v>38.181290043158199</v>
      </c>
    </row>
    <row r="114" spans="1:34" x14ac:dyDescent="0.35">
      <c r="A114" t="s">
        <v>0</v>
      </c>
      <c r="B114">
        <v>10.699</v>
      </c>
      <c r="C114">
        <v>14.263</v>
      </c>
      <c r="D114">
        <v>17.596</v>
      </c>
      <c r="E114">
        <v>20.7129306351294</v>
      </c>
      <c r="F114">
        <v>23.626691789639999</v>
      </c>
      <c r="G114">
        <v>26.685513705784299</v>
      </c>
      <c r="H114">
        <v>29.425600443864401</v>
      </c>
      <c r="I114">
        <v>31.8356558131889</v>
      </c>
      <c r="J114">
        <v>33.932951233156402</v>
      </c>
      <c r="K114">
        <v>35.753209107083102</v>
      </c>
      <c r="L114">
        <v>37.297095852519597</v>
      </c>
      <c r="M114">
        <v>38.6125869469764</v>
      </c>
      <c r="N114">
        <v>39.742195922803802</v>
      </c>
      <c r="O114">
        <v>40.0944972291204</v>
      </c>
      <c r="P114">
        <v>40.401451198523802</v>
      </c>
      <c r="Q114">
        <v>40.454797472397999</v>
      </c>
      <c r="R114">
        <v>40.290754398289998</v>
      </c>
      <c r="S114">
        <v>39.9702353149601</v>
      </c>
      <c r="T114">
        <v>39.713659663450301</v>
      </c>
      <c r="U114">
        <v>39.143871769090197</v>
      </c>
      <c r="V114">
        <v>38.639618828679801</v>
      </c>
      <c r="W114">
        <v>38.165314234419299</v>
      </c>
      <c r="X114">
        <v>37.574938581783599</v>
      </c>
      <c r="Y114">
        <v>37.031079327124601</v>
      </c>
      <c r="Z114">
        <v>36.522360850369502</v>
      </c>
      <c r="AA114">
        <v>36.137297368714101</v>
      </c>
      <c r="AB114">
        <v>35.741920878782302</v>
      </c>
      <c r="AC114">
        <v>35.373309139470301</v>
      </c>
      <c r="AD114">
        <v>35.0310565719059</v>
      </c>
      <c r="AE114">
        <v>34.715400887800897</v>
      </c>
      <c r="AF114">
        <v>34.425441647219699</v>
      </c>
      <c r="AG114">
        <v>34.160545500792601</v>
      </c>
      <c r="AH114">
        <v>33.919197251039101</v>
      </c>
    </row>
    <row r="115" spans="1:34" x14ac:dyDescent="0.35">
      <c r="A115" t="s">
        <v>283</v>
      </c>
      <c r="C115">
        <v>-3.33</v>
      </c>
      <c r="D115">
        <v>-3.105</v>
      </c>
      <c r="E115">
        <v>-2.8947835118863199</v>
      </c>
      <c r="F115">
        <v>-2.6980819445245099</v>
      </c>
      <c r="G115">
        <v>-2.8629436623952298</v>
      </c>
      <c r="H115">
        <v>-2.5661367013007199</v>
      </c>
      <c r="I115">
        <v>-2.2576396317363199</v>
      </c>
      <c r="J115">
        <v>-1.96791222070378</v>
      </c>
      <c r="K115">
        <v>-1.7124175340885499</v>
      </c>
      <c r="L115">
        <v>-1.4590525367573599</v>
      </c>
      <c r="M115">
        <v>-1.25213773798087</v>
      </c>
      <c r="N115">
        <v>-1.0863194653911901</v>
      </c>
      <c r="O115">
        <v>-0.45076700576543499</v>
      </c>
      <c r="P115">
        <v>-0.285052190688382</v>
      </c>
      <c r="Q115">
        <v>-3.6816255029464097E-2</v>
      </c>
      <c r="R115">
        <v>0.176747282608502</v>
      </c>
      <c r="S115">
        <v>0.32654881805652203</v>
      </c>
      <c r="T115">
        <v>0.25508253013191501</v>
      </c>
      <c r="U115">
        <v>0.56137154562679803</v>
      </c>
      <c r="V115">
        <v>0.48868361620765199</v>
      </c>
      <c r="W115">
        <v>0.451784619308988</v>
      </c>
      <c r="X115">
        <v>0.56141399843745798</v>
      </c>
      <c r="Y115">
        <v>0.51506047096023599</v>
      </c>
      <c r="Z115">
        <v>0.48049506416268101</v>
      </c>
      <c r="AA115">
        <v>0.35714010790258</v>
      </c>
      <c r="AB115">
        <v>0.36812439784946699</v>
      </c>
      <c r="AC115">
        <v>0.341735022514289</v>
      </c>
      <c r="AD115">
        <v>0.31577535393829198</v>
      </c>
      <c r="AE115">
        <v>0.28991458263116898</v>
      </c>
      <c r="AF115">
        <v>0.26464718751303001</v>
      </c>
      <c r="AG115">
        <v>0.24033612554161299</v>
      </c>
      <c r="AH115">
        <v>0.21723474617673499</v>
      </c>
    </row>
    <row r="116" spans="1:34" x14ac:dyDescent="0.35">
      <c r="A116" t="s">
        <v>1</v>
      </c>
      <c r="B116">
        <v>129</v>
      </c>
      <c r="C116">
        <v>124.851</v>
      </c>
      <c r="D116">
        <v>120.937</v>
      </c>
      <c r="E116">
        <v>117.19312007409</v>
      </c>
      <c r="F116">
        <v>113.951241585845</v>
      </c>
      <c r="G116">
        <v>111.524305214314</v>
      </c>
      <c r="H116">
        <v>108.235860021397</v>
      </c>
      <c r="I116">
        <v>104.617236787491</v>
      </c>
      <c r="J116">
        <v>101.176060553881</v>
      </c>
      <c r="K116">
        <v>93.440011874585593</v>
      </c>
      <c r="L116">
        <v>86.307861186805695</v>
      </c>
      <c r="M116">
        <v>79.504923607418306</v>
      </c>
      <c r="N116">
        <v>72.102275669023996</v>
      </c>
      <c r="O116">
        <v>65.865612720964407</v>
      </c>
      <c r="P116">
        <v>60.372799015757202</v>
      </c>
      <c r="Q116">
        <v>55.363475883723098</v>
      </c>
      <c r="R116">
        <v>50.865522928908703</v>
      </c>
      <c r="S116">
        <v>46.801808712421298</v>
      </c>
      <c r="T116">
        <v>43.2197689480344</v>
      </c>
      <c r="U116">
        <v>39.8944797127727</v>
      </c>
      <c r="V116">
        <v>36.918458988354303</v>
      </c>
      <c r="W116">
        <v>34.237981746527801</v>
      </c>
      <c r="X116">
        <v>31.684891149249601</v>
      </c>
      <c r="Y116">
        <v>29.392945537072801</v>
      </c>
      <c r="Z116">
        <v>27.329466428527301</v>
      </c>
      <c r="AA116">
        <v>25.486409495065299</v>
      </c>
      <c r="AB116">
        <v>23.813349245477799</v>
      </c>
      <c r="AC116">
        <v>22.300401784398002</v>
      </c>
      <c r="AD116">
        <v>20.930560187560101</v>
      </c>
      <c r="AE116">
        <v>19.688979741896201</v>
      </c>
      <c r="AF116">
        <v>18.5624994485446</v>
      </c>
      <c r="AG116">
        <v>17.5394331663198</v>
      </c>
      <c r="AH116">
        <v>16.609390290377998</v>
      </c>
    </row>
    <row r="117" spans="1:34" x14ac:dyDescent="0.35">
      <c r="A117" t="s">
        <v>284</v>
      </c>
      <c r="C117">
        <v>3.8959999999999999</v>
      </c>
      <c r="D117">
        <v>3.6629999999999998</v>
      </c>
      <c r="E117">
        <v>3.4943716965183702</v>
      </c>
      <c r="F117">
        <v>2.9937611389464198</v>
      </c>
      <c r="G117">
        <v>2.1766198194299999</v>
      </c>
      <c r="H117">
        <v>3.0322852279400898</v>
      </c>
      <c r="I117">
        <v>3.3594518572213001</v>
      </c>
      <c r="J117">
        <v>3.1778515931832998</v>
      </c>
      <c r="K117">
        <v>7.4688296063384403</v>
      </c>
      <c r="L117">
        <v>6.8718282642206798</v>
      </c>
      <c r="M117">
        <v>6.5509452675534403</v>
      </c>
      <c r="N117">
        <v>7.1615719971320404</v>
      </c>
      <c r="O117">
        <v>6.0095960828322399</v>
      </c>
      <c r="P117">
        <v>5.27235695456445</v>
      </c>
      <c r="Q117">
        <v>4.7926458773200196</v>
      </c>
      <c r="R117">
        <v>4.2855392315645702</v>
      </c>
      <c r="S117">
        <v>3.85743073096477</v>
      </c>
      <c r="T117">
        <v>3.3831595322080101</v>
      </c>
      <c r="U117">
        <v>3.1344998815409699</v>
      </c>
      <c r="V117">
        <v>2.79353727812593</v>
      </c>
      <c r="W117">
        <v>2.50633348569936</v>
      </c>
      <c r="X117">
        <v>2.38724810952524</v>
      </c>
      <c r="Y117">
        <v>2.13431259106222</v>
      </c>
      <c r="Z117">
        <v>1.91387023691194</v>
      </c>
      <c r="AA117">
        <v>1.7012573740558301</v>
      </c>
      <c r="AB117">
        <v>1.5388315223570801</v>
      </c>
      <c r="AC117">
        <v>1.3860325054298399</v>
      </c>
      <c r="AD117">
        <v>1.2499697552402</v>
      </c>
      <c r="AE117">
        <v>1.1284716915058</v>
      </c>
      <c r="AF117">
        <v>1.0198489671678299</v>
      </c>
      <c r="AG117">
        <v>0.92262453082776097</v>
      </c>
      <c r="AH117">
        <v>0.83550331058419403</v>
      </c>
    </row>
    <row r="118" spans="1:34" x14ac:dyDescent="0.35">
      <c r="A118" t="s">
        <v>273</v>
      </c>
      <c r="C118">
        <v>0.68400000000000005</v>
      </c>
      <c r="D118">
        <v>1.363</v>
      </c>
      <c r="E118">
        <v>2.0416105777806299</v>
      </c>
      <c r="F118">
        <v>2.7206060258865001</v>
      </c>
      <c r="G118">
        <v>3.3582057458261598</v>
      </c>
      <c r="H118">
        <v>3.9590339710626399</v>
      </c>
      <c r="I118">
        <v>4.5192229060083804</v>
      </c>
      <c r="J118">
        <v>5.0428924922094103</v>
      </c>
      <c r="K118">
        <v>5.5266809361476001</v>
      </c>
      <c r="L118">
        <v>5.9742021772995697</v>
      </c>
      <c r="M118">
        <v>6.3854562156653403</v>
      </c>
      <c r="N118">
        <v>6.7578359735599998</v>
      </c>
      <c r="O118">
        <v>6.7932141818796703</v>
      </c>
      <c r="P118">
        <v>7.1260502356562601</v>
      </c>
      <c r="Q118">
        <v>7.4404188194027103</v>
      </c>
      <c r="R118">
        <v>7.73631824674609</v>
      </c>
      <c r="S118">
        <v>8.0117941734932803</v>
      </c>
      <c r="T118">
        <v>8.2689311603950095</v>
      </c>
      <c r="U118">
        <v>8.5060352725938895</v>
      </c>
      <c r="V118">
        <v>8.7249306615049402</v>
      </c>
      <c r="W118">
        <v>8.9256189897215705</v>
      </c>
      <c r="X118">
        <v>9.1067936230928801</v>
      </c>
      <c r="Y118">
        <v>9.2862795865970398</v>
      </c>
      <c r="Z118">
        <v>9.4627945962940494</v>
      </c>
      <c r="AA118">
        <v>9.6376330993396095</v>
      </c>
      <c r="AB118">
        <v>9.8095371620046592</v>
      </c>
      <c r="AC118">
        <v>9.9797768812339704</v>
      </c>
      <c r="AD118">
        <v>10.1483506301033</v>
      </c>
      <c r="AE118">
        <v>10.314040242158701</v>
      </c>
      <c r="AF118">
        <v>10.478076058959701</v>
      </c>
      <c r="AG118">
        <v>10.639264240483501</v>
      </c>
      <c r="AH118">
        <v>10.7988108018583</v>
      </c>
    </row>
    <row r="119" spans="1:34" x14ac:dyDescent="0.35">
      <c r="A119" t="s">
        <v>2</v>
      </c>
      <c r="B119">
        <v>40</v>
      </c>
      <c r="C119">
        <v>38.308999999999997</v>
      </c>
      <c r="D119">
        <v>36.746000000000002</v>
      </c>
      <c r="E119">
        <v>35.339058662944502</v>
      </c>
      <c r="F119">
        <v>32.669898917696997</v>
      </c>
      <c r="G119">
        <v>26.787379102768998</v>
      </c>
      <c r="H119">
        <v>21.536084973152601</v>
      </c>
      <c r="I119">
        <v>17.430212484338401</v>
      </c>
      <c r="J119">
        <v>14.1717603886452</v>
      </c>
      <c r="K119">
        <v>11.5438781603404</v>
      </c>
      <c r="L119">
        <v>9.5748593948842107</v>
      </c>
      <c r="M119">
        <v>8.0272786776906102</v>
      </c>
      <c r="N119">
        <v>6.0625420520621303</v>
      </c>
      <c r="O119">
        <v>4.7349040391565502</v>
      </c>
      <c r="P119">
        <v>3.3146116225111499</v>
      </c>
      <c r="Q119">
        <v>2.6309198931118298</v>
      </c>
      <c r="R119">
        <v>2.1818860953707002</v>
      </c>
      <c r="S119">
        <v>2.0525283710317801</v>
      </c>
      <c r="T119">
        <v>2.0025433652566602</v>
      </c>
      <c r="U119">
        <v>2.0023010823143901</v>
      </c>
      <c r="V119">
        <v>2.00208642294078</v>
      </c>
      <c r="W119">
        <v>2.00189493194407</v>
      </c>
      <c r="X119">
        <v>2.0017142139131798</v>
      </c>
      <c r="Y119">
        <v>2.0015527111523199</v>
      </c>
      <c r="Z119">
        <v>2.0014080158101399</v>
      </c>
      <c r="AA119">
        <v>2.0012785959666499</v>
      </c>
      <c r="AB119">
        <v>2.0011620548968998</v>
      </c>
      <c r="AC119">
        <v>2.0010570973599302</v>
      </c>
      <c r="AD119">
        <v>2.0009624599875302</v>
      </c>
      <c r="AE119">
        <v>2.0008770263030802</v>
      </c>
      <c r="AF119">
        <v>2.00079981438288</v>
      </c>
      <c r="AG119">
        <v>2.0007299551212601</v>
      </c>
      <c r="AH119">
        <v>2.0006666900766699</v>
      </c>
    </row>
    <row r="120" spans="1:34" x14ac:dyDescent="0.35">
      <c r="A120" t="s">
        <v>285</v>
      </c>
      <c r="C120">
        <v>1.5720000000000001</v>
      </c>
      <c r="D120">
        <v>1.4470000000000001</v>
      </c>
      <c r="E120">
        <v>1.2940265694360999</v>
      </c>
      <c r="F120">
        <v>2.5581190623086698</v>
      </c>
      <c r="G120">
        <v>5.7766014060770496</v>
      </c>
      <c r="H120">
        <v>5.16218121718817</v>
      </c>
      <c r="I120">
        <v>4.0336159741367403</v>
      </c>
      <c r="J120">
        <v>3.1989488525480101</v>
      </c>
      <c r="K120">
        <v>2.5792369566269602</v>
      </c>
      <c r="L120">
        <v>1.92892071945588</v>
      </c>
      <c r="M120">
        <v>1.51414814540507</v>
      </c>
      <c r="N120">
        <v>1.93688553811338</v>
      </c>
      <c r="O120">
        <v>1.30742691707883</v>
      </c>
      <c r="P120">
        <v>1.4052152725054501</v>
      </c>
      <c r="Q120">
        <v>0.675566217597935</v>
      </c>
      <c r="R120">
        <v>0.444660925529752</v>
      </c>
      <c r="S120">
        <v>0.127979921175807</v>
      </c>
      <c r="T120">
        <v>4.9560775878128002E-2</v>
      </c>
      <c r="U120">
        <v>2.2064465978699401E-4</v>
      </c>
      <c r="V120">
        <v>1.9413484125241299E-4</v>
      </c>
      <c r="W120">
        <v>1.7207939354424399E-4</v>
      </c>
      <c r="X120">
        <v>1.6240721182292299E-4</v>
      </c>
      <c r="Y120">
        <v>1.44270812837632E-4</v>
      </c>
      <c r="Z120">
        <v>1.28509447172575E-4</v>
      </c>
      <c r="AA120">
        <v>1.14241325386288E-4</v>
      </c>
      <c r="AB120">
        <v>1.0232993167758E-4</v>
      </c>
      <c r="AC120" s="36">
        <v>9.16679827511757E-5</v>
      </c>
      <c r="AD120" s="36">
        <v>8.2228227908487302E-5</v>
      </c>
      <c r="AE120" s="36">
        <v>7.3858324721509606E-5</v>
      </c>
      <c r="AF120" s="36">
        <v>6.6425102354106204E-5</v>
      </c>
      <c r="AG120" s="36">
        <v>5.9815040437616298E-5</v>
      </c>
      <c r="AH120" s="36">
        <v>5.3922278257179102E-5</v>
      </c>
    </row>
    <row r="121" spans="1:34" x14ac:dyDescent="0.35">
      <c r="A121" t="s">
        <v>281</v>
      </c>
      <c r="C121">
        <v>3.0489999999999999</v>
      </c>
      <c r="D121">
        <v>2.8559999999999999</v>
      </c>
      <c r="E121">
        <v>2.7512383801337101</v>
      </c>
      <c r="F121">
        <v>3.6409137918510601</v>
      </c>
      <c r="G121">
        <v>4.7595246474851898</v>
      </c>
      <c r="H121">
        <v>5.76043149403705</v>
      </c>
      <c r="I121">
        <v>6.6208065839723496</v>
      </c>
      <c r="J121">
        <v>5.9676729698701303</v>
      </c>
      <c r="K121">
        <v>7.8946153754754098</v>
      </c>
      <c r="L121">
        <v>7.0698971673380697</v>
      </c>
      <c r="M121">
        <v>6.6126887020107503</v>
      </c>
      <c r="N121">
        <v>7.8353711239028003</v>
      </c>
      <c r="O121">
        <v>7.7496271885563601</v>
      </c>
      <c r="P121">
        <v>7.1437177753016599</v>
      </c>
      <c r="Q121">
        <v>6.3043062499640401</v>
      </c>
      <c r="R121">
        <v>5.80328266655874</v>
      </c>
      <c r="S121">
        <v>5.2469179276454803</v>
      </c>
      <c r="T121">
        <v>4.47799203272396</v>
      </c>
      <c r="U121">
        <v>4.6010624868059402</v>
      </c>
      <c r="V121">
        <v>4.0889440754086399</v>
      </c>
      <c r="W121">
        <v>3.68558734920029</v>
      </c>
      <c r="X121">
        <v>3.9857931007274998</v>
      </c>
      <c r="Y121">
        <v>3.6019186480497698</v>
      </c>
      <c r="Z121">
        <v>3.2696877274844902</v>
      </c>
      <c r="AA121">
        <v>2.84428633966635</v>
      </c>
      <c r="AB121">
        <v>2.6311911487896902</v>
      </c>
      <c r="AC121">
        <v>2.3881278578794198</v>
      </c>
      <c r="AD121">
        <v>2.1655462853439902</v>
      </c>
      <c r="AE121">
        <v>1.9605318946350601</v>
      </c>
      <c r="AF121">
        <v>1.7716790352741301</v>
      </c>
      <c r="AG121">
        <v>1.59769601418429</v>
      </c>
      <c r="AH121">
        <v>1.43738587511154</v>
      </c>
    </row>
    <row r="122" spans="1:34" x14ac:dyDescent="0.35">
      <c r="A122" t="s">
        <v>302</v>
      </c>
      <c r="C122">
        <v>1.07</v>
      </c>
      <c r="D122">
        <v>1.0549999999999999</v>
      </c>
      <c r="E122">
        <v>1.10525399676822</v>
      </c>
      <c r="F122">
        <v>1.56553599295317</v>
      </c>
      <c r="G122">
        <v>2.9041954416996498</v>
      </c>
      <c r="H122">
        <v>3.3374046750928601</v>
      </c>
      <c r="I122">
        <v>2.6728377638584302</v>
      </c>
      <c r="J122">
        <v>2.2998648209978398</v>
      </c>
      <c r="K122">
        <v>4.5495644823536301</v>
      </c>
      <c r="L122">
        <v>3.9917524494771599</v>
      </c>
      <c r="M122">
        <v>3.8292914026560099</v>
      </c>
      <c r="N122">
        <v>5.2316877793745098</v>
      </c>
      <c r="O122">
        <v>3.8308337076168901</v>
      </c>
      <c r="P122">
        <v>3.60689421767175</v>
      </c>
      <c r="Q122">
        <v>3.05715258984675</v>
      </c>
      <c r="R122">
        <v>2.8107709147676898</v>
      </c>
      <c r="S122">
        <v>2.5345720877764899</v>
      </c>
      <c r="T122">
        <v>1.99767978855497</v>
      </c>
      <c r="U122">
        <v>1.6923864127199</v>
      </c>
      <c r="V122">
        <v>1.4940934377210799</v>
      </c>
      <c r="W122">
        <v>1.3406025965661199</v>
      </c>
      <c r="X122">
        <v>1.21384761280751</v>
      </c>
      <c r="Y122">
        <v>1.0971103588398301</v>
      </c>
      <c r="Z122">
        <v>0.99599748822552803</v>
      </c>
      <c r="AA122">
        <v>0.907109907874036</v>
      </c>
      <c r="AB122">
        <v>0.82866476794097199</v>
      </c>
      <c r="AC122">
        <v>0.75836168601070097</v>
      </c>
      <c r="AD122">
        <v>0.69514960872354803</v>
      </c>
      <c r="AE122">
        <v>0.638076153892707</v>
      </c>
      <c r="AF122">
        <v>0.58637532954149896</v>
      </c>
      <c r="AG122">
        <v>0.53941431126424699</v>
      </c>
      <c r="AH122">
        <v>0.49666098302952499</v>
      </c>
    </row>
    <row r="123" spans="1:34" x14ac:dyDescent="0.35">
      <c r="A123" t="s">
        <v>288</v>
      </c>
      <c r="C123">
        <v>1.978</v>
      </c>
      <c r="D123">
        <v>1.8009999999999999</v>
      </c>
      <c r="E123">
        <v>1.64598436831999</v>
      </c>
      <c r="F123">
        <v>2.07540769302762</v>
      </c>
      <c r="G123">
        <v>1.8553855817409699</v>
      </c>
      <c r="H123">
        <v>2.4230545983800198</v>
      </c>
      <c r="I123">
        <v>3.94802995187933</v>
      </c>
      <c r="J123">
        <v>3.6678444662027498</v>
      </c>
      <c r="K123">
        <v>3.3449987524959202</v>
      </c>
      <c r="L123">
        <v>3.0781144161845599</v>
      </c>
      <c r="M123">
        <v>2.7833776661068201</v>
      </c>
      <c r="N123">
        <v>2.60367268299012</v>
      </c>
      <c r="O123">
        <v>3.9188001575214999</v>
      </c>
      <c r="P123">
        <v>3.5368281788433</v>
      </c>
      <c r="Q123">
        <v>3.24715861542641</v>
      </c>
      <c r="R123">
        <v>2.99251549074864</v>
      </c>
      <c r="S123">
        <v>2.7123487145489098</v>
      </c>
      <c r="T123">
        <v>2.4803142868168599</v>
      </c>
      <c r="U123">
        <v>2.9086851949198</v>
      </c>
      <c r="V123">
        <v>2.5948596690481698</v>
      </c>
      <c r="W123">
        <v>2.3449928209250901</v>
      </c>
      <c r="X123">
        <v>2.77195240140869</v>
      </c>
      <c r="Y123">
        <v>2.5048140777812402</v>
      </c>
      <c r="Z123">
        <v>2.2736949957400401</v>
      </c>
      <c r="AA123">
        <v>1.9371802989718401</v>
      </c>
      <c r="AB123">
        <v>1.8025294824825899</v>
      </c>
      <c r="AC123">
        <v>1.6297686328229399</v>
      </c>
      <c r="AD123">
        <v>1.4703986164623299</v>
      </c>
      <c r="AE123">
        <v>1.3224572543297399</v>
      </c>
      <c r="AF123">
        <v>1.18530487286831</v>
      </c>
      <c r="AG123">
        <v>1.05828258559833</v>
      </c>
      <c r="AH123">
        <v>0.94072555408865999</v>
      </c>
    </row>
    <row r="124" spans="1:34" x14ac:dyDescent="0.35">
      <c r="A124" t="s">
        <v>303</v>
      </c>
      <c r="C124">
        <v>1.7889999999999999</v>
      </c>
      <c r="D124">
        <v>1.7310000000000001</v>
      </c>
      <c r="E124">
        <v>1.71301842915795</v>
      </c>
      <c r="F124">
        <v>2.3446852053202401</v>
      </c>
      <c r="G124">
        <v>4.1534113404487396</v>
      </c>
      <c r="H124">
        <v>4.5112476510699402</v>
      </c>
      <c r="I124">
        <v>3.6209668407762998</v>
      </c>
      <c r="J124">
        <v>3.0858517896631898</v>
      </c>
      <c r="K124">
        <v>5.5730015687839698</v>
      </c>
      <c r="L124">
        <v>4.8485766285889502</v>
      </c>
      <c r="M124">
        <v>4.5933867109784199</v>
      </c>
      <c r="N124">
        <v>6.1375279876527102</v>
      </c>
      <c r="O124">
        <v>4.4925262861346402</v>
      </c>
      <c r="P124">
        <v>4.2246550807026404</v>
      </c>
      <c r="Q124">
        <v>3.5388844297346398</v>
      </c>
      <c r="R124">
        <v>3.2266318821847202</v>
      </c>
      <c r="S124">
        <v>2.8825128357414198</v>
      </c>
      <c r="T124">
        <v>2.2824263033840602</v>
      </c>
      <c r="U124">
        <v>1.9367289341823299</v>
      </c>
      <c r="V124">
        <v>1.71063703524502</v>
      </c>
      <c r="W124">
        <v>1.53432544498349</v>
      </c>
      <c r="X124">
        <v>1.3881222774786699</v>
      </c>
      <c r="Y124">
        <v>1.25332645343581</v>
      </c>
      <c r="Z124">
        <v>1.13647674436295</v>
      </c>
      <c r="AA124">
        <v>1.03373853996763</v>
      </c>
      <c r="AB124">
        <v>0.94313468899153596</v>
      </c>
      <c r="AC124">
        <v>0.86195656209190796</v>
      </c>
      <c r="AD124">
        <v>0.78902216270375303</v>
      </c>
      <c r="AE124">
        <v>0.72322761571616601</v>
      </c>
      <c r="AF124">
        <v>0.66368215376820106</v>
      </c>
      <c r="AG124">
        <v>0.60964781762097298</v>
      </c>
      <c r="AH124">
        <v>0.56050293962498599</v>
      </c>
    </row>
    <row r="125" spans="1:34" x14ac:dyDescent="0.35">
      <c r="A125" t="s">
        <v>289</v>
      </c>
      <c r="C125">
        <v>2.4470000000000001</v>
      </c>
      <c r="D125">
        <v>2.2269999999999999</v>
      </c>
      <c r="E125">
        <v>2.0396147526167598</v>
      </c>
      <c r="F125">
        <v>2.51979555212128</v>
      </c>
      <c r="G125">
        <v>2.2567555097356</v>
      </c>
      <c r="H125">
        <v>2.9454990139356698</v>
      </c>
      <c r="I125">
        <v>4.7443866010309304</v>
      </c>
      <c r="J125">
        <v>4.4112346476221296</v>
      </c>
      <c r="K125">
        <v>4.0209164796589096</v>
      </c>
      <c r="L125">
        <v>3.6990066248648099</v>
      </c>
      <c r="M125">
        <v>3.3437235070877498</v>
      </c>
      <c r="N125">
        <v>3.1246653569413501</v>
      </c>
      <c r="O125">
        <v>4.65113027607517</v>
      </c>
      <c r="P125">
        <v>4.1947566616955196</v>
      </c>
      <c r="Q125">
        <v>3.8458728579994901</v>
      </c>
      <c r="R125">
        <v>3.5312903438052401</v>
      </c>
      <c r="S125">
        <v>3.1933759617083002</v>
      </c>
      <c r="T125">
        <v>2.9138122563297499</v>
      </c>
      <c r="U125">
        <v>3.40907017037636</v>
      </c>
      <c r="V125">
        <v>3.0386522385561099</v>
      </c>
      <c r="W125">
        <v>2.7455293808701802</v>
      </c>
      <c r="X125">
        <v>3.24058944486959</v>
      </c>
      <c r="Y125">
        <v>2.9272014308565701</v>
      </c>
      <c r="Z125">
        <v>2.6565344103515902</v>
      </c>
      <c r="AA125">
        <v>2.2668880334961901</v>
      </c>
      <c r="AB125">
        <v>2.1088092896442698</v>
      </c>
      <c r="AC125">
        <v>1.9053356577073799</v>
      </c>
      <c r="AD125">
        <v>1.71792893767438</v>
      </c>
      <c r="AE125">
        <v>1.54419692268816</v>
      </c>
      <c r="AF125">
        <v>1.3833357332915699</v>
      </c>
      <c r="AG125">
        <v>1.2345276944130199</v>
      </c>
      <c r="AH125">
        <v>1.0969557512663899</v>
      </c>
    </row>
    <row r="126" spans="1:34" x14ac:dyDescent="0.35">
      <c r="A126" t="s">
        <v>321</v>
      </c>
      <c r="C126">
        <v>3.0489999999999999</v>
      </c>
      <c r="D126">
        <v>2.8559999999999999</v>
      </c>
      <c r="E126">
        <v>2.7512383650882102</v>
      </c>
      <c r="F126">
        <v>3.64094368598079</v>
      </c>
      <c r="G126">
        <v>4.75958102344062</v>
      </c>
      <c r="H126">
        <v>5.7604592734728799</v>
      </c>
      <c r="I126">
        <v>6.6208677157377602</v>
      </c>
      <c r="J126">
        <v>5.9677092872005897</v>
      </c>
      <c r="K126">
        <v>7.89456323484956</v>
      </c>
      <c r="L126">
        <v>7.0698668656617301</v>
      </c>
      <c r="M126">
        <v>6.6126690687628296</v>
      </c>
      <c r="N126">
        <v>7.8353604623646396</v>
      </c>
      <c r="O126">
        <v>7.7496338651384002</v>
      </c>
      <c r="P126">
        <v>7.1437223965150602</v>
      </c>
      <c r="Q126">
        <v>6.3043112052731702</v>
      </c>
      <c r="R126">
        <v>5.8032864055163298</v>
      </c>
      <c r="S126">
        <v>5.2469208023254001</v>
      </c>
      <c r="T126">
        <v>4.4779940753718401</v>
      </c>
      <c r="U126">
        <v>4.6010716076397102</v>
      </c>
      <c r="V126">
        <v>4.0889531067692504</v>
      </c>
      <c r="W126">
        <v>3.68559541749122</v>
      </c>
      <c r="X126">
        <v>3.9858000142162</v>
      </c>
      <c r="Y126">
        <v>3.6019244366210699</v>
      </c>
      <c r="Z126">
        <v>3.2696924839655699</v>
      </c>
      <c r="AA126">
        <v>2.84429020684588</v>
      </c>
      <c r="AB126">
        <v>2.6311942504235599</v>
      </c>
      <c r="AC126">
        <v>2.3881303188336398</v>
      </c>
      <c r="AD126">
        <v>2.16554822518588</v>
      </c>
      <c r="AE126">
        <v>1.9605334082224499</v>
      </c>
      <c r="AF126">
        <v>1.7716802024098099</v>
      </c>
      <c r="AG126">
        <v>1.59769689686258</v>
      </c>
      <c r="AH126">
        <v>1.43738653711818</v>
      </c>
    </row>
    <row r="127" spans="1:34" x14ac:dyDescent="0.35">
      <c r="A127" t="s">
        <v>322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</row>
    <row r="128" spans="1:34" x14ac:dyDescent="0.35">
      <c r="A128" t="s">
        <v>242</v>
      </c>
      <c r="B128">
        <v>149.23099999999999</v>
      </c>
      <c r="C128">
        <v>144.851</v>
      </c>
      <c r="D128">
        <v>140.75299999999999</v>
      </c>
      <c r="E128">
        <v>136.825024303248</v>
      </c>
      <c r="F128">
        <v>132.40704419834901</v>
      </c>
      <c r="G128">
        <v>127.42657839920599</v>
      </c>
      <c r="H128">
        <v>121.928917885708</v>
      </c>
      <c r="I128">
        <v>116.276007802496</v>
      </c>
      <c r="J128">
        <v>111.31335421135999</v>
      </c>
      <c r="K128">
        <v>105.616595458056</v>
      </c>
      <c r="L128">
        <v>100.643683725092</v>
      </c>
      <c r="M128">
        <v>96.088192930847299</v>
      </c>
      <c r="N128">
        <v>90.937662248480606</v>
      </c>
      <c r="O128">
        <v>86.569698786298105</v>
      </c>
      <c r="P128">
        <v>82.175266662822096</v>
      </c>
      <c r="Q128">
        <v>78.324717677398993</v>
      </c>
      <c r="R128">
        <v>74.827381481564402</v>
      </c>
      <c r="S128">
        <v>71.686380942994901</v>
      </c>
      <c r="T128">
        <v>68.966371198865502</v>
      </c>
      <c r="U128">
        <v>66.269859537226196</v>
      </c>
      <c r="V128">
        <v>63.851172934197997</v>
      </c>
      <c r="W128">
        <v>61.6534143709383</v>
      </c>
      <c r="X128">
        <v>59.363904365401197</v>
      </c>
      <c r="Y128">
        <v>57.260626596899399</v>
      </c>
      <c r="Z128">
        <v>55.318248124840203</v>
      </c>
      <c r="AA128">
        <v>53.575636162028097</v>
      </c>
      <c r="AB128">
        <v>51.936206579663299</v>
      </c>
      <c r="AC128">
        <v>50.409221212126397</v>
      </c>
      <c r="AD128">
        <v>48.984338270522102</v>
      </c>
      <c r="AE128">
        <v>47.653253283528699</v>
      </c>
      <c r="AF128">
        <v>46.407350047810503</v>
      </c>
      <c r="AG128">
        <v>45.239837814764101</v>
      </c>
      <c r="AH128">
        <v>44.143575569028997</v>
      </c>
    </row>
    <row r="129" spans="1:34" x14ac:dyDescent="0.35">
      <c r="A129" t="s">
        <v>241</v>
      </c>
      <c r="B129">
        <v>353.11700000000002</v>
      </c>
      <c r="C129">
        <v>347.21600000000001</v>
      </c>
      <c r="D129">
        <v>341.69299999999998</v>
      </c>
      <c r="E129">
        <v>336.33160353733501</v>
      </c>
      <c r="F129">
        <v>329.50464053529998</v>
      </c>
      <c r="G129">
        <v>320.71474834183903</v>
      </c>
      <c r="H129">
        <v>310.08857911703802</v>
      </c>
      <c r="I129">
        <v>298.52848059020198</v>
      </c>
      <c r="J129">
        <v>288.266487791994</v>
      </c>
      <c r="K129">
        <v>275.64432550983997</v>
      </c>
      <c r="L129">
        <v>264.50214795522402</v>
      </c>
      <c r="M129">
        <v>254.09770500213401</v>
      </c>
      <c r="N129">
        <v>241.77584633903601</v>
      </c>
      <c r="O129">
        <v>229.87945425211799</v>
      </c>
      <c r="P129">
        <v>219.20754225130599</v>
      </c>
      <c r="Q129">
        <v>209.80172476877399</v>
      </c>
      <c r="R129">
        <v>201.179063803134</v>
      </c>
      <c r="S129">
        <v>193.365597774647</v>
      </c>
      <c r="T129">
        <v>186.564302842709</v>
      </c>
      <c r="U129">
        <v>179.71092379681099</v>
      </c>
      <c r="V129">
        <v>173.51160617551</v>
      </c>
      <c r="W129">
        <v>167.82399965273299</v>
      </c>
      <c r="X129">
        <v>161.802533769403</v>
      </c>
      <c r="Y129">
        <v>156.26495496429999</v>
      </c>
      <c r="Z129">
        <v>151.141915256321</v>
      </c>
      <c r="AA129">
        <v>146.54571818346801</v>
      </c>
      <c r="AB129">
        <v>142.21171180183501</v>
      </c>
      <c r="AC129">
        <v>138.170118537365</v>
      </c>
      <c r="AD129">
        <v>134.39422311196199</v>
      </c>
      <c r="AE129">
        <v>130.86010289612599</v>
      </c>
      <c r="AF129">
        <v>127.54813408892301</v>
      </c>
      <c r="AG129">
        <v>124.438373978079</v>
      </c>
      <c r="AH129">
        <v>121.514734716305</v>
      </c>
    </row>
    <row r="130" spans="1:34" x14ac:dyDescent="0.35">
      <c r="A130" t="s">
        <v>276</v>
      </c>
      <c r="C130">
        <v>1.9139999999999999</v>
      </c>
      <c r="D130">
        <v>1.788</v>
      </c>
      <c r="E130">
        <v>1.57864177756735</v>
      </c>
      <c r="F130">
        <v>2.03234949481529</v>
      </c>
      <c r="G130">
        <v>1.0827008500700599</v>
      </c>
      <c r="H130">
        <v>1.05936785540846</v>
      </c>
      <c r="I130">
        <v>2.3158880791827801</v>
      </c>
      <c r="J130">
        <v>2.1789660838298701</v>
      </c>
      <c r="K130">
        <v>1.2745247921698399</v>
      </c>
      <c r="L130">
        <v>1.0706456194157401</v>
      </c>
      <c r="M130">
        <v>0.80589047956305304</v>
      </c>
      <c r="N130">
        <v>0.31260835445808499</v>
      </c>
      <c r="O130">
        <v>0.93673349985416998</v>
      </c>
      <c r="P130">
        <v>0.80909793482802395</v>
      </c>
      <c r="Q130">
        <v>0.86623399973075199</v>
      </c>
      <c r="R130">
        <v>0.75380212609535802</v>
      </c>
      <c r="S130">
        <v>0.69561066477239497</v>
      </c>
      <c r="T130">
        <v>0.65024931942730202</v>
      </c>
      <c r="U130">
        <v>0.79085260483095898</v>
      </c>
      <c r="V130">
        <v>0.70629614728624501</v>
      </c>
      <c r="W130">
        <v>0.63288869554132499</v>
      </c>
      <c r="X130">
        <v>0.80598280924294097</v>
      </c>
      <c r="Y130">
        <v>0.73092905705211497</v>
      </c>
      <c r="Z130">
        <v>0.66417659322214395</v>
      </c>
      <c r="AA130">
        <v>0.59396181529415004</v>
      </c>
      <c r="AB130">
        <v>0.54338759717559504</v>
      </c>
      <c r="AC130">
        <v>0.49404691949151602</v>
      </c>
      <c r="AD130">
        <v>0.44917206529817799</v>
      </c>
      <c r="AE130">
        <v>0.408235410612661</v>
      </c>
      <c r="AF130">
        <v>0.37085516241238897</v>
      </c>
      <c r="AG130">
        <v>0.33669232615928701</v>
      </c>
      <c r="AH130">
        <v>0.30544349045121</v>
      </c>
    </row>
    <row r="131" spans="1:34" x14ac:dyDescent="0.35">
      <c r="A131" t="s">
        <v>277</v>
      </c>
      <c r="C131">
        <v>-3.2770000000000001</v>
      </c>
      <c r="D131">
        <v>-3.052</v>
      </c>
      <c r="E131">
        <v>-2.84226611385228</v>
      </c>
      <c r="F131">
        <v>-2.6458936482055599</v>
      </c>
      <c r="G131">
        <v>-2.81225239706658</v>
      </c>
      <c r="H131">
        <v>-2.5119658791894599</v>
      </c>
      <c r="I131">
        <v>-2.1729048591859201</v>
      </c>
      <c r="J131">
        <v>-1.8569948819991</v>
      </c>
      <c r="K131">
        <v>-1.58067144634944</v>
      </c>
      <c r="L131">
        <v>-1.30044795307744</v>
      </c>
      <c r="M131">
        <v>-1.0788059751746799</v>
      </c>
      <c r="N131">
        <v>-0.87565643755266998</v>
      </c>
      <c r="O131">
        <v>-0.13037962967175001</v>
      </c>
      <c r="P131">
        <v>5.4833933596164203E-2</v>
      </c>
      <c r="Q131">
        <v>0.29723203032727202</v>
      </c>
      <c r="R131">
        <v>0.493545783726133</v>
      </c>
      <c r="S131">
        <v>0.61965254245477297</v>
      </c>
      <c r="T131">
        <v>0.51760270626306903</v>
      </c>
      <c r="U131">
        <v>0.82467869005933603</v>
      </c>
      <c r="V131">
        <v>0.71758116443898901</v>
      </c>
      <c r="W131">
        <v>0.65408288567951001</v>
      </c>
      <c r="X131">
        <v>0.74727326070679101</v>
      </c>
      <c r="Y131">
        <v>0.67955894200710099</v>
      </c>
      <c r="Z131">
        <v>0.62725778693404799</v>
      </c>
      <c r="AA131">
        <v>0.46891558594857502</v>
      </c>
      <c r="AB131">
        <v>0.472996970688569</v>
      </c>
      <c r="AC131">
        <v>0.43701356943401398</v>
      </c>
      <c r="AD131">
        <v>0.402334242841689</v>
      </c>
      <c r="AE131">
        <v>0.368488099776627</v>
      </c>
      <c r="AF131">
        <v>0.33591947257705701</v>
      </c>
      <c r="AG131">
        <v>0.30494107598050402</v>
      </c>
      <c r="AH131">
        <v>0.27575697145467198</v>
      </c>
    </row>
    <row r="132" spans="1:34" x14ac:dyDescent="0.35">
      <c r="A132" t="s">
        <v>278</v>
      </c>
      <c r="C132">
        <v>4.8070000000000004</v>
      </c>
      <c r="D132">
        <v>4.5170000000000003</v>
      </c>
      <c r="E132">
        <v>4.3414677943311499</v>
      </c>
      <c r="F132">
        <v>3.6724938879432298</v>
      </c>
      <c r="G132">
        <v>2.5525703446657801</v>
      </c>
      <c r="H132">
        <v>4.1446013304165197</v>
      </c>
      <c r="I132">
        <v>4.7177936424765203</v>
      </c>
      <c r="J132">
        <v>4.3436367733941799</v>
      </c>
      <c r="K132">
        <v>9.7336364711062995</v>
      </c>
      <c r="L132">
        <v>8.8714442373080509</v>
      </c>
      <c r="M132">
        <v>8.4943017816736202</v>
      </c>
      <c r="N132">
        <v>9.5538159999437493</v>
      </c>
      <c r="O132">
        <v>7.6704987678884402</v>
      </c>
      <c r="P132">
        <v>6.6071757406536502</v>
      </c>
      <c r="Q132">
        <v>5.9250533993294896</v>
      </c>
      <c r="R132">
        <v>5.2230215014250003</v>
      </c>
      <c r="S132">
        <v>4.64376825916277</v>
      </c>
      <c r="T132">
        <v>4.0265671354108203</v>
      </c>
      <c r="U132">
        <v>3.7047634355005599</v>
      </c>
      <c r="V132">
        <v>3.2656373183517302</v>
      </c>
      <c r="W132">
        <v>2.90022194498335</v>
      </c>
      <c r="X132">
        <v>2.7607775576765801</v>
      </c>
      <c r="Y132">
        <v>2.4430120664914998</v>
      </c>
      <c r="Z132">
        <v>2.1690195339673601</v>
      </c>
      <c r="AA132">
        <v>1.90362816180351</v>
      </c>
      <c r="AB132">
        <v>1.7074355436036699</v>
      </c>
      <c r="AC132">
        <v>1.5238158784548801</v>
      </c>
      <c r="AD132">
        <v>1.36175443982627</v>
      </c>
      <c r="AE132">
        <v>1.21829365532407</v>
      </c>
      <c r="AF132">
        <v>1.09113927732078</v>
      </c>
      <c r="AG132">
        <v>0.97830336299135801</v>
      </c>
      <c r="AH132">
        <v>0.87805786126598295</v>
      </c>
    </row>
    <row r="133" spans="1:34" x14ac:dyDescent="0.35">
      <c r="A133" t="s">
        <v>279</v>
      </c>
      <c r="C133">
        <v>3.3650000000000002</v>
      </c>
      <c r="D133">
        <v>3.0630000000000002</v>
      </c>
      <c r="E133">
        <v>2.7965097506088701</v>
      </c>
      <c r="F133">
        <v>5.1552487150699298</v>
      </c>
      <c r="G133">
        <v>11.1161365839419</v>
      </c>
      <c r="H133">
        <v>10.233735031072699</v>
      </c>
      <c r="I133">
        <v>7.7812091711267399</v>
      </c>
      <c r="J133">
        <v>6.0960110780772698</v>
      </c>
      <c r="K133">
        <v>4.86984488359486</v>
      </c>
      <c r="L133">
        <v>3.5416980959083002</v>
      </c>
      <c r="M133">
        <v>2.7363454541787999</v>
      </c>
      <c r="N133">
        <v>3.4014435846450102</v>
      </c>
      <c r="O133">
        <v>2.2716400383128001</v>
      </c>
      <c r="P133">
        <v>2.3809453380312302</v>
      </c>
      <c r="Q133">
        <v>1.13075251081124</v>
      </c>
      <c r="R133">
        <v>0.73057872379710298</v>
      </c>
      <c r="S133">
        <v>0.20764366596575401</v>
      </c>
      <c r="T133">
        <v>7.9193088625357705E-2</v>
      </c>
      <c r="U133">
        <v>3.7791805933906598E-4</v>
      </c>
      <c r="V133">
        <v>3.2762254794205199E-4</v>
      </c>
      <c r="W133">
        <v>2.8622217230145298E-4</v>
      </c>
      <c r="X133">
        <v>2.6810332623705598E-4</v>
      </c>
      <c r="Y133">
        <v>2.34895581922245E-4</v>
      </c>
      <c r="Z133">
        <v>2.0637689072433501E-4</v>
      </c>
      <c r="AA133">
        <v>1.80820769816403E-4</v>
      </c>
      <c r="AB133">
        <v>1.5980402832349499E-4</v>
      </c>
      <c r="AC133">
        <v>1.4122604607180701E-4</v>
      </c>
      <c r="AD133">
        <v>1.2497579107861799E-4</v>
      </c>
      <c r="AE133">
        <v>1.10744521312433E-4</v>
      </c>
      <c r="AF133" s="36">
        <v>9.8262111166036393E-5</v>
      </c>
      <c r="AG133" s="36">
        <v>8.73001536367823E-5</v>
      </c>
      <c r="AH133" s="36">
        <v>7.7648163273824595E-5</v>
      </c>
    </row>
    <row r="134" spans="1:34" x14ac:dyDescent="0.35">
      <c r="A134" t="s">
        <v>275</v>
      </c>
      <c r="C134">
        <v>5.4269999999999996</v>
      </c>
      <c r="D134">
        <v>5.0369999999999999</v>
      </c>
      <c r="E134">
        <v>4.8674119864676797</v>
      </c>
      <c r="F134">
        <v>6.3253275091558399</v>
      </c>
      <c r="G134">
        <v>8.2464135664246694</v>
      </c>
      <c r="H134">
        <v>10.049902416289299</v>
      </c>
      <c r="I134">
        <v>10.954634200638299</v>
      </c>
      <c r="J134">
        <v>9.6252860069850996</v>
      </c>
      <c r="K134">
        <v>11.9492847743936</v>
      </c>
      <c r="L134">
        <v>10.436494259546199</v>
      </c>
      <c r="M134">
        <v>9.6660766054240792</v>
      </c>
      <c r="N134">
        <v>11.550988056653299</v>
      </c>
      <c r="O134">
        <v>10.8774756294894</v>
      </c>
      <c r="P134">
        <v>9.8503946592234097</v>
      </c>
      <c r="Q134">
        <v>8.5367661227166103</v>
      </c>
      <c r="R134">
        <v>7.6991354007238897</v>
      </c>
      <c r="S134">
        <v>6.8402607084073503</v>
      </c>
      <c r="T134">
        <v>5.7880923886787601</v>
      </c>
      <c r="U134">
        <v>5.8012852563046797</v>
      </c>
      <c r="V134">
        <v>5.1116536747746499</v>
      </c>
      <c r="W134">
        <v>4.5659505564957197</v>
      </c>
      <c r="X134">
        <v>4.8661424625898304</v>
      </c>
      <c r="Y134">
        <v>4.36334795297258</v>
      </c>
      <c r="Z134">
        <v>3.9297195806244898</v>
      </c>
      <c r="AA134">
        <v>3.3858675311833499</v>
      </c>
      <c r="AB134">
        <v>3.1063800359317999</v>
      </c>
      <c r="AC134">
        <v>2.7985979547512101</v>
      </c>
      <c r="AD134">
        <v>2.5182485262577301</v>
      </c>
      <c r="AE134">
        <v>2.26137908379122</v>
      </c>
      <c r="AF134">
        <v>2.0258428360384499</v>
      </c>
      <c r="AG134">
        <v>1.8097175610990901</v>
      </c>
      <c r="AH134">
        <v>1.6112656523183899</v>
      </c>
    </row>
    <row r="135" spans="1:34" x14ac:dyDescent="0.35">
      <c r="A135" t="s">
        <v>301</v>
      </c>
      <c r="C135">
        <v>2.0960000000000001</v>
      </c>
      <c r="D135">
        <v>2.0230000000000001</v>
      </c>
      <c r="E135">
        <v>2.0296197292404901</v>
      </c>
      <c r="F135">
        <v>2.8202892471154799</v>
      </c>
      <c r="G135">
        <v>5.14435955495708</v>
      </c>
      <c r="H135">
        <v>6.1600870698961403</v>
      </c>
      <c r="I135">
        <v>4.6604434623132702</v>
      </c>
      <c r="J135">
        <v>3.85254486871347</v>
      </c>
      <c r="K135">
        <v>6.75949148202755</v>
      </c>
      <c r="L135">
        <v>5.7314611950706604</v>
      </c>
      <c r="M135">
        <v>5.46865225113799</v>
      </c>
      <c r="N135">
        <v>7.6805932246773496</v>
      </c>
      <c r="O135">
        <v>5.3038250626831296</v>
      </c>
      <c r="P135">
        <v>4.8586795331106503</v>
      </c>
      <c r="Q135">
        <v>3.9941016386294201</v>
      </c>
      <c r="R135">
        <v>3.5909027951152499</v>
      </c>
      <c r="S135">
        <v>3.1759437120023102</v>
      </c>
      <c r="T135">
        <v>2.46364449650823</v>
      </c>
      <c r="U135">
        <v>2.06310349849146</v>
      </c>
      <c r="V135">
        <v>1.8039469011464999</v>
      </c>
      <c r="W135">
        <v>1.6039701374628199</v>
      </c>
      <c r="X135">
        <v>1.4396760016729899</v>
      </c>
      <c r="Y135">
        <v>1.2884021709945599</v>
      </c>
      <c r="Z135">
        <v>1.15847836087911</v>
      </c>
      <c r="AA135">
        <v>1.04523517630175</v>
      </c>
      <c r="AB135">
        <v>0.94632226480639403</v>
      </c>
      <c r="AC135">
        <v>0.85835538863893202</v>
      </c>
      <c r="AD135">
        <v>0.77989649239181302</v>
      </c>
      <c r="AE135">
        <v>0.70961104908739203</v>
      </c>
      <c r="AF135">
        <v>0.64642722129414398</v>
      </c>
      <c r="AG135">
        <v>0.58946201504295004</v>
      </c>
      <c r="AH135">
        <v>0.53797610106645599</v>
      </c>
    </row>
    <row r="136" spans="1:34" x14ac:dyDescent="0.35">
      <c r="A136" t="s">
        <v>294</v>
      </c>
      <c r="C136">
        <v>0.30399999999999999</v>
      </c>
      <c r="D136">
        <v>0.29799999999999999</v>
      </c>
      <c r="E136">
        <v>0.30174260181596801</v>
      </c>
      <c r="F136">
        <v>0.38900810129246199</v>
      </c>
      <c r="G136">
        <v>0.36377076035978401</v>
      </c>
      <c r="H136">
        <v>0.33970684730701001</v>
      </c>
      <c r="I136">
        <v>0.41210918502767202</v>
      </c>
      <c r="J136">
        <v>0.385423910407443</v>
      </c>
      <c r="K136">
        <v>0.36907647983335401</v>
      </c>
      <c r="L136">
        <v>0.351948478894341</v>
      </c>
      <c r="M136">
        <v>0.33730604381267798</v>
      </c>
      <c r="N136">
        <v>0.32924200819459198</v>
      </c>
      <c r="O136">
        <v>0.37230515971320799</v>
      </c>
      <c r="P136">
        <v>0.367686453873321</v>
      </c>
      <c r="Q136">
        <v>0.36352619081654097</v>
      </c>
      <c r="R136">
        <v>0.36166386281783103</v>
      </c>
      <c r="S136">
        <v>0.36006564590357198</v>
      </c>
      <c r="T136">
        <v>0.365322010201939</v>
      </c>
      <c r="U136">
        <v>0.344281242426141</v>
      </c>
      <c r="V136">
        <v>0.34345365510022702</v>
      </c>
      <c r="W136">
        <v>0.33984060922693599</v>
      </c>
      <c r="X136">
        <v>0.36621497646125301</v>
      </c>
      <c r="Y136">
        <v>0.36575490483274098</v>
      </c>
      <c r="Z136">
        <v>0.36467209005291801</v>
      </c>
      <c r="AA136">
        <v>0.35569835323861698</v>
      </c>
      <c r="AB136">
        <v>0.355311681603317</v>
      </c>
      <c r="AC136">
        <v>0.35775833833205301</v>
      </c>
      <c r="AD136">
        <v>0.35955598348427398</v>
      </c>
      <c r="AE136">
        <v>0.36077733664893602</v>
      </c>
      <c r="AF136">
        <v>0.36140404729417003</v>
      </c>
      <c r="AG136">
        <v>0.36141449023920602</v>
      </c>
      <c r="AH136">
        <v>0.36078382801368902</v>
      </c>
    </row>
    <row r="137" spans="1:34" x14ac:dyDescent="0.35">
      <c r="A137" t="s">
        <v>287</v>
      </c>
      <c r="C137">
        <v>3.331</v>
      </c>
      <c r="D137">
        <v>3.0150000000000001</v>
      </c>
      <c r="E137">
        <v>2.8377922444814798</v>
      </c>
      <c r="F137">
        <v>3.5050382530616799</v>
      </c>
      <c r="G137">
        <v>3.1020540030816699</v>
      </c>
      <c r="H137">
        <v>3.8898153371370299</v>
      </c>
      <c r="I137">
        <v>6.29419072859673</v>
      </c>
      <c r="J137">
        <v>5.7727411282991596</v>
      </c>
      <c r="K137">
        <v>5.1897932829253097</v>
      </c>
      <c r="L137">
        <v>4.7050330538503999</v>
      </c>
      <c r="M137">
        <v>4.1974243430387101</v>
      </c>
      <c r="N137">
        <v>3.8703948223379898</v>
      </c>
      <c r="O137">
        <v>5.5736505563693104</v>
      </c>
      <c r="P137">
        <v>4.9917151142528304</v>
      </c>
      <c r="Q137">
        <v>4.5426644697617302</v>
      </c>
      <c r="R137">
        <v>4.1082325824963402</v>
      </c>
      <c r="S137">
        <v>3.6643169614993698</v>
      </c>
      <c r="T137">
        <v>3.3244478037627698</v>
      </c>
      <c r="U137">
        <v>3.7381817152048602</v>
      </c>
      <c r="V137">
        <v>3.30770673525027</v>
      </c>
      <c r="W137">
        <v>2.9619803883114799</v>
      </c>
      <c r="X137">
        <v>3.4264664264523899</v>
      </c>
      <c r="Y137">
        <v>3.07494575162452</v>
      </c>
      <c r="Z137">
        <v>2.7712411821237599</v>
      </c>
      <c r="AA137">
        <v>2.3406323264608502</v>
      </c>
      <c r="AB137">
        <v>2.16005774006199</v>
      </c>
      <c r="AC137">
        <v>1.94024253239185</v>
      </c>
      <c r="AD137">
        <v>1.7383520077741501</v>
      </c>
      <c r="AE137">
        <v>1.55176801192817</v>
      </c>
      <c r="AF137">
        <v>1.3794155905580101</v>
      </c>
      <c r="AG137">
        <v>1.2202555121240399</v>
      </c>
      <c r="AH137">
        <v>1.0732895171165799</v>
      </c>
    </row>
    <row r="138" spans="1:34" x14ac:dyDescent="0.35">
      <c r="A138" t="s">
        <v>295</v>
      </c>
      <c r="C138">
        <v>0.35899999999999999</v>
      </c>
      <c r="D138">
        <v>0.35599999999999998</v>
      </c>
      <c r="E138">
        <v>0.353917584211141</v>
      </c>
      <c r="F138">
        <v>0.35139812520727398</v>
      </c>
      <c r="G138">
        <v>0.34816513050119602</v>
      </c>
      <c r="H138">
        <v>0.391631180843178</v>
      </c>
      <c r="I138">
        <v>0.43117968168092602</v>
      </c>
      <c r="J138">
        <v>0.42632974992407902</v>
      </c>
      <c r="K138">
        <v>0.42296156733950901</v>
      </c>
      <c r="L138">
        <v>0.42076907694809201</v>
      </c>
      <c r="M138">
        <v>0.416961364135843</v>
      </c>
      <c r="N138">
        <v>0.41112927673765098</v>
      </c>
      <c r="O138">
        <v>0.469841603500876</v>
      </c>
      <c r="P138">
        <v>0.462557879616941</v>
      </c>
      <c r="Q138">
        <v>0.45671785052192898</v>
      </c>
      <c r="R138">
        <v>0.45122978247739698</v>
      </c>
      <c r="S138">
        <v>0.44615726000790801</v>
      </c>
      <c r="T138">
        <v>0.440842453604606</v>
      </c>
      <c r="U138">
        <v>0.43465814387125201</v>
      </c>
      <c r="V138">
        <v>0.42815858837549198</v>
      </c>
      <c r="W138">
        <v>0.42151698969441398</v>
      </c>
      <c r="X138">
        <v>0.47014420076214902</v>
      </c>
      <c r="Y138">
        <v>0.46787523055451502</v>
      </c>
      <c r="Z138">
        <v>0.46546756800205302</v>
      </c>
      <c r="AA138">
        <v>0.46291432128911197</v>
      </c>
      <c r="AB138">
        <v>0.46020676333618699</v>
      </c>
      <c r="AC138">
        <v>0.45733518291822201</v>
      </c>
      <c r="AD138">
        <v>0.45428925133063602</v>
      </c>
      <c r="AE138">
        <v>0.45105817709947499</v>
      </c>
      <c r="AF138">
        <v>0.44763076714695899</v>
      </c>
      <c r="AG138">
        <v>0.44399545055807299</v>
      </c>
      <c r="AH138">
        <v>0.44014027596921701</v>
      </c>
    </row>
    <row r="139" spans="1:34" x14ac:dyDescent="0.35">
      <c r="A139" t="s">
        <v>296</v>
      </c>
      <c r="C139">
        <v>0.34799999999999998</v>
      </c>
      <c r="D139">
        <v>0.34699999999999998</v>
      </c>
      <c r="E139">
        <v>0.34665961279208501</v>
      </c>
      <c r="F139">
        <v>0.61916103162883196</v>
      </c>
      <c r="G139">
        <v>0.59753448665752495</v>
      </c>
      <c r="H139">
        <v>0.575505155541432</v>
      </c>
      <c r="I139">
        <v>0.65143305270805496</v>
      </c>
      <c r="J139">
        <v>0.63747795586529599</v>
      </c>
      <c r="K139">
        <v>0.62181102034256497</v>
      </c>
      <c r="L139">
        <v>0.60439972202543302</v>
      </c>
      <c r="M139">
        <v>0.58545182015476405</v>
      </c>
      <c r="N139">
        <v>0.56493301828837095</v>
      </c>
      <c r="O139">
        <v>0.45993155254593898</v>
      </c>
      <c r="P139">
        <v>0.45652889571350402</v>
      </c>
      <c r="Q139">
        <v>0.45273089350538298</v>
      </c>
      <c r="R139">
        <v>0.44805223424003499</v>
      </c>
      <c r="S139">
        <v>0.44224166228344602</v>
      </c>
      <c r="T139">
        <v>0.43530574612890699</v>
      </c>
      <c r="U139">
        <v>0.36153755724847197</v>
      </c>
      <c r="V139">
        <v>0.369525104398857</v>
      </c>
      <c r="W139">
        <v>0.37723536311308398</v>
      </c>
      <c r="X139">
        <v>0.38468469888323298</v>
      </c>
      <c r="Y139">
        <v>0.39187231229851399</v>
      </c>
      <c r="Z139">
        <v>0.39878652543938098</v>
      </c>
      <c r="AA139">
        <v>0.40540760394237801</v>
      </c>
      <c r="AB139">
        <v>0.41170874353678999</v>
      </c>
      <c r="AC139">
        <v>0.41765629657368403</v>
      </c>
      <c r="AD139">
        <v>0.42320968904895701</v>
      </c>
      <c r="AE139">
        <v>0.428321277454356</v>
      </c>
      <c r="AF139">
        <v>0.43293632221494399</v>
      </c>
      <c r="AG139">
        <v>0.43699323610381602</v>
      </c>
      <c r="AH139">
        <v>0.44042426993606798</v>
      </c>
    </row>
    <row r="140" spans="1:34" x14ac:dyDescent="0.35">
      <c r="A140" t="s">
        <v>297</v>
      </c>
      <c r="H140">
        <v>0.43300335584941901</v>
      </c>
      <c r="I140">
        <v>0.36204189587860303</v>
      </c>
      <c r="J140">
        <v>0.333946279415342</v>
      </c>
      <c r="K140">
        <v>0.337215060610219</v>
      </c>
      <c r="L140">
        <v>0.31670787997393501</v>
      </c>
      <c r="M140">
        <v>0.300186902088936</v>
      </c>
      <c r="N140">
        <v>0.31060977900144898</v>
      </c>
      <c r="O140">
        <v>0.31913425476846302</v>
      </c>
      <c r="P140">
        <v>0.33560828079767102</v>
      </c>
      <c r="Q140">
        <v>0.34637924977897999</v>
      </c>
      <c r="R140">
        <v>0.36123238132225599</v>
      </c>
      <c r="S140">
        <v>0.373686938190809</v>
      </c>
      <c r="T140">
        <v>0.394351427027399</v>
      </c>
      <c r="U140">
        <v>0.40576220249346101</v>
      </c>
      <c r="V140">
        <v>0.39203156232674402</v>
      </c>
      <c r="W140">
        <v>0.36947341315461701</v>
      </c>
      <c r="X140">
        <v>0.35812234826457701</v>
      </c>
      <c r="Y140">
        <v>0.35064110858902597</v>
      </c>
      <c r="Z140">
        <v>0.34431419160541799</v>
      </c>
      <c r="AA140">
        <v>0.31083002230981699</v>
      </c>
      <c r="AB140">
        <v>0.31699468602001801</v>
      </c>
      <c r="AC140">
        <v>0.323692846309797</v>
      </c>
      <c r="AD140">
        <v>0.32980065875138598</v>
      </c>
      <c r="AE140">
        <v>0.33544359167252302</v>
      </c>
      <c r="AF140">
        <v>0.34069451647253401</v>
      </c>
      <c r="AG140">
        <v>0.345611435600513</v>
      </c>
      <c r="AH140">
        <v>0.350241044020277</v>
      </c>
    </row>
    <row r="141" spans="1:34" x14ac:dyDescent="0.35">
      <c r="A141" t="s">
        <v>298</v>
      </c>
      <c r="C141">
        <v>0.28299999999999997</v>
      </c>
      <c r="D141">
        <v>0.27500000000000002</v>
      </c>
      <c r="E141">
        <v>0.281159127531109</v>
      </c>
      <c r="F141">
        <v>0.27003955073563202</v>
      </c>
      <c r="G141">
        <v>0.25750770342130103</v>
      </c>
      <c r="H141">
        <v>0.24880374241263301</v>
      </c>
      <c r="I141">
        <v>0.31353255373745398</v>
      </c>
      <c r="J141">
        <v>0.30673880960591998</v>
      </c>
      <c r="K141">
        <v>0.29867969174667502</v>
      </c>
      <c r="L141">
        <v>0.29195769102804697</v>
      </c>
      <c r="M141">
        <v>0.28549043423466303</v>
      </c>
      <c r="N141">
        <v>0.27584351231388698</v>
      </c>
      <c r="O141">
        <v>0.33652140207282599</v>
      </c>
      <c r="P141">
        <v>0.32867499211412299</v>
      </c>
      <c r="Q141">
        <v>0.32256904404143499</v>
      </c>
      <c r="R141">
        <v>0.31547589057867897</v>
      </c>
      <c r="S141">
        <v>0.309571220351052</v>
      </c>
      <c r="T141">
        <v>0.30424278037511399</v>
      </c>
      <c r="U141">
        <v>0.298172635866995</v>
      </c>
      <c r="V141">
        <v>0.29153525729525198</v>
      </c>
      <c r="W141">
        <v>0.28453671372820299</v>
      </c>
      <c r="X141">
        <v>0.37820378960673601</v>
      </c>
      <c r="Y141">
        <v>0.37514111671745698</v>
      </c>
      <c r="Z141">
        <v>0.37180659633950802</v>
      </c>
      <c r="AA141">
        <v>0.36818396332758102</v>
      </c>
      <c r="AB141">
        <v>0.36425200120256701</v>
      </c>
      <c r="AC141">
        <v>0.35998533647393199</v>
      </c>
      <c r="AD141">
        <v>0.35535461692095099</v>
      </c>
      <c r="AE141">
        <v>0.350326357202974</v>
      </c>
      <c r="AF141">
        <v>0.34486256059755799</v>
      </c>
      <c r="AG141">
        <v>0.33892015897684302</v>
      </c>
      <c r="AH141">
        <v>0.33245025331621803</v>
      </c>
    </row>
    <row r="142" spans="1:34" x14ac:dyDescent="0.35">
      <c r="A142" t="s">
        <v>299</v>
      </c>
      <c r="C142">
        <v>0.28699999999999998</v>
      </c>
      <c r="D142">
        <v>0.28299999999999997</v>
      </c>
      <c r="E142">
        <v>0.27686386898593102</v>
      </c>
      <c r="F142">
        <v>0.57123265666160095</v>
      </c>
      <c r="G142">
        <v>0.53693640006884602</v>
      </c>
      <c r="H142">
        <v>0.47058078522878</v>
      </c>
      <c r="I142">
        <v>0.54787159116049799</v>
      </c>
      <c r="J142">
        <v>0.52918285440165702</v>
      </c>
      <c r="K142">
        <v>0.50900054417468299</v>
      </c>
      <c r="L142">
        <v>0.489039439061693</v>
      </c>
      <c r="M142">
        <v>0.46818367539744998</v>
      </c>
      <c r="N142">
        <v>0.44544159275241302</v>
      </c>
      <c r="O142">
        <v>0.45987225408889698</v>
      </c>
      <c r="P142">
        <v>0.44717239807049902</v>
      </c>
      <c r="Q142">
        <v>0.43421511859968698</v>
      </c>
      <c r="R142">
        <v>0.42048008203477999</v>
      </c>
      <c r="S142">
        <v>0.40586296866056398</v>
      </c>
      <c r="T142">
        <v>0.38938797361118899</v>
      </c>
      <c r="U142">
        <v>0.229697552369237</v>
      </c>
      <c r="V142">
        <v>0.23837516504935899</v>
      </c>
      <c r="W142">
        <v>0.24749708333721701</v>
      </c>
      <c r="X142">
        <v>0.25667291440752898</v>
      </c>
      <c r="Y142">
        <v>0.26565562393284398</v>
      </c>
      <c r="Z142">
        <v>0.27429074219150701</v>
      </c>
      <c r="AA142">
        <v>0.28248261487097398</v>
      </c>
      <c r="AB142">
        <v>0.29017170128916597</v>
      </c>
      <c r="AC142">
        <v>0.29731957825732602</v>
      </c>
      <c r="AD142">
        <v>0.30389911324083402</v>
      </c>
      <c r="AE142">
        <v>0.30988808445892402</v>
      </c>
      <c r="AF142">
        <v>0.315265138363715</v>
      </c>
      <c r="AG142">
        <v>0.32000737375153099</v>
      </c>
      <c r="AH142">
        <v>0.32408911191827</v>
      </c>
    </row>
    <row r="143" spans="1:34" x14ac:dyDescent="0.35">
      <c r="A143" t="s">
        <v>300</v>
      </c>
      <c r="H143">
        <v>0.26456159126883899</v>
      </c>
      <c r="I143">
        <v>0.22151087517274401</v>
      </c>
      <c r="J143">
        <v>0.20618429918238301</v>
      </c>
      <c r="K143">
        <v>0.20256141491692101</v>
      </c>
      <c r="L143">
        <v>0.207925930011673</v>
      </c>
      <c r="M143">
        <v>0.205557379001443</v>
      </c>
      <c r="N143">
        <v>0.21815215388656001</v>
      </c>
      <c r="O143">
        <v>0.23144195589591601</v>
      </c>
      <c r="P143">
        <v>0.25319224172204902</v>
      </c>
      <c r="Q143">
        <v>0.27384418414091199</v>
      </c>
      <c r="R143">
        <v>0.26978634238744198</v>
      </c>
      <c r="S143">
        <v>0.24159828669611799</v>
      </c>
      <c r="T143">
        <v>0.26242843133037702</v>
      </c>
      <c r="U143">
        <v>0.27984507548000798</v>
      </c>
      <c r="V143">
        <v>0.28175599955442199</v>
      </c>
      <c r="W143">
        <v>0.27315402918181197</v>
      </c>
      <c r="X143">
        <v>0.26791025660633599</v>
      </c>
      <c r="Y143">
        <v>0.26259147473733502</v>
      </c>
      <c r="Z143">
        <v>0.25533314039523802</v>
      </c>
      <c r="AA143">
        <v>0.19509213104612999</v>
      </c>
      <c r="AB143">
        <v>0.200415440470115</v>
      </c>
      <c r="AC143">
        <v>0.206469256541399</v>
      </c>
      <c r="AD143">
        <v>0.21217085685508699</v>
      </c>
      <c r="AE143">
        <v>0.21752383380974399</v>
      </c>
      <c r="AF143">
        <v>0.222523758911781</v>
      </c>
      <c r="AG143">
        <v>0.22717882937679201</v>
      </c>
      <c r="AH143">
        <v>0.23150457534767399</v>
      </c>
    </row>
    <row r="144" spans="1:34" x14ac:dyDescent="0.35">
      <c r="A144" t="s">
        <v>280</v>
      </c>
      <c r="C144">
        <v>-1.381</v>
      </c>
      <c r="D144">
        <v>-1.2789999999999999</v>
      </c>
      <c r="E144">
        <v>-1.0069412221874401</v>
      </c>
      <c r="F144">
        <v>-1.88887094046708</v>
      </c>
      <c r="G144">
        <v>-3.6927418151864502</v>
      </c>
      <c r="H144">
        <v>-2.87583592141893</v>
      </c>
      <c r="I144">
        <v>-1.6873518329617501</v>
      </c>
      <c r="J144">
        <v>-1.13633304631711</v>
      </c>
      <c r="K144">
        <v>-2.3480499261279202</v>
      </c>
      <c r="L144">
        <v>-1.7468457400083599</v>
      </c>
      <c r="M144">
        <v>-1.29165513481672</v>
      </c>
      <c r="N144">
        <v>-0.84122344484087797</v>
      </c>
      <c r="O144">
        <v>0.12898295310579699</v>
      </c>
      <c r="P144">
        <v>-1.65828788570365E-3</v>
      </c>
      <c r="Q144">
        <v>0.317494182517847</v>
      </c>
      <c r="R144">
        <v>0.49818726568031402</v>
      </c>
      <c r="S144">
        <v>0.67358557605162805</v>
      </c>
      <c r="T144">
        <v>0.51448013895219402</v>
      </c>
      <c r="U144">
        <v>0.48061260785447502</v>
      </c>
      <c r="V144">
        <v>0.42181142214976503</v>
      </c>
      <c r="W144">
        <v>0.37847080811920297</v>
      </c>
      <c r="X144">
        <v>0.55184073163730496</v>
      </c>
      <c r="Y144">
        <v>0.50961299183995101</v>
      </c>
      <c r="Z144">
        <v>0.46905928961019999</v>
      </c>
      <c r="AA144">
        <v>0.41918114736728901</v>
      </c>
      <c r="AB144">
        <v>0.382400120435619</v>
      </c>
      <c r="AC144">
        <v>0.34358036132473302</v>
      </c>
      <c r="AD144">
        <v>0.304862802500526</v>
      </c>
      <c r="AE144">
        <v>0.266251173556529</v>
      </c>
      <c r="AF144">
        <v>0.22783066161705501</v>
      </c>
      <c r="AG144">
        <v>0.189693495814307</v>
      </c>
      <c r="AH144">
        <v>0.15192968098326101</v>
      </c>
    </row>
    <row r="145" spans="1:34" x14ac:dyDescent="0.35">
      <c r="A145" t="s">
        <v>3</v>
      </c>
      <c r="B145">
        <v>74.332999999999998</v>
      </c>
      <c r="C145">
        <v>73.747</v>
      </c>
      <c r="D145">
        <v>73.173000000000002</v>
      </c>
      <c r="E145">
        <v>72.492121802681297</v>
      </c>
      <c r="F145">
        <v>71.869039793708495</v>
      </c>
      <c r="G145">
        <v>71.564309675375398</v>
      </c>
      <c r="H145">
        <v>70.7100601822236</v>
      </c>
      <c r="I145">
        <v>69.161458384909693</v>
      </c>
      <c r="J145">
        <v>67.591693458748594</v>
      </c>
      <c r="K145">
        <v>67.041400314954998</v>
      </c>
      <c r="L145">
        <v>66.405824199975498</v>
      </c>
      <c r="M145">
        <v>65.646155625199398</v>
      </c>
      <c r="N145">
        <v>64.316614618481296</v>
      </c>
      <c r="O145">
        <v>62.507568146178201</v>
      </c>
      <c r="P145">
        <v>60.835729314046603</v>
      </c>
      <c r="Q145">
        <v>59.1811044004384</v>
      </c>
      <c r="R145">
        <v>57.489931514605502</v>
      </c>
      <c r="S145">
        <v>55.780775948528003</v>
      </c>
      <c r="T145">
        <v>54.295893029038503</v>
      </c>
      <c r="U145">
        <v>52.821649084131799</v>
      </c>
      <c r="V145">
        <v>51.430049344897803</v>
      </c>
      <c r="W145">
        <v>50.096844340534602</v>
      </c>
      <c r="X145">
        <v>48.589847723383201</v>
      </c>
      <c r="Y145">
        <v>47.136725247054997</v>
      </c>
      <c r="Z145">
        <v>45.729998164843799</v>
      </c>
      <c r="AA145">
        <v>44.377396882818097</v>
      </c>
      <c r="AB145">
        <v>43.0586605269134</v>
      </c>
      <c r="AC145">
        <v>41.774918620471901</v>
      </c>
      <c r="AD145">
        <v>40.523784850124599</v>
      </c>
      <c r="AE145">
        <v>39.302889125568797</v>
      </c>
      <c r="AF145">
        <v>38.110901179694899</v>
      </c>
      <c r="AG145">
        <v>36.945878307345502</v>
      </c>
      <c r="AH145">
        <v>35.806806096099699</v>
      </c>
    </row>
    <row r="146" spans="1:34" x14ac:dyDescent="0.35">
      <c r="A146" t="s">
        <v>286</v>
      </c>
      <c r="C146">
        <v>0.45500000000000002</v>
      </c>
      <c r="D146">
        <v>0.437</v>
      </c>
      <c r="E146">
        <v>0.53781072429345</v>
      </c>
      <c r="F146">
        <v>0.47510915617372901</v>
      </c>
      <c r="G146">
        <v>0.14291873299781299</v>
      </c>
      <c r="H146">
        <v>0.67529444273783601</v>
      </c>
      <c r="I146">
        <v>1.3514673150543499</v>
      </c>
      <c r="J146">
        <v>1.35693522161122</v>
      </c>
      <c r="K146">
        <v>0.32127741217766398</v>
      </c>
      <c r="L146">
        <v>0.38277492343151198</v>
      </c>
      <c r="M146">
        <v>0.483925909596294</v>
      </c>
      <c r="N146">
        <v>1.0303136254748</v>
      </c>
      <c r="O146">
        <v>1.44900875544603</v>
      </c>
      <c r="P146">
        <v>1.3145225581789699</v>
      </c>
      <c r="Q146">
        <v>1.25482516178126</v>
      </c>
      <c r="R146">
        <v>1.24518764294714</v>
      </c>
      <c r="S146">
        <v>1.22299983551727</v>
      </c>
      <c r="T146">
        <v>0.96666350554075098</v>
      </c>
      <c r="U146">
        <v>0.92528143123056505</v>
      </c>
      <c r="V146">
        <v>0.81367292179928796</v>
      </c>
      <c r="W146">
        <v>0.72717302030247299</v>
      </c>
      <c r="X146">
        <v>0.873334736326285</v>
      </c>
      <c r="Y146">
        <v>0.79503984060261201</v>
      </c>
      <c r="Z146">
        <v>0.72457139357253197</v>
      </c>
      <c r="AA146">
        <v>0.64757113821652001</v>
      </c>
      <c r="AB146">
        <v>0.59119357771262304</v>
      </c>
      <c r="AC146">
        <v>0.53486313441523203</v>
      </c>
      <c r="AD146">
        <v>0.48166205165722398</v>
      </c>
      <c r="AE146">
        <v>0.43115167119860498</v>
      </c>
      <c r="AF146">
        <v>0.383067062306579</v>
      </c>
      <c r="AG146">
        <v>0.33719828251106698</v>
      </c>
      <c r="AH146">
        <v>0.29337341460029598</v>
      </c>
    </row>
    <row r="147" spans="1:34" x14ac:dyDescent="0.35">
      <c r="A147" t="s">
        <v>397</v>
      </c>
      <c r="C147">
        <v>1.708</v>
      </c>
      <c r="D147">
        <v>1.69</v>
      </c>
      <c r="E147">
        <v>1.85891802254213</v>
      </c>
      <c r="F147">
        <v>1.7994058313757499</v>
      </c>
      <c r="G147">
        <v>2.2831722091184101</v>
      </c>
      <c r="H147">
        <v>2.0878845783731999</v>
      </c>
      <c r="I147">
        <v>1.9572872307631299</v>
      </c>
      <c r="J147">
        <v>1.85881494836623</v>
      </c>
      <c r="K147">
        <v>1.8659153162837701</v>
      </c>
      <c r="L147">
        <v>1.7631780454416399</v>
      </c>
      <c r="M147">
        <v>1.68982029368641</v>
      </c>
      <c r="N147">
        <v>1.71543688266626</v>
      </c>
      <c r="O147">
        <v>1.5704269882878601</v>
      </c>
      <c r="P147">
        <v>1.5510089247827601</v>
      </c>
      <c r="Q147">
        <v>1.42712337688998</v>
      </c>
      <c r="R147">
        <v>1.3627414683121299</v>
      </c>
      <c r="S147">
        <v>1.28687826815933</v>
      </c>
      <c r="T147">
        <v>1.2574796238875601</v>
      </c>
      <c r="U147">
        <v>1.23743091719158</v>
      </c>
      <c r="V147">
        <v>1.2259825620387399</v>
      </c>
      <c r="W147">
        <v>1.21612507104942</v>
      </c>
      <c r="X147">
        <v>1.20728668141196</v>
      </c>
      <c r="Y147">
        <v>1.19902462728895</v>
      </c>
      <c r="Z147">
        <v>1.19135657234069</v>
      </c>
      <c r="AA147">
        <v>1.1841469233020601</v>
      </c>
      <c r="AB147" s="36">
        <v>1.1773149571396599</v>
      </c>
      <c r="AC147" s="36">
        <v>1.1707769682810301</v>
      </c>
      <c r="AD147" s="36">
        <v>1.16448769438807</v>
      </c>
      <c r="AE147" s="36">
        <v>1.15840754571451</v>
      </c>
      <c r="AF147" s="36">
        <v>1.1525049945875601</v>
      </c>
      <c r="AG147" s="36">
        <v>1.1467542952503</v>
      </c>
      <c r="AH147" s="36">
        <v>1.1411340268957</v>
      </c>
    </row>
    <row r="148" spans="1:34" x14ac:dyDescent="0.35">
      <c r="A148" t="s">
        <v>394</v>
      </c>
      <c r="C148">
        <v>1.1160000000000001</v>
      </c>
      <c r="D148">
        <v>1.0329999999999999</v>
      </c>
      <c r="E148">
        <v>0.98141472151532305</v>
      </c>
      <c r="F148">
        <v>1.2325064165232</v>
      </c>
      <c r="G148">
        <v>1.1188395155431801</v>
      </c>
      <c r="H148">
        <v>1.22788757548925</v>
      </c>
      <c r="I148">
        <v>2.32763768585145</v>
      </c>
      <c r="J148">
        <v>2.1632223308835901</v>
      </c>
      <c r="K148">
        <v>1.99551871092538</v>
      </c>
      <c r="L148">
        <v>1.81864693181395</v>
      </c>
      <c r="M148">
        <v>1.63747606849863</v>
      </c>
      <c r="N148">
        <v>1.5693310911778899</v>
      </c>
      <c r="O148">
        <v>2.4104007620141301</v>
      </c>
      <c r="P148">
        <v>2.2496334823597302</v>
      </c>
      <c r="Q148">
        <v>2.1575222951248101</v>
      </c>
      <c r="R148">
        <v>2.0724705499943799</v>
      </c>
      <c r="S148">
        <v>1.91954296282648</v>
      </c>
      <c r="T148">
        <v>1.78997211879517</v>
      </c>
      <c r="U148">
        <v>1.9273999094413199</v>
      </c>
      <c r="V148">
        <v>1.77253366518369</v>
      </c>
      <c r="W148">
        <v>1.6698656240810701</v>
      </c>
      <c r="X148">
        <v>2.2930565055162102</v>
      </c>
      <c r="Y148">
        <v>2.1164063078267801</v>
      </c>
      <c r="Z148">
        <v>1.9662258786904001</v>
      </c>
      <c r="AA148">
        <v>1.72392976037983</v>
      </c>
      <c r="AB148">
        <v>1.6520432544974499</v>
      </c>
      <c r="AC148">
        <v>1.51372296993091</v>
      </c>
      <c r="AD148">
        <v>1.3840683087335901</v>
      </c>
      <c r="AE148">
        <v>1.2615154251917</v>
      </c>
      <c r="AF148">
        <v>1.14626597198011</v>
      </c>
      <c r="AG148">
        <v>1.03835924057655</v>
      </c>
      <c r="AH148">
        <v>0.93770431763077</v>
      </c>
    </row>
    <row r="149" spans="1:34" x14ac:dyDescent="0.35">
      <c r="A149" t="s">
        <v>405</v>
      </c>
      <c r="C149">
        <v>2.371</v>
      </c>
      <c r="D149">
        <v>2.3140000000000001</v>
      </c>
      <c r="E149">
        <v>2.3610907644242798</v>
      </c>
      <c r="F149">
        <v>2.54739118358119</v>
      </c>
      <c r="G149">
        <v>2.4307314019943802</v>
      </c>
      <c r="H149">
        <v>1.9369123752153601</v>
      </c>
      <c r="I149">
        <v>2.6209014410114602</v>
      </c>
      <c r="J149">
        <v>2.4056353030077</v>
      </c>
      <c r="K149">
        <v>2.2485225432469602</v>
      </c>
      <c r="L149">
        <v>2.1055593516793101</v>
      </c>
      <c r="M149">
        <v>2.0050827047183599</v>
      </c>
      <c r="N149">
        <v>1.9533367023000501</v>
      </c>
      <c r="O149">
        <v>2.2758847657165102</v>
      </c>
      <c r="P149">
        <v>2.30064165052136</v>
      </c>
      <c r="Q149">
        <v>2.3270775783916999</v>
      </c>
      <c r="R149">
        <v>2.3319747196771998</v>
      </c>
      <c r="S149">
        <v>2.3101734570164401</v>
      </c>
      <c r="T149">
        <v>2.3725834219768598</v>
      </c>
      <c r="U149">
        <v>1.7807054693715101</v>
      </c>
      <c r="V149">
        <v>1.8006002417223299</v>
      </c>
      <c r="W149">
        <v>1.8080109909266799</v>
      </c>
      <c r="X149">
        <v>2.3436846052717399</v>
      </c>
      <c r="Y149">
        <v>2.35896702507759</v>
      </c>
      <c r="Z149">
        <v>2.3677188447992301</v>
      </c>
      <c r="AA149">
        <v>2.3306898549827499</v>
      </c>
      <c r="AB149">
        <v>2.3371551921813798</v>
      </c>
      <c r="AC149">
        <v>2.36591822728903</v>
      </c>
      <c r="AD149">
        <v>2.3877889118034998</v>
      </c>
      <c r="AE149">
        <v>2.4031008409875398</v>
      </c>
      <c r="AF149">
        <v>2.4114400155493998</v>
      </c>
      <c r="AG149">
        <v>2.4123772533982999</v>
      </c>
      <c r="AH149">
        <v>2.40546392035125</v>
      </c>
    </row>
    <row r="150" spans="1:34" x14ac:dyDescent="0.35">
      <c r="A150" t="s">
        <v>411</v>
      </c>
      <c r="C150">
        <v>1601.7270000000001</v>
      </c>
      <c r="D150">
        <v>1598.99</v>
      </c>
      <c r="E150">
        <v>1629.83112900832</v>
      </c>
      <c r="F150">
        <v>1594.0969624044801</v>
      </c>
      <c r="G150">
        <v>1558.4752724008499</v>
      </c>
      <c r="H150">
        <v>846.569792907801</v>
      </c>
      <c r="I150">
        <v>1633.94071955495</v>
      </c>
      <c r="J150">
        <v>1517.2450573481401</v>
      </c>
      <c r="K150">
        <v>1355.6776994792201</v>
      </c>
      <c r="L150">
        <v>1262.7114065424</v>
      </c>
      <c r="M150">
        <v>1194.1610541872201</v>
      </c>
      <c r="N150">
        <v>1075.11101614576</v>
      </c>
      <c r="O150">
        <v>1178.7692364485399</v>
      </c>
      <c r="P150">
        <v>1165.7656687987501</v>
      </c>
      <c r="Q150">
        <v>1138.8515001046901</v>
      </c>
      <c r="R150">
        <v>1112.3181249118099</v>
      </c>
      <c r="S150">
        <v>1107.7665511032101</v>
      </c>
      <c r="T150">
        <v>1116.9071036072401</v>
      </c>
      <c r="U150">
        <v>1101.94076808399</v>
      </c>
      <c r="V150">
        <v>1077.9016526548301</v>
      </c>
      <c r="W150">
        <v>1050.35782008195</v>
      </c>
      <c r="X150">
        <v>1312.65930242488</v>
      </c>
      <c r="Y150">
        <v>1296.05511246523</v>
      </c>
      <c r="Z150">
        <v>1278.5514470635301</v>
      </c>
      <c r="AA150">
        <v>1260.3697832830701</v>
      </c>
      <c r="AB150">
        <v>1241.62012797907</v>
      </c>
      <c r="AC150">
        <v>1222.3593990816</v>
      </c>
      <c r="AD150">
        <v>1202.61485369447</v>
      </c>
      <c r="AE150">
        <v>1182.3952989627801</v>
      </c>
      <c r="AF150">
        <v>1161.6971688716101</v>
      </c>
      <c r="AG150">
        <v>1140.50818424307</v>
      </c>
      <c r="AH150">
        <v>1118.8096351670399</v>
      </c>
    </row>
    <row r="151" spans="1:34" x14ac:dyDescent="0.35">
      <c r="A151" t="s">
        <v>412</v>
      </c>
      <c r="C151">
        <v>1881.597</v>
      </c>
      <c r="D151">
        <v>1877.9559999999999</v>
      </c>
      <c r="E151">
        <v>1939.53468590638</v>
      </c>
      <c r="F151">
        <v>1895.14326473509</v>
      </c>
      <c r="G151">
        <v>1854.1481744335399</v>
      </c>
      <c r="H151">
        <v>1303.20153742866</v>
      </c>
      <c r="I151">
        <v>2835.48971649857</v>
      </c>
      <c r="J151">
        <v>2671.2103911100598</v>
      </c>
      <c r="K151">
        <v>2524.5430989616498</v>
      </c>
      <c r="L151">
        <v>2364.15382006973</v>
      </c>
      <c r="M151">
        <v>2226.15200193705</v>
      </c>
      <c r="N151">
        <v>2091.32418127756</v>
      </c>
      <c r="O151">
        <v>2755.7926518899699</v>
      </c>
      <c r="P151">
        <v>2563.6975947156998</v>
      </c>
      <c r="Q151">
        <v>2368.71172838863</v>
      </c>
      <c r="R151">
        <v>2213.70023798684</v>
      </c>
      <c r="S151">
        <v>2122.0455729151499</v>
      </c>
      <c r="T151">
        <v>2082.1024352074701</v>
      </c>
      <c r="U151">
        <v>2037.5401046240099</v>
      </c>
      <c r="V151">
        <v>1987.2267326809499</v>
      </c>
      <c r="W151">
        <v>1931.9419818541701</v>
      </c>
      <c r="X151">
        <v>2509.7706829651402</v>
      </c>
      <c r="Y151">
        <v>2453.2743677810499</v>
      </c>
      <c r="Z151">
        <v>2399.9828921018402</v>
      </c>
      <c r="AA151">
        <v>2348.43336861132</v>
      </c>
      <c r="AB151">
        <v>2297.4723877667602</v>
      </c>
      <c r="AC151">
        <v>2246.1675729950598</v>
      </c>
      <c r="AD151">
        <v>2193.7389734098801</v>
      </c>
      <c r="AE151">
        <v>2139.5060322668401</v>
      </c>
      <c r="AF151">
        <v>2082.84617179715</v>
      </c>
      <c r="AG151">
        <v>2023.1616601455701</v>
      </c>
      <c r="AH151">
        <v>1959.8517186814299</v>
      </c>
    </row>
    <row r="152" spans="1:34" x14ac:dyDescent="0.35">
      <c r="A152" t="s">
        <v>413</v>
      </c>
      <c r="C152">
        <v>2457.0720000000001</v>
      </c>
      <c r="D152">
        <v>2435.6080000000002</v>
      </c>
      <c r="E152">
        <v>2883.3030008774099</v>
      </c>
      <c r="F152">
        <v>2777.04849717457</v>
      </c>
      <c r="G152">
        <v>2677.3881596302899</v>
      </c>
      <c r="H152">
        <v>1800.1943077762901</v>
      </c>
      <c r="I152">
        <v>3323.7185613769798</v>
      </c>
      <c r="J152">
        <v>3153.2505098015199</v>
      </c>
      <c r="K152">
        <v>2994.2037347785199</v>
      </c>
      <c r="L152">
        <v>2827.4494499980801</v>
      </c>
      <c r="M152">
        <v>2699.1186334047202</v>
      </c>
      <c r="N152">
        <v>2591.6162357632302</v>
      </c>
      <c r="O152">
        <v>3868.4389499270701</v>
      </c>
      <c r="P152">
        <v>3756.3287452077898</v>
      </c>
      <c r="Q152">
        <v>3681.0348417621499</v>
      </c>
      <c r="R152">
        <v>3582.3156231367602</v>
      </c>
      <c r="S152">
        <v>3486.3171518153299</v>
      </c>
      <c r="T152">
        <v>3376.7917891631701</v>
      </c>
      <c r="U152">
        <v>3262.55118743002</v>
      </c>
      <c r="V152">
        <v>3142.0581640987002</v>
      </c>
      <c r="W152">
        <v>3017.1854460208001</v>
      </c>
      <c r="X152">
        <v>4148.2133066963397</v>
      </c>
      <c r="Y152">
        <v>4070.2855524739398</v>
      </c>
      <c r="Z152">
        <v>3988.8555822427102</v>
      </c>
      <c r="AA152">
        <v>3903.6700419762601</v>
      </c>
      <c r="AB152">
        <v>3814.4358591792102</v>
      </c>
      <c r="AC152">
        <v>3720.81482363338</v>
      </c>
      <c r="AD152">
        <v>3622.4170661579701</v>
      </c>
      <c r="AE152">
        <v>3518.7930166138299</v>
      </c>
      <c r="AF152">
        <v>3409.4235730095502</v>
      </c>
      <c r="AG152">
        <v>3293.7082228766099</v>
      </c>
      <c r="AH152">
        <v>3170.9502526280698</v>
      </c>
    </row>
    <row r="153" spans="1:34" x14ac:dyDescent="0.35">
      <c r="A153" t="s">
        <v>414</v>
      </c>
      <c r="C153">
        <v>3168.415</v>
      </c>
      <c r="D153">
        <v>3071.0340000000001</v>
      </c>
      <c r="E153">
        <v>3243.1913842469799</v>
      </c>
      <c r="F153">
        <v>3096.9149973584499</v>
      </c>
      <c r="G153">
        <v>2957.5740942611201</v>
      </c>
      <c r="H153">
        <v>2410.7433326894102</v>
      </c>
      <c r="I153">
        <v>3495.4062885182602</v>
      </c>
      <c r="J153">
        <v>3304.0653688820598</v>
      </c>
      <c r="K153">
        <v>3108.5075971841502</v>
      </c>
      <c r="L153">
        <v>2941.3043987907699</v>
      </c>
      <c r="M153">
        <v>2830.7465428703099</v>
      </c>
      <c r="N153">
        <v>2715.0789865554102</v>
      </c>
      <c r="O153">
        <v>4003.4928177093402</v>
      </c>
      <c r="P153">
        <v>3885.6228116871498</v>
      </c>
      <c r="Q153">
        <v>3798.8121402847</v>
      </c>
      <c r="R153">
        <v>3693.8483174708299</v>
      </c>
      <c r="S153">
        <v>3591.5482756890801</v>
      </c>
      <c r="T153">
        <v>3478.6642435676699</v>
      </c>
      <c r="U153">
        <v>3361.9150334686001</v>
      </c>
      <c r="V153">
        <v>3240.0617035546402</v>
      </c>
      <c r="W153">
        <v>3114.6447733479099</v>
      </c>
      <c r="X153">
        <v>4265.1872260320697</v>
      </c>
      <c r="Y153">
        <v>4186.5493325070602</v>
      </c>
      <c r="Z153">
        <v>4104.4946197091504</v>
      </c>
      <c r="AA153">
        <v>4018.88551352585</v>
      </c>
      <c r="AB153">
        <v>3929.5685426134401</v>
      </c>
      <c r="AC153">
        <v>3836.3715725009301</v>
      </c>
      <c r="AD153">
        <v>3739.1009547232202</v>
      </c>
      <c r="AE153">
        <v>3637.5383581034398</v>
      </c>
      <c r="AF153">
        <v>3531.4372617205299</v>
      </c>
      <c r="AG153">
        <v>3420.5191724127499</v>
      </c>
      <c r="AH153">
        <v>3304.46918043902</v>
      </c>
    </row>
    <row r="154" spans="1:34" x14ac:dyDescent="0.35">
      <c r="A154" t="s">
        <v>415</v>
      </c>
      <c r="C154">
        <v>2840.654</v>
      </c>
      <c r="D154">
        <v>2760.44</v>
      </c>
      <c r="E154">
        <v>2599.9330673153099</v>
      </c>
      <c r="F154">
        <v>2521.0816607082302</v>
      </c>
      <c r="G154">
        <v>2454.4054166974902</v>
      </c>
      <c r="H154">
        <v>2581.9901912077498</v>
      </c>
      <c r="I154">
        <v>3637.3718675683699</v>
      </c>
      <c r="J154">
        <v>3500.5181249984798</v>
      </c>
      <c r="K154">
        <v>3347.7975260784001</v>
      </c>
      <c r="L154">
        <v>3223.62207237542</v>
      </c>
      <c r="M154">
        <v>3114.57514589021</v>
      </c>
      <c r="N154">
        <v>3006.43661049206</v>
      </c>
      <c r="O154">
        <v>4405.0755299695802</v>
      </c>
      <c r="P154">
        <v>4285.5782001725402</v>
      </c>
      <c r="Q154">
        <v>4193.8139472375196</v>
      </c>
      <c r="R154">
        <v>4085.5602842619601</v>
      </c>
      <c r="S154">
        <v>3979.3840244171402</v>
      </c>
      <c r="T154">
        <v>3863.1700464608898</v>
      </c>
      <c r="U154">
        <v>3742.58407715661</v>
      </c>
      <c r="V154">
        <v>3616.24716274407</v>
      </c>
      <c r="W154">
        <v>3485.4389434914401</v>
      </c>
      <c r="X154">
        <v>4704.2633256266599</v>
      </c>
      <c r="Y154">
        <v>4631.20661575544</v>
      </c>
      <c r="Z154">
        <v>4554.54566945017</v>
      </c>
      <c r="AA154">
        <v>4474.1003034014302</v>
      </c>
      <c r="AB154">
        <v>4389.6743876413002</v>
      </c>
      <c r="AC154">
        <v>4301.0531373865897</v>
      </c>
      <c r="AD154">
        <v>4208.0003266727899</v>
      </c>
      <c r="AE154">
        <v>4110.2552022617301</v>
      </c>
      <c r="AF154">
        <v>4007.5290855307398</v>
      </c>
      <c r="AG154">
        <v>3899.5017307470698</v>
      </c>
      <c r="AH154">
        <v>3785.8170723516</v>
      </c>
    </row>
    <row r="155" spans="1:34" x14ac:dyDescent="0.35">
      <c r="A155" t="s">
        <v>416</v>
      </c>
      <c r="C155">
        <v>905.12699999999995</v>
      </c>
      <c r="D155">
        <v>904.42499999999995</v>
      </c>
      <c r="E155">
        <v>917.57614022783696</v>
      </c>
      <c r="F155">
        <v>1892.51644717974</v>
      </c>
      <c r="G155">
        <v>1803.34888053599</v>
      </c>
      <c r="H155">
        <v>1260.61772906242</v>
      </c>
      <c r="I155">
        <v>1284.1663245764501</v>
      </c>
      <c r="J155">
        <v>1174.26471901172</v>
      </c>
      <c r="K155">
        <v>1043.1917670181799</v>
      </c>
      <c r="L155">
        <v>936.68665629602799</v>
      </c>
      <c r="M155">
        <v>875.71723947095597</v>
      </c>
      <c r="N155">
        <v>815.72071551711304</v>
      </c>
      <c r="O155">
        <v>627.33315490905704</v>
      </c>
      <c r="P155">
        <v>642.80991607025203</v>
      </c>
      <c r="Q155">
        <v>657.91527136960497</v>
      </c>
      <c r="R155">
        <v>671.62262770651796</v>
      </c>
      <c r="S155">
        <v>668.88511583182799</v>
      </c>
      <c r="T155">
        <v>654.23289914892803</v>
      </c>
      <c r="U155">
        <v>550.41379827761205</v>
      </c>
      <c r="V155">
        <v>565.61828336951601</v>
      </c>
      <c r="W155">
        <v>575.39452504827102</v>
      </c>
      <c r="X155">
        <v>581.110588764147</v>
      </c>
      <c r="Y155">
        <v>583.74363004882298</v>
      </c>
      <c r="Z155">
        <v>583.93430961016497</v>
      </c>
      <c r="AA155">
        <v>582.10029018260298</v>
      </c>
      <c r="AB155">
        <v>578.53182713631895</v>
      </c>
      <c r="AC155">
        <v>573.45573971647502</v>
      </c>
      <c r="AD155">
        <v>567.07340907053799</v>
      </c>
      <c r="AE155">
        <v>559.58099316095695</v>
      </c>
      <c r="AF155">
        <v>551.17823393344497</v>
      </c>
      <c r="AG155">
        <v>542.07005555699095</v>
      </c>
      <c r="AH155">
        <v>532.46376036710205</v>
      </c>
    </row>
    <row r="156" spans="1:34" x14ac:dyDescent="0.35">
      <c r="A156" t="s">
        <v>417</v>
      </c>
      <c r="C156">
        <v>1035.0640000000001</v>
      </c>
      <c r="D156">
        <v>1033.97</v>
      </c>
      <c r="E156">
        <v>1061.93056766736</v>
      </c>
      <c r="F156">
        <v>2596.36689343035</v>
      </c>
      <c r="G156">
        <v>2466.14790183886</v>
      </c>
      <c r="H156">
        <v>1896.1097664044401</v>
      </c>
      <c r="I156">
        <v>1959.92782377514</v>
      </c>
      <c r="J156">
        <v>1830.2304057127801</v>
      </c>
      <c r="K156">
        <v>1684.64818592952</v>
      </c>
      <c r="L156">
        <v>1539.7750243233199</v>
      </c>
      <c r="M156">
        <v>1429.1468778158401</v>
      </c>
      <c r="N156">
        <v>1331.9413367355901</v>
      </c>
      <c r="O156">
        <v>979.11843986056397</v>
      </c>
      <c r="P156">
        <v>939.57241978995501</v>
      </c>
      <c r="Q156">
        <v>904.92426071219495</v>
      </c>
      <c r="R156">
        <v>879.20076654084403</v>
      </c>
      <c r="S156">
        <v>854.82383115149003</v>
      </c>
      <c r="T156">
        <v>833.352988902687</v>
      </c>
      <c r="U156">
        <v>676.61838989099601</v>
      </c>
      <c r="V156">
        <v>711.58958490279804</v>
      </c>
      <c r="W156">
        <v>745.50522337117604</v>
      </c>
      <c r="X156">
        <v>777.94750990016803</v>
      </c>
      <c r="Y156">
        <v>808.66847960569601</v>
      </c>
      <c r="Z156">
        <v>837.52546689825101</v>
      </c>
      <c r="AA156">
        <v>864.43913673851</v>
      </c>
      <c r="AB156">
        <v>889.36538259827205</v>
      </c>
      <c r="AC156">
        <v>912.27652362357105</v>
      </c>
      <c r="AD156">
        <v>933.14876991263202</v>
      </c>
      <c r="AE156">
        <v>951.95400039501203</v>
      </c>
      <c r="AF156">
        <v>968.65470029618098</v>
      </c>
      <c r="AG156">
        <v>983.20132407839105</v>
      </c>
      <c r="AH156">
        <v>995.53174089420395</v>
      </c>
    </row>
    <row r="157" spans="1:34" x14ac:dyDescent="0.35">
      <c r="A157" t="s">
        <v>418</v>
      </c>
      <c r="C157">
        <v>1210.9100000000001</v>
      </c>
      <c r="D157">
        <v>1206.633</v>
      </c>
      <c r="E157">
        <v>1294.4089968753201</v>
      </c>
      <c r="F157">
        <v>3112.2221941694802</v>
      </c>
      <c r="G157">
        <v>2940.6701290665301</v>
      </c>
      <c r="H157">
        <v>2073.7782370845898</v>
      </c>
      <c r="I157">
        <v>2297.4819764161698</v>
      </c>
      <c r="J157">
        <v>2159.15828804786</v>
      </c>
      <c r="K157">
        <v>2000.2178274482501</v>
      </c>
      <c r="L157">
        <v>1840.93534593814</v>
      </c>
      <c r="M157">
        <v>1714.2891317782701</v>
      </c>
      <c r="N157">
        <v>1600.5388935256301</v>
      </c>
      <c r="O157">
        <v>1239.0809821543301</v>
      </c>
      <c r="P157">
        <v>1215.9586972397201</v>
      </c>
      <c r="Q157">
        <v>1193.2603914589299</v>
      </c>
      <c r="R157">
        <v>1168.2326198231401</v>
      </c>
      <c r="S157">
        <v>1141.3231343809</v>
      </c>
      <c r="T157">
        <v>1111.3058522914</v>
      </c>
      <c r="U157">
        <v>803.32784265409998</v>
      </c>
      <c r="V157">
        <v>847.78966663668598</v>
      </c>
      <c r="W157">
        <v>892.68658704208895</v>
      </c>
      <c r="X157">
        <v>937.12500270394003</v>
      </c>
      <c r="Y157">
        <v>980.46124130198302</v>
      </c>
      <c r="Z157">
        <v>1022.22855318958</v>
      </c>
      <c r="AA157">
        <v>1062.08353462073</v>
      </c>
      <c r="AB157">
        <v>1099.7657349435899</v>
      </c>
      <c r="AC157">
        <v>1135.06758861607</v>
      </c>
      <c r="AD157">
        <v>1167.81211859169</v>
      </c>
      <c r="AE157">
        <v>1197.83651419276</v>
      </c>
      <c r="AF157">
        <v>1224.98039430169</v>
      </c>
      <c r="AG157">
        <v>1249.0779642351299</v>
      </c>
      <c r="AH157">
        <v>1269.95364867737</v>
      </c>
    </row>
    <row r="158" spans="1:34" x14ac:dyDescent="0.35">
      <c r="A158" t="s">
        <v>419</v>
      </c>
      <c r="C158">
        <v>1416.338</v>
      </c>
      <c r="D158">
        <v>1402.6959999999999</v>
      </c>
      <c r="E158">
        <v>1390.7897269187599</v>
      </c>
      <c r="F158">
        <v>2999.5235086593002</v>
      </c>
      <c r="G158">
        <v>2818.60953479314</v>
      </c>
      <c r="H158">
        <v>1950.5961028299701</v>
      </c>
      <c r="I158">
        <v>2211.87147446263</v>
      </c>
      <c r="J158">
        <v>2082.0139651997101</v>
      </c>
      <c r="K158">
        <v>1927.94932288887</v>
      </c>
      <c r="L158">
        <v>1783.8639067874601</v>
      </c>
      <c r="M158">
        <v>1680.32542087563</v>
      </c>
      <c r="N158">
        <v>1576.38202423134</v>
      </c>
      <c r="O158">
        <v>1285.9571750545999</v>
      </c>
      <c r="P158">
        <v>1261.64515475703</v>
      </c>
      <c r="Q158">
        <v>1238.0323023415399</v>
      </c>
      <c r="R158">
        <v>1212.36153782325</v>
      </c>
      <c r="S158">
        <v>1185.0521844714001</v>
      </c>
      <c r="T158">
        <v>1154.88422090981</v>
      </c>
      <c r="U158">
        <v>866.62494516523998</v>
      </c>
      <c r="V158">
        <v>914.91117192115996</v>
      </c>
      <c r="W158">
        <v>963.12453915887295</v>
      </c>
      <c r="X158">
        <v>1010.4916907803801</v>
      </c>
      <c r="Y158">
        <v>1056.4488976237601</v>
      </c>
      <c r="Z158">
        <v>1100.5797006942601</v>
      </c>
      <c r="AA158">
        <v>1142.5689035882999</v>
      </c>
      <c r="AB158">
        <v>1182.1676258372099</v>
      </c>
      <c r="AC158">
        <v>1219.1670716404799</v>
      </c>
      <c r="AD158">
        <v>1253.37897457553</v>
      </c>
      <c r="AE158">
        <v>1284.62123886878</v>
      </c>
      <c r="AF158">
        <v>1312.7078965625999</v>
      </c>
      <c r="AG158">
        <v>1337.4428753724301</v>
      </c>
      <c r="AH158">
        <v>1358.6174293479601</v>
      </c>
    </row>
    <row r="159" spans="1:34" x14ac:dyDescent="0.35">
      <c r="A159" t="s">
        <v>420</v>
      </c>
      <c r="C159">
        <v>1254.704</v>
      </c>
      <c r="D159">
        <v>1243.9359999999999</v>
      </c>
      <c r="E159">
        <v>1155.9551782056601</v>
      </c>
      <c r="F159">
        <v>2631.96644773767</v>
      </c>
      <c r="G159">
        <v>2473.9766286735899</v>
      </c>
      <c r="H159">
        <v>1797.59226476493</v>
      </c>
      <c r="I159">
        <v>2219.9454856338002</v>
      </c>
      <c r="J159">
        <v>2131.1101115482602</v>
      </c>
      <c r="K159">
        <v>2036.12656929484</v>
      </c>
      <c r="L159">
        <v>1938.87948554074</v>
      </c>
      <c r="M159">
        <v>1843.97629831928</v>
      </c>
      <c r="N159">
        <v>1750.3700048527501</v>
      </c>
      <c r="O159">
        <v>1417.73588241112</v>
      </c>
      <c r="P159">
        <v>1392.63151305058</v>
      </c>
      <c r="Q159">
        <v>1368.1380206128099</v>
      </c>
      <c r="R159">
        <v>1341.25973369641</v>
      </c>
      <c r="S159">
        <v>1312.3707768055399</v>
      </c>
      <c r="T159">
        <v>1280.0986792471199</v>
      </c>
      <c r="U159">
        <v>967.11068382249596</v>
      </c>
      <c r="V159">
        <v>1028.45832062621</v>
      </c>
      <c r="W159">
        <v>1089.79810159522</v>
      </c>
      <c r="X159">
        <v>1150.19703765073</v>
      </c>
      <c r="Y159">
        <v>1208.9737436000801</v>
      </c>
      <c r="Z159">
        <v>1265.6241029135499</v>
      </c>
      <c r="AA159">
        <v>1319.76652215486</v>
      </c>
      <c r="AB159">
        <v>1371.10039965594</v>
      </c>
      <c r="AC159">
        <v>1419.3747772223401</v>
      </c>
      <c r="AD159">
        <v>1464.3646158634499</v>
      </c>
      <c r="AE159">
        <v>1505.85293145284</v>
      </c>
      <c r="AF159">
        <v>1543.61763806966</v>
      </c>
      <c r="AG159">
        <v>1577.4224863663401</v>
      </c>
      <c r="AH159">
        <v>1607.01183684477</v>
      </c>
    </row>
    <row r="160" spans="1:34" x14ac:dyDescent="0.35">
      <c r="A160" t="s">
        <v>421</v>
      </c>
      <c r="H160">
        <v>2205.12363519479</v>
      </c>
      <c r="I160">
        <v>1746.1548999655399</v>
      </c>
      <c r="J160">
        <v>1585.5998143925401</v>
      </c>
      <c r="K160">
        <v>1609.7486768845499</v>
      </c>
      <c r="L160">
        <v>1512.7853306155901</v>
      </c>
      <c r="M160">
        <v>1436.86788279697</v>
      </c>
      <c r="N160">
        <v>1536.2610653997599</v>
      </c>
      <c r="O160">
        <v>1637.6840964496</v>
      </c>
      <c r="P160">
        <v>1792.5424124901001</v>
      </c>
      <c r="Q160">
        <v>1946.8740759575101</v>
      </c>
      <c r="R160">
        <v>2030.96691661468</v>
      </c>
      <c r="S160">
        <v>2024.3483682922599</v>
      </c>
      <c r="T160">
        <v>2170.5898150736498</v>
      </c>
      <c r="U160">
        <v>2276.72438422508</v>
      </c>
      <c r="V160">
        <v>2243.3233456592802</v>
      </c>
      <c r="W160">
        <v>2147.9866363572</v>
      </c>
      <c r="X160">
        <v>2105.8658380035399</v>
      </c>
      <c r="Y160">
        <v>2080.7114530005701</v>
      </c>
      <c r="Z160">
        <v>2058.5987688263399</v>
      </c>
      <c r="AA160">
        <v>1861.3736879420101</v>
      </c>
      <c r="AB160">
        <v>1913.7622788553399</v>
      </c>
      <c r="AC160">
        <v>1971.73677824165</v>
      </c>
      <c r="AD160">
        <v>2024.8469323680499</v>
      </c>
      <c r="AE160">
        <v>2073.9226871159599</v>
      </c>
      <c r="AF160">
        <v>2119.42382397654</v>
      </c>
      <c r="AG160">
        <v>2161.7487953884402</v>
      </c>
      <c r="AH160">
        <v>2201.24430432389</v>
      </c>
    </row>
    <row r="161" spans="1:34" x14ac:dyDescent="0.35">
      <c r="A161" t="s">
        <v>62</v>
      </c>
      <c r="C161">
        <v>2.8239999999999998</v>
      </c>
      <c r="D161">
        <v>2.7229999999999999</v>
      </c>
      <c r="E161">
        <v>2.84033274405745</v>
      </c>
      <c r="F161">
        <v>3.03191224789895</v>
      </c>
      <c r="G161">
        <v>3.4020117246615902</v>
      </c>
      <c r="H161">
        <v>3.3157721538624498</v>
      </c>
      <c r="I161">
        <v>4.28492491661458</v>
      </c>
      <c r="J161">
        <v>4.0220372792498296</v>
      </c>
      <c r="K161">
        <v>3.8614340272091501</v>
      </c>
      <c r="L161">
        <v>3.5818249772555899</v>
      </c>
      <c r="M161">
        <v>3.3272963621850402</v>
      </c>
      <c r="N161">
        <v>3.2847679738441502</v>
      </c>
      <c r="O161">
        <v>3.9808277503020002</v>
      </c>
      <c r="P161">
        <v>3.8006424071425</v>
      </c>
      <c r="Q161">
        <v>3.5846456720147901</v>
      </c>
      <c r="R161">
        <v>3.4352120183065198</v>
      </c>
      <c r="S161">
        <v>3.20642123098582</v>
      </c>
      <c r="T161">
        <v>3.0474517426827399</v>
      </c>
      <c r="U161">
        <v>3.1648308266329099</v>
      </c>
      <c r="V161">
        <v>2.9985162272224302</v>
      </c>
      <c r="W161">
        <v>2.8859906951304901</v>
      </c>
      <c r="X161">
        <v>3.50034318692818</v>
      </c>
      <c r="Y161">
        <v>3.3154309351157401</v>
      </c>
      <c r="Z161">
        <v>3.1575824510310899</v>
      </c>
      <c r="AA161">
        <v>2.9080766836818901</v>
      </c>
      <c r="AB161">
        <v>2.8293582116371199</v>
      </c>
      <c r="AC161">
        <v>2.6844999382119501</v>
      </c>
      <c r="AD161">
        <v>2.5485560031216599</v>
      </c>
      <c r="AE161">
        <v>2.4199229709062098</v>
      </c>
      <c r="AF161">
        <v>2.2987709665676799</v>
      </c>
      <c r="AG161">
        <v>2.1851135358268499</v>
      </c>
      <c r="AH161">
        <v>2.0788383445264702</v>
      </c>
    </row>
    <row r="162" spans="1:34" x14ac:dyDescent="0.35">
      <c r="A162" t="s">
        <v>238</v>
      </c>
      <c r="B162" t="s">
        <v>341</v>
      </c>
    </row>
    <row r="163" spans="1:34" x14ac:dyDescent="0.35">
      <c r="A163" t="s">
        <v>238</v>
      </c>
      <c r="B163" t="s">
        <v>341</v>
      </c>
    </row>
    <row r="164" spans="1:34" x14ac:dyDescent="0.35">
      <c r="A164" t="s">
        <v>238</v>
      </c>
      <c r="B164" t="s">
        <v>341</v>
      </c>
    </row>
    <row r="165" spans="1:34" x14ac:dyDescent="0.35">
      <c r="A165" t="s">
        <v>238</v>
      </c>
      <c r="B165" t="s">
        <v>341</v>
      </c>
    </row>
    <row r="166" spans="1:34" x14ac:dyDescent="0.35">
      <c r="A166" t="s">
        <v>238</v>
      </c>
      <c r="B166" t="s">
        <v>341</v>
      </c>
    </row>
    <row r="167" spans="1:34" x14ac:dyDescent="0.35">
      <c r="A167" t="s">
        <v>238</v>
      </c>
      <c r="B167" t="s">
        <v>341</v>
      </c>
    </row>
    <row r="168" spans="1:34" x14ac:dyDescent="0.35">
      <c r="A168" t="s">
        <v>238</v>
      </c>
      <c r="B168" t="s">
        <v>341</v>
      </c>
    </row>
    <row r="169" spans="1:34" x14ac:dyDescent="0.35">
      <c r="A169" t="s">
        <v>238</v>
      </c>
      <c r="B169" t="s">
        <v>341</v>
      </c>
    </row>
    <row r="170" spans="1:34" x14ac:dyDescent="0.35">
      <c r="A170" t="s">
        <v>238</v>
      </c>
      <c r="B170" t="s">
        <v>341</v>
      </c>
    </row>
    <row r="171" spans="1:34" x14ac:dyDescent="0.35">
      <c r="A171" t="s">
        <v>238</v>
      </c>
      <c r="B171" t="s">
        <v>341</v>
      </c>
    </row>
    <row r="172" spans="1:34" x14ac:dyDescent="0.35">
      <c r="A172" t="s">
        <v>238</v>
      </c>
      <c r="B172" t="s">
        <v>341</v>
      </c>
    </row>
    <row r="173" spans="1:34" x14ac:dyDescent="0.35">
      <c r="A173" t="s">
        <v>238</v>
      </c>
      <c r="B173" t="s">
        <v>341</v>
      </c>
    </row>
    <row r="174" spans="1:34" x14ac:dyDescent="0.35">
      <c r="A174" t="s">
        <v>238</v>
      </c>
      <c r="B174" t="s">
        <v>341</v>
      </c>
    </row>
    <row r="175" spans="1:34" x14ac:dyDescent="0.35">
      <c r="A175" t="s">
        <v>238</v>
      </c>
      <c r="B175" t="s">
        <v>341</v>
      </c>
    </row>
    <row r="176" spans="1:34" x14ac:dyDescent="0.35">
      <c r="A176" t="s">
        <v>238</v>
      </c>
      <c r="B176" t="s">
        <v>341</v>
      </c>
    </row>
    <row r="177" spans="1:34" x14ac:dyDescent="0.35">
      <c r="A177" t="s">
        <v>238</v>
      </c>
      <c r="B177" t="s">
        <v>341</v>
      </c>
    </row>
    <row r="178" spans="1:34" x14ac:dyDescent="0.35">
      <c r="A178" t="s">
        <v>238</v>
      </c>
      <c r="B178" t="s">
        <v>341</v>
      </c>
    </row>
    <row r="179" spans="1:34" x14ac:dyDescent="0.35">
      <c r="A179" t="s">
        <v>238</v>
      </c>
      <c r="B179" t="s">
        <v>341</v>
      </c>
    </row>
    <row r="180" spans="1:34" x14ac:dyDescent="0.35">
      <c r="A180" t="s">
        <v>238</v>
      </c>
      <c r="B180" t="s">
        <v>341</v>
      </c>
    </row>
    <row r="181" spans="1:34" x14ac:dyDescent="0.35">
      <c r="A181" t="s">
        <v>238</v>
      </c>
      <c r="B181" t="s">
        <v>341</v>
      </c>
    </row>
    <row r="182" spans="1:34" x14ac:dyDescent="0.35">
      <c r="A182" t="s">
        <v>238</v>
      </c>
      <c r="B182" t="s">
        <v>341</v>
      </c>
    </row>
    <row r="183" spans="1:34" x14ac:dyDescent="0.35">
      <c r="A183" t="s">
        <v>238</v>
      </c>
      <c r="B183" t="s">
        <v>341</v>
      </c>
    </row>
    <row r="184" spans="1:34" x14ac:dyDescent="0.35">
      <c r="A184" t="s">
        <v>238</v>
      </c>
      <c r="B184" t="s">
        <v>341</v>
      </c>
    </row>
    <row r="185" spans="1:34" x14ac:dyDescent="0.35">
      <c r="A185" t="s">
        <v>238</v>
      </c>
      <c r="B185" t="s">
        <v>341</v>
      </c>
    </row>
    <row r="186" spans="1:34" x14ac:dyDescent="0.35">
      <c r="A186" t="s">
        <v>238</v>
      </c>
      <c r="B186" t="s">
        <v>341</v>
      </c>
    </row>
    <row r="187" spans="1:34" x14ac:dyDescent="0.35">
      <c r="A187" t="s">
        <v>238</v>
      </c>
      <c r="B187" t="s">
        <v>341</v>
      </c>
    </row>
    <row r="188" spans="1:34" x14ac:dyDescent="0.35">
      <c r="A188" t="s">
        <v>238</v>
      </c>
      <c r="B188" t="s">
        <v>341</v>
      </c>
    </row>
    <row r="189" spans="1:34" x14ac:dyDescent="0.35">
      <c r="A189" t="s">
        <v>238</v>
      </c>
      <c r="B189" t="s">
        <v>341</v>
      </c>
    </row>
    <row r="190" spans="1:34" x14ac:dyDescent="0.35">
      <c r="A190" t="s">
        <v>238</v>
      </c>
      <c r="B190" t="s">
        <v>341</v>
      </c>
    </row>
    <row r="191" spans="1:34" x14ac:dyDescent="0.35">
      <c r="A191" t="s">
        <v>238</v>
      </c>
    </row>
    <row r="192" spans="1:34" x14ac:dyDescent="0.35">
      <c r="A192" t="s">
        <v>389</v>
      </c>
      <c r="C192">
        <v>0.34399999999999997</v>
      </c>
      <c r="D192">
        <v>0.35499999999999998</v>
      </c>
      <c r="E192">
        <v>0.34983691403159001</v>
      </c>
      <c r="F192">
        <v>0.25992769623665102</v>
      </c>
      <c r="G192">
        <v>0.186783238912404</v>
      </c>
      <c r="H192">
        <v>0.15905752515930299</v>
      </c>
      <c r="I192">
        <v>0.19413684078263499</v>
      </c>
      <c r="J192">
        <v>0.223533000619902</v>
      </c>
      <c r="K192">
        <v>0.15043373182148401</v>
      </c>
      <c r="L192">
        <v>0.167236079326745</v>
      </c>
      <c r="M192">
        <v>0.17204218419025399</v>
      </c>
      <c r="N192">
        <v>0.14456861862002199</v>
      </c>
      <c r="O192">
        <v>0.183299675824727</v>
      </c>
      <c r="P192">
        <v>0.19932748043353701</v>
      </c>
      <c r="Q192">
        <v>0.22989945477314599</v>
      </c>
      <c r="R192">
        <v>0.25117810340994801</v>
      </c>
      <c r="S192">
        <v>0.27731955266428199</v>
      </c>
      <c r="T192">
        <v>0.33400213384195299</v>
      </c>
      <c r="U192">
        <v>0.38487189186215898</v>
      </c>
      <c r="V192">
        <v>0.43136128735357299</v>
      </c>
      <c r="W192">
        <v>0.47835053537170602</v>
      </c>
      <c r="X192">
        <v>0.52721702237703305</v>
      </c>
      <c r="Y192">
        <v>0.58373346899775502</v>
      </c>
      <c r="Z192">
        <v>0.64419946274245798</v>
      </c>
      <c r="AA192">
        <v>0.70920620089273201</v>
      </c>
      <c r="AB192">
        <v>0.77866106999167695</v>
      </c>
      <c r="AC192">
        <v>0.85380195795456804</v>
      </c>
      <c r="AD192">
        <v>0.93499269854470002</v>
      </c>
      <c r="AE192">
        <v>1.0228007960038801</v>
      </c>
      <c r="AF192">
        <v>1.1178274052806301</v>
      </c>
      <c r="AG192">
        <v>1.2207213386984399</v>
      </c>
      <c r="AH192">
        <v>1.3321879084836401</v>
      </c>
    </row>
    <row r="193" spans="1:34" x14ac:dyDescent="0.35">
      <c r="A193" t="s">
        <v>390</v>
      </c>
      <c r="C193">
        <v>0.67400000000000004</v>
      </c>
      <c r="D193">
        <v>0.68100000000000005</v>
      </c>
      <c r="E193">
        <v>0.64241876058469904</v>
      </c>
      <c r="F193">
        <v>0.46825578589278399</v>
      </c>
      <c r="G193">
        <v>0.33085932372461602</v>
      </c>
      <c r="H193">
        <v>0.29358387714137202</v>
      </c>
      <c r="I193">
        <v>0.338503063168897</v>
      </c>
      <c r="J193">
        <v>0.37444414413569399</v>
      </c>
      <c r="K193">
        <v>0.223506125212865</v>
      </c>
      <c r="L193">
        <v>0.24012187910163299</v>
      </c>
      <c r="M193">
        <v>0.24569529422863001</v>
      </c>
      <c r="N193">
        <v>0.21223987353592799</v>
      </c>
      <c r="O193">
        <v>0.253780113892144</v>
      </c>
      <c r="P193">
        <v>0.26850478309676801</v>
      </c>
      <c r="Q193">
        <v>0.30035850748145398</v>
      </c>
      <c r="R193">
        <v>0.32089280163946599</v>
      </c>
      <c r="S193">
        <v>0.34749506385990397</v>
      </c>
      <c r="T193">
        <v>0.41190911755529702</v>
      </c>
      <c r="U193">
        <v>0.46917804385804002</v>
      </c>
      <c r="V193">
        <v>0.52081940657135195</v>
      </c>
      <c r="W193">
        <v>0.57232469632750305</v>
      </c>
      <c r="X193">
        <v>0.62530229229859202</v>
      </c>
      <c r="Y193">
        <v>0.68551305042293897</v>
      </c>
      <c r="Z193">
        <v>0.74929018044682005</v>
      </c>
      <c r="AA193">
        <v>0.817196749798205</v>
      </c>
      <c r="AB193">
        <v>0.88921882017745302</v>
      </c>
      <c r="AC193">
        <v>0.96637992788896498</v>
      </c>
      <c r="AD193">
        <v>1.0489792655511001</v>
      </c>
      <c r="AE193">
        <v>1.13746727789764</v>
      </c>
      <c r="AF193">
        <v>1.2323063865033601</v>
      </c>
      <c r="AG193">
        <v>1.33398177447059</v>
      </c>
      <c r="AH193">
        <v>1.44300696326552</v>
      </c>
    </row>
    <row r="194" spans="1:34" x14ac:dyDescent="0.35">
      <c r="A194" t="s">
        <v>385</v>
      </c>
      <c r="C194">
        <v>6.4000000000000001E-2</v>
      </c>
      <c r="D194">
        <v>6.6000000000000003E-2</v>
      </c>
      <c r="E194">
        <v>6.6446776034499902E-2</v>
      </c>
      <c r="F194">
        <v>6.6310161703255294E-2</v>
      </c>
      <c r="G194">
        <v>6.9519216141228898E-2</v>
      </c>
      <c r="H194">
        <v>7.6188376724606002E-2</v>
      </c>
      <c r="I194">
        <v>7.4711747295796105E-2</v>
      </c>
      <c r="J194">
        <v>7.6992865885708597E-2</v>
      </c>
      <c r="K194">
        <v>8.0353922168760306E-2</v>
      </c>
      <c r="L194">
        <v>8.2809784057982505E-2</v>
      </c>
      <c r="M194">
        <v>8.5554211680651193E-2</v>
      </c>
      <c r="N194">
        <v>8.9400285306556596E-2</v>
      </c>
      <c r="O194">
        <v>8.6499515379563394E-2</v>
      </c>
      <c r="P194">
        <v>8.8292815837487507E-2</v>
      </c>
      <c r="Q194">
        <v>9.0823952881499595E-2</v>
      </c>
      <c r="R194">
        <v>9.5104845698880794E-2</v>
      </c>
      <c r="S194">
        <v>9.8545560834353604E-2</v>
      </c>
      <c r="T194">
        <v>0.10012047263860099</v>
      </c>
      <c r="U194">
        <v>0.11160009937116</v>
      </c>
      <c r="V194">
        <v>0.116384693536441</v>
      </c>
      <c r="W194">
        <v>0.12212781799493599</v>
      </c>
      <c r="X194">
        <v>0.13551984211738899</v>
      </c>
      <c r="Y194">
        <v>0.139612609599157</v>
      </c>
      <c r="Z194">
        <v>0.14391669854715999</v>
      </c>
      <c r="AA194">
        <v>0.15249007918478999</v>
      </c>
      <c r="AB194">
        <v>0.15687008048732101</v>
      </c>
      <c r="AC194">
        <v>0.160201957656395</v>
      </c>
      <c r="AD194">
        <v>0.16381962856933699</v>
      </c>
      <c r="AE194">
        <v>0.16780484560230499</v>
      </c>
      <c r="AF194">
        <v>0.17229764280309801</v>
      </c>
      <c r="AG194">
        <v>0.17747333924623099</v>
      </c>
      <c r="AH194">
        <v>0.18355908380792699</v>
      </c>
    </row>
    <row r="195" spans="1:34" x14ac:dyDescent="0.35">
      <c r="A195" t="s">
        <v>386</v>
      </c>
      <c r="C195">
        <v>0.107</v>
      </c>
      <c r="D195">
        <v>0.11</v>
      </c>
      <c r="E195">
        <v>0.114558892132105</v>
      </c>
      <c r="F195">
        <v>0.111987468350163</v>
      </c>
      <c r="G195">
        <v>0.11623048321828799</v>
      </c>
      <c r="H195">
        <v>0.122307898671818</v>
      </c>
      <c r="I195">
        <v>0.119110035353864</v>
      </c>
      <c r="J195">
        <v>0.121177407488107</v>
      </c>
      <c r="K195">
        <v>0.124669776099907</v>
      </c>
      <c r="L195">
        <v>0.12657839134452101</v>
      </c>
      <c r="M195">
        <v>0.12901854287713099</v>
      </c>
      <c r="N195">
        <v>0.13289473889193401</v>
      </c>
      <c r="O195">
        <v>0.123026960457687</v>
      </c>
      <c r="P195">
        <v>0.12461238177537499</v>
      </c>
      <c r="Q195">
        <v>0.12705962123255299</v>
      </c>
      <c r="R195">
        <v>0.13056334280016799</v>
      </c>
      <c r="S195">
        <v>0.13313264924559801</v>
      </c>
      <c r="T195">
        <v>0.13419480230557701</v>
      </c>
      <c r="U195">
        <v>0.143426126558126</v>
      </c>
      <c r="V195">
        <v>0.14835732324273901</v>
      </c>
      <c r="W195">
        <v>0.15426068623338801</v>
      </c>
      <c r="X195">
        <v>0.16751881774642999</v>
      </c>
      <c r="Y195">
        <v>0.17139044552975999</v>
      </c>
      <c r="Z195">
        <v>0.175409578926117</v>
      </c>
      <c r="AA195">
        <v>0.18424883269457701</v>
      </c>
      <c r="AB195">
        <v>0.18798495937724999</v>
      </c>
      <c r="AC195">
        <v>0.19072072302617701</v>
      </c>
      <c r="AD195">
        <v>0.193672774884319</v>
      </c>
      <c r="AE195">
        <v>0.19690178325209901</v>
      </c>
      <c r="AF195">
        <v>0.200513859462885</v>
      </c>
      <c r="AG195">
        <v>0.20463609948549999</v>
      </c>
      <c r="AH195">
        <v>0.20942562851227201</v>
      </c>
    </row>
    <row r="196" spans="1:34" x14ac:dyDescent="0.35">
      <c r="A196" t="s">
        <v>387</v>
      </c>
      <c r="C196">
        <v>285.13499999999999</v>
      </c>
      <c r="D196">
        <v>301.51299999999998</v>
      </c>
      <c r="E196">
        <v>308.04787562546301</v>
      </c>
      <c r="F196">
        <v>367.22727637284299</v>
      </c>
      <c r="G196">
        <v>387.85876242342101</v>
      </c>
      <c r="H196">
        <v>445.98900054961501</v>
      </c>
      <c r="I196">
        <v>503.77384566389702</v>
      </c>
      <c r="J196">
        <v>548.36383718313402</v>
      </c>
      <c r="K196">
        <v>624.22875275533397</v>
      </c>
      <c r="L196">
        <v>693.32629897572394</v>
      </c>
      <c r="M196">
        <v>772.42126477683803</v>
      </c>
      <c r="N196">
        <v>883.33900390667498</v>
      </c>
      <c r="O196">
        <v>943.39207362734601</v>
      </c>
      <c r="P196">
        <v>1044.90324790045</v>
      </c>
      <c r="Q196">
        <v>1160.39287264583</v>
      </c>
      <c r="R196">
        <v>1345.1950766508101</v>
      </c>
      <c r="S196">
        <v>1552.1265204686699</v>
      </c>
      <c r="T196">
        <v>1735.02746527983</v>
      </c>
      <c r="U196">
        <v>2110.6114684283002</v>
      </c>
      <c r="V196">
        <v>2380.97631379635</v>
      </c>
      <c r="W196">
        <v>2703.5354758050298</v>
      </c>
      <c r="X196">
        <v>3021.46269822356</v>
      </c>
      <c r="Y196">
        <v>3348.2623606780498</v>
      </c>
      <c r="Z196">
        <v>3712.6384667796001</v>
      </c>
      <c r="AA196">
        <v>4151.7377380509397</v>
      </c>
      <c r="AB196">
        <v>4617.1353636529502</v>
      </c>
      <c r="AC196">
        <v>5050.96732630526</v>
      </c>
      <c r="AD196">
        <v>5777.88843062462</v>
      </c>
      <c r="AE196">
        <v>6614.60297883166</v>
      </c>
      <c r="AF196">
        <v>7575.7691528659298</v>
      </c>
      <c r="AG196">
        <v>8674.9030179314905</v>
      </c>
      <c r="AH196">
        <v>9921.8068642088692</v>
      </c>
    </row>
    <row r="197" spans="1:34" x14ac:dyDescent="0.35">
      <c r="A197" t="s">
        <v>528</v>
      </c>
    </row>
    <row r="198" spans="1:34" x14ac:dyDescent="0.35">
      <c r="A198" t="s">
        <v>529</v>
      </c>
    </row>
    <row r="199" spans="1:34" x14ac:dyDescent="0.35">
      <c r="A199" t="s">
        <v>556</v>
      </c>
    </row>
    <row r="200" spans="1:34" x14ac:dyDescent="0.35">
      <c r="A200" t="s">
        <v>555</v>
      </c>
    </row>
    <row r="201" spans="1:34" x14ac:dyDescent="0.35">
      <c r="A201" t="s">
        <v>554</v>
      </c>
    </row>
    <row r="202" spans="1:34" x14ac:dyDescent="0.35">
      <c r="A202" t="s">
        <v>539</v>
      </c>
    </row>
    <row r="203" spans="1:34" x14ac:dyDescent="0.35">
      <c r="A203" t="s">
        <v>540</v>
      </c>
    </row>
    <row r="204" spans="1:34" x14ac:dyDescent="0.35">
      <c r="A204" t="s">
        <v>553</v>
      </c>
    </row>
    <row r="205" spans="1:34" x14ac:dyDescent="0.35">
      <c r="A205" t="s">
        <v>538</v>
      </c>
    </row>
    <row r="206" spans="1:34" x14ac:dyDescent="0.35">
      <c r="A206" t="s">
        <v>541</v>
      </c>
    </row>
    <row r="207" spans="1:34" x14ac:dyDescent="0.35">
      <c r="A207" t="s">
        <v>552</v>
      </c>
    </row>
    <row r="208" spans="1:34" x14ac:dyDescent="0.35">
      <c r="A208" t="s">
        <v>542</v>
      </c>
    </row>
    <row r="209" spans="1:1" x14ac:dyDescent="0.35">
      <c r="A209" t="s">
        <v>551</v>
      </c>
    </row>
    <row r="210" spans="1:1" x14ac:dyDescent="0.35">
      <c r="A210" t="s">
        <v>550</v>
      </c>
    </row>
    <row r="211" spans="1:1" x14ac:dyDescent="0.35">
      <c r="A211" t="s">
        <v>549</v>
      </c>
    </row>
    <row r="212" spans="1:1" x14ac:dyDescent="0.35">
      <c r="A212" t="s">
        <v>537</v>
      </c>
    </row>
    <row r="213" spans="1:1" x14ac:dyDescent="0.35">
      <c r="A213" t="s">
        <v>548</v>
      </c>
    </row>
    <row r="214" spans="1:1" x14ac:dyDescent="0.35">
      <c r="A214" t="s">
        <v>530</v>
      </c>
    </row>
    <row r="215" spans="1:1" x14ac:dyDescent="0.35">
      <c r="A215" t="s">
        <v>547</v>
      </c>
    </row>
    <row r="216" spans="1:1" x14ac:dyDescent="0.35">
      <c r="A216" t="s">
        <v>533</v>
      </c>
    </row>
    <row r="217" spans="1:1" x14ac:dyDescent="0.35">
      <c r="A217" t="s">
        <v>546</v>
      </c>
    </row>
    <row r="218" spans="1:1" x14ac:dyDescent="0.35">
      <c r="A218" t="s">
        <v>532</v>
      </c>
    </row>
    <row r="219" spans="1:1" x14ac:dyDescent="0.35">
      <c r="A219" t="s">
        <v>545</v>
      </c>
    </row>
    <row r="220" spans="1:1" x14ac:dyDescent="0.35">
      <c r="A220" t="s">
        <v>535</v>
      </c>
    </row>
    <row r="221" spans="1:1" x14ac:dyDescent="0.35">
      <c r="A221" t="s">
        <v>544</v>
      </c>
    </row>
    <row r="222" spans="1:1" x14ac:dyDescent="0.35">
      <c r="A222" t="s">
        <v>531</v>
      </c>
    </row>
    <row r="223" spans="1:1" x14ac:dyDescent="0.35">
      <c r="A223" t="s">
        <v>536</v>
      </c>
    </row>
    <row r="224" spans="1:1" x14ac:dyDescent="0.35">
      <c r="A224" t="s">
        <v>557</v>
      </c>
    </row>
    <row r="225" spans="1:34" x14ac:dyDescent="0.35">
      <c r="A225" t="s">
        <v>534</v>
      </c>
    </row>
    <row r="226" spans="1:34" x14ac:dyDescent="0.35">
      <c r="A226" t="s">
        <v>543</v>
      </c>
    </row>
    <row r="227" spans="1:34" x14ac:dyDescent="0.35">
      <c r="A227" t="s">
        <v>456</v>
      </c>
      <c r="C227">
        <v>61.515999999999998</v>
      </c>
      <c r="D227">
        <v>60.707999999999998</v>
      </c>
      <c r="E227">
        <v>60.196855044608299</v>
      </c>
      <c r="F227">
        <v>61.918593288150298</v>
      </c>
      <c r="G227">
        <v>58.1384855815813</v>
      </c>
      <c r="H227">
        <v>58.200281715442202</v>
      </c>
      <c r="I227">
        <v>60.668398157894202</v>
      </c>
      <c r="J227">
        <v>57.245316881796803</v>
      </c>
      <c r="K227">
        <v>53.424571943338599</v>
      </c>
      <c r="L227">
        <v>49.759398205661</v>
      </c>
      <c r="M227">
        <v>45.880942317212799</v>
      </c>
      <c r="N227">
        <v>42.445402894983502</v>
      </c>
      <c r="O227">
        <v>20.839151265922499</v>
      </c>
      <c r="P227">
        <v>42.535406338789002</v>
      </c>
      <c r="Q227">
        <v>40.040642472301698</v>
      </c>
      <c r="R227">
        <v>37.8175379295566</v>
      </c>
      <c r="S227">
        <v>35.221873720580803</v>
      </c>
      <c r="T227">
        <v>32.616895715928699</v>
      </c>
      <c r="U227">
        <v>34.832006007213202</v>
      </c>
      <c r="V227">
        <v>32.008993198601999</v>
      </c>
      <c r="W227">
        <v>29.640143584521699</v>
      </c>
      <c r="X227">
        <v>30.423282289370398</v>
      </c>
      <c r="Y227">
        <v>28.9919019449225</v>
      </c>
      <c r="Z227">
        <v>27.6745747613482</v>
      </c>
      <c r="AA227">
        <v>26.035703280097199</v>
      </c>
      <c r="AB227">
        <v>25.219631884001799</v>
      </c>
      <c r="AC227">
        <v>24.0556597416766</v>
      </c>
      <c r="AD227">
        <v>22.980965105886</v>
      </c>
      <c r="AE227">
        <v>21.897848245532199</v>
      </c>
      <c r="AF227">
        <v>20.9666228388148</v>
      </c>
      <c r="AG227">
        <v>20.0212940693952</v>
      </c>
      <c r="AH227">
        <v>19.218231497211502</v>
      </c>
    </row>
    <row r="228" spans="1:34" x14ac:dyDescent="0.35">
      <c r="A228" t="s">
        <v>455</v>
      </c>
      <c r="C228">
        <v>53.058</v>
      </c>
      <c r="D228">
        <v>52.749000000000002</v>
      </c>
      <c r="E228">
        <v>52.748936322012597</v>
      </c>
      <c r="F228">
        <v>52.748936322012597</v>
      </c>
      <c r="G228">
        <v>49.580225294853101</v>
      </c>
      <c r="H228">
        <v>46.720846699164703</v>
      </c>
      <c r="I228">
        <v>43.602736656826501</v>
      </c>
      <c r="J228">
        <v>40.760225056078603</v>
      </c>
      <c r="K228">
        <v>37.692849239689899</v>
      </c>
      <c r="L228">
        <v>34.867204633882402</v>
      </c>
      <c r="M228">
        <v>32.041560028074898</v>
      </c>
      <c r="N228">
        <v>29.041518154969499</v>
      </c>
      <c r="O228">
        <v>2.7591104441733001</v>
      </c>
      <c r="P228">
        <v>25.983581574207101</v>
      </c>
      <c r="Q228">
        <v>24.541877742688602</v>
      </c>
      <c r="R228">
        <v>23.100042260742601</v>
      </c>
      <c r="S228">
        <v>21.527492161216699</v>
      </c>
      <c r="T228">
        <v>20.094367356339099</v>
      </c>
      <c r="U228">
        <v>18.5479476973175</v>
      </c>
      <c r="V228">
        <v>17.123533569508101</v>
      </c>
      <c r="W228">
        <v>15.6992495014255</v>
      </c>
      <c r="X228">
        <v>14.1875409002496</v>
      </c>
      <c r="Y228">
        <v>14.055303443154299</v>
      </c>
      <c r="Z228">
        <v>13.837270330489099</v>
      </c>
      <c r="AA228">
        <v>13.705846516805099</v>
      </c>
      <c r="AB228">
        <v>13.4902559250745</v>
      </c>
      <c r="AC228">
        <v>13.3596457548018</v>
      </c>
      <c r="AD228">
        <v>13.228907910853399</v>
      </c>
      <c r="AE228">
        <v>13.016701157144601</v>
      </c>
      <c r="AF228">
        <v>12.886777751957901</v>
      </c>
      <c r="AG228">
        <v>12.6770127238334</v>
      </c>
      <c r="AH228">
        <v>12.547903757408401</v>
      </c>
    </row>
    <row r="229" spans="1:34" x14ac:dyDescent="0.35">
      <c r="A229" t="s">
        <v>369</v>
      </c>
      <c r="C229">
        <v>0.97199999999999998</v>
      </c>
      <c r="D229">
        <v>0.92500000000000004</v>
      </c>
      <c r="E229">
        <v>0.81859404578702</v>
      </c>
      <c r="F229">
        <v>1.18238596078081</v>
      </c>
      <c r="G229">
        <v>1.0798723452115599</v>
      </c>
      <c r="H229">
        <v>1.7012162401075499</v>
      </c>
      <c r="I229">
        <v>2.6632259987515701</v>
      </c>
      <c r="J229">
        <v>2.5755321669419802</v>
      </c>
      <c r="K229">
        <v>2.4955852551369402</v>
      </c>
      <c r="L229">
        <v>2.3845339929103901</v>
      </c>
      <c r="M229">
        <v>2.2377267002907799</v>
      </c>
      <c r="N229">
        <v>2.2108771298923302</v>
      </c>
      <c r="O229">
        <v>3.1855560829236498</v>
      </c>
      <c r="P229">
        <v>2.9393046355999202</v>
      </c>
      <c r="Q229">
        <v>2.79611128315572</v>
      </c>
      <c r="R229">
        <v>2.70852628641518</v>
      </c>
      <c r="S229">
        <v>2.5339328802008301</v>
      </c>
      <c r="T229">
        <v>2.3318901995762999</v>
      </c>
      <c r="U229">
        <v>3.17495362244515</v>
      </c>
      <c r="V229">
        <v>2.9538837466030601</v>
      </c>
      <c r="W229">
        <v>2.8149170234288201</v>
      </c>
      <c r="X229">
        <v>3.1864443882352398</v>
      </c>
      <c r="Y229">
        <v>2.9532643048786098</v>
      </c>
      <c r="Z229">
        <v>2.7564163275294402</v>
      </c>
      <c r="AA229">
        <v>2.48756511216492</v>
      </c>
      <c r="AB229">
        <v>2.3859144690606802</v>
      </c>
      <c r="AC229">
        <v>2.1759841303852898</v>
      </c>
      <c r="AD229">
        <v>1.98247048763428</v>
      </c>
      <c r="AE229">
        <v>1.8026715251063701</v>
      </c>
      <c r="AF229">
        <v>1.6366375521157599</v>
      </c>
      <c r="AG229">
        <v>1.4840783337800401</v>
      </c>
      <c r="AH229">
        <v>1.34446837361784</v>
      </c>
    </row>
    <row r="230" spans="1:34" x14ac:dyDescent="0.35">
      <c r="A230" t="s">
        <v>454</v>
      </c>
      <c r="C230">
        <v>8.4580000000000002</v>
      </c>
      <c r="D230">
        <v>7.96</v>
      </c>
      <c r="E230">
        <v>7.4479187225956398</v>
      </c>
      <c r="F230">
        <v>9.1696569661376905</v>
      </c>
      <c r="G230">
        <v>8.5582602867281903</v>
      </c>
      <c r="H230">
        <v>11.479435016277399</v>
      </c>
      <c r="I230">
        <v>17.065661501067598</v>
      </c>
      <c r="J230">
        <v>16.4850918257182</v>
      </c>
      <c r="K230">
        <v>15.7317227036486</v>
      </c>
      <c r="L230">
        <v>14.892193571778501</v>
      </c>
      <c r="M230">
        <v>13.8393822891379</v>
      </c>
      <c r="N230">
        <v>13.403884740014</v>
      </c>
      <c r="O230">
        <v>18.080040821749201</v>
      </c>
      <c r="P230">
        <v>16.551824764581902</v>
      </c>
      <c r="Q230">
        <v>15.4987647296131</v>
      </c>
      <c r="R230">
        <v>14.7174956688139</v>
      </c>
      <c r="S230">
        <v>13.694381559364</v>
      </c>
      <c r="T230">
        <v>12.5225283595896</v>
      </c>
      <c r="U230">
        <v>16.284058309895698</v>
      </c>
      <c r="V230">
        <v>14.8854596290938</v>
      </c>
      <c r="W230">
        <v>13.9408940830962</v>
      </c>
      <c r="X230">
        <v>16.235741389120701</v>
      </c>
      <c r="Y230">
        <v>14.9365985017682</v>
      </c>
      <c r="Z230">
        <v>13.837304430859099</v>
      </c>
      <c r="AA230">
        <v>12.329856763292099</v>
      </c>
      <c r="AB230">
        <v>11.729375958927299</v>
      </c>
      <c r="AC230">
        <v>10.696013986874799</v>
      </c>
      <c r="AD230">
        <v>9.7520571950325792</v>
      </c>
      <c r="AE230">
        <v>8.8811470883876105</v>
      </c>
      <c r="AF230">
        <v>8.0798450868569294</v>
      </c>
      <c r="AG230">
        <v>7.3442813455617202</v>
      </c>
      <c r="AH230">
        <v>6.6703277398031098</v>
      </c>
    </row>
    <row r="231" spans="1:34" x14ac:dyDescent="0.35">
      <c r="A231" t="s">
        <v>368</v>
      </c>
      <c r="C231">
        <v>5.4969999999999999</v>
      </c>
      <c r="D231">
        <v>5.1769999999999996</v>
      </c>
      <c r="E231">
        <v>4.7932573393423201</v>
      </c>
      <c r="F231">
        <v>5.2107200980744297</v>
      </c>
      <c r="G231">
        <v>5.0193853834177</v>
      </c>
      <c r="H231">
        <v>6.5073218375695197</v>
      </c>
      <c r="I231">
        <v>8.2109285768209492</v>
      </c>
      <c r="J231">
        <v>8.1849663521041798</v>
      </c>
      <c r="K231">
        <v>7.9273720006683801</v>
      </c>
      <c r="L231">
        <v>7.6585699140892398</v>
      </c>
      <c r="M231">
        <v>7.2420252985116802</v>
      </c>
      <c r="N231">
        <v>7.0334950685637496</v>
      </c>
      <c r="O231">
        <v>8.6004670345460905</v>
      </c>
      <c r="P231">
        <v>7.8564060654532799</v>
      </c>
      <c r="Q231">
        <v>7.2842678992491399</v>
      </c>
      <c r="R231">
        <v>6.7891059500971096</v>
      </c>
      <c r="S231">
        <v>6.2755500861466897</v>
      </c>
      <c r="T231">
        <v>5.6388737754504801</v>
      </c>
      <c r="U231">
        <v>7.5394883093371403</v>
      </c>
      <c r="V231">
        <v>6.80033809911024</v>
      </c>
      <c r="W231">
        <v>6.3140664614816799</v>
      </c>
      <c r="X231">
        <v>6.5609918455038896</v>
      </c>
      <c r="Y231">
        <v>5.9811230357074496</v>
      </c>
      <c r="Z231">
        <v>5.4987600975196198</v>
      </c>
      <c r="AA231">
        <v>4.9218467409770801</v>
      </c>
      <c r="AB231">
        <v>4.6408137914504097</v>
      </c>
      <c r="AC231">
        <v>4.1912380531883402</v>
      </c>
      <c r="AD231">
        <v>3.7943221669321199</v>
      </c>
      <c r="AE231">
        <v>3.4391615823850499</v>
      </c>
      <c r="AF231">
        <v>3.1211357547410001</v>
      </c>
      <c r="AG231">
        <v>2.83613713478693</v>
      </c>
      <c r="AH231">
        <v>2.58051131499202</v>
      </c>
    </row>
    <row r="232" spans="1:34" x14ac:dyDescent="0.35">
      <c r="A232" t="s">
        <v>367</v>
      </c>
      <c r="C232">
        <v>1.76</v>
      </c>
      <c r="D232">
        <v>1.6359999999999999</v>
      </c>
      <c r="E232">
        <v>1.6382481219973299</v>
      </c>
      <c r="F232">
        <v>2.52550838488223</v>
      </c>
      <c r="G232">
        <v>2.2201382137767798</v>
      </c>
      <c r="H232">
        <v>2.85052821843666</v>
      </c>
      <c r="I232">
        <v>5.5823752738894097</v>
      </c>
      <c r="J232">
        <v>5.1171126102722004</v>
      </c>
      <c r="K232">
        <v>4.70493092122131</v>
      </c>
      <c r="L232">
        <v>4.2598699979847003</v>
      </c>
      <c r="M232">
        <v>3.7975943823146001</v>
      </c>
      <c r="N232">
        <v>3.5945317371225398</v>
      </c>
      <c r="O232">
        <v>5.50456162987025</v>
      </c>
      <c r="P232">
        <v>5.0188920384442097</v>
      </c>
      <c r="Q232">
        <v>4.7084690717156903</v>
      </c>
      <c r="R232">
        <v>4.5278656746255201</v>
      </c>
      <c r="S232">
        <v>4.2367226635126896</v>
      </c>
      <c r="T232">
        <v>3.95497051689811</v>
      </c>
      <c r="U232">
        <v>4.7382120216699599</v>
      </c>
      <c r="V232">
        <v>4.3537845229311802</v>
      </c>
      <c r="W232">
        <v>4.0663228828160101</v>
      </c>
      <c r="X232">
        <v>5.65436826069259</v>
      </c>
      <c r="Y232">
        <v>5.2273413231520598</v>
      </c>
      <c r="Z232">
        <v>4.8569335712603197</v>
      </c>
      <c r="AA232">
        <v>4.25989720477315</v>
      </c>
      <c r="AB232">
        <v>4.0680110535806397</v>
      </c>
      <c r="AC232">
        <v>3.7501799138843102</v>
      </c>
      <c r="AD232">
        <v>3.4481177020918801</v>
      </c>
      <c r="AE232">
        <v>3.1598242554971798</v>
      </c>
      <c r="AF232">
        <v>2.8864293815492599</v>
      </c>
      <c r="AG232">
        <v>2.6285572816765499</v>
      </c>
      <c r="AH232">
        <v>2.3864218630048599</v>
      </c>
    </row>
    <row r="233" spans="1:34" x14ac:dyDescent="0.35">
      <c r="A233" t="s">
        <v>366</v>
      </c>
      <c r="C233">
        <v>0.22900000000000001</v>
      </c>
      <c r="D233">
        <v>0.221</v>
      </c>
      <c r="E233">
        <v>0.197819215468969</v>
      </c>
      <c r="F233">
        <v>0.25104252240021302</v>
      </c>
      <c r="G233">
        <v>0.23886434432214401</v>
      </c>
      <c r="H233">
        <v>0.42036872016374299</v>
      </c>
      <c r="I233">
        <v>0.60913165160573601</v>
      </c>
      <c r="J233">
        <v>0.60748069639984803</v>
      </c>
      <c r="K233">
        <v>0.60383452662197601</v>
      </c>
      <c r="L233">
        <v>0.58921966679420201</v>
      </c>
      <c r="M233">
        <v>0.56203590802082404</v>
      </c>
      <c r="N233">
        <v>0.56498080443543497</v>
      </c>
      <c r="O233">
        <v>0.78945607440924903</v>
      </c>
      <c r="P233">
        <v>0.73722202508448997</v>
      </c>
      <c r="Q233">
        <v>0.70991647549257197</v>
      </c>
      <c r="R233">
        <v>0.69199775767615901</v>
      </c>
      <c r="S233">
        <v>0.64817592950384695</v>
      </c>
      <c r="T233">
        <v>0.59679386766472997</v>
      </c>
      <c r="U233">
        <v>0.831404356443467</v>
      </c>
      <c r="V233">
        <v>0.77745326044938601</v>
      </c>
      <c r="W233">
        <v>0.74558771536970803</v>
      </c>
      <c r="X233">
        <v>0.83393689468900301</v>
      </c>
      <c r="Y233">
        <v>0.77486983803009502</v>
      </c>
      <c r="Z233">
        <v>0.725194434549704</v>
      </c>
      <c r="AA233">
        <v>0.66054770537697305</v>
      </c>
      <c r="AB233">
        <v>0.634636644835601</v>
      </c>
      <c r="AC233">
        <v>0.57861188941684705</v>
      </c>
      <c r="AD233">
        <v>0.52714683837429599</v>
      </c>
      <c r="AE233">
        <v>0.47948972539900703</v>
      </c>
      <c r="AF233">
        <v>0.43564239845089697</v>
      </c>
      <c r="AG233">
        <v>0.395508595318185</v>
      </c>
      <c r="AH233">
        <v>0.35892618818838501</v>
      </c>
    </row>
    <row r="234" spans="1:34" x14ac:dyDescent="0.35">
      <c r="A234" t="s">
        <v>257</v>
      </c>
      <c r="B234">
        <v>45.456000000000003</v>
      </c>
      <c r="C234">
        <v>43.947000000000003</v>
      </c>
      <c r="D234">
        <v>42.536999999999999</v>
      </c>
      <c r="E234">
        <v>40.870934384800798</v>
      </c>
      <c r="F234">
        <v>39.044268778560102</v>
      </c>
      <c r="G234">
        <v>36.429068701902402</v>
      </c>
      <c r="H234">
        <v>33.736081701706098</v>
      </c>
      <c r="I234">
        <v>31.412644406588299</v>
      </c>
      <c r="J234">
        <v>29.206993762515602</v>
      </c>
      <c r="K234">
        <v>26.325299208497398</v>
      </c>
      <c r="L234">
        <v>23.9322874866021</v>
      </c>
      <c r="M234">
        <v>21.719539138327601</v>
      </c>
      <c r="N234">
        <v>19.364226234362</v>
      </c>
      <c r="O234">
        <v>17.6412634919397</v>
      </c>
      <c r="P234">
        <v>16.064076708208098</v>
      </c>
      <c r="Q234">
        <v>14.822163386857801</v>
      </c>
      <c r="R234">
        <v>13.716007803431401</v>
      </c>
      <c r="S234">
        <v>12.8596336311054</v>
      </c>
      <c r="T234">
        <v>11.819373071989901</v>
      </c>
      <c r="U234">
        <v>10.888378606653999</v>
      </c>
      <c r="V234">
        <v>10.0693035734779</v>
      </c>
      <c r="W234">
        <v>9.3454052161084302</v>
      </c>
      <c r="X234">
        <v>8.6734041999351703</v>
      </c>
      <c r="Y234">
        <v>8.0809959744363802</v>
      </c>
      <c r="Z234">
        <v>7.5572240071033798</v>
      </c>
      <c r="AA234">
        <v>7.0701082796764902</v>
      </c>
      <c r="AB234">
        <v>6.6606497511542004</v>
      </c>
      <c r="AC234">
        <v>6.2963189734504903</v>
      </c>
      <c r="AD234">
        <v>5.7830316558277</v>
      </c>
      <c r="AE234">
        <v>5.3264775353180198</v>
      </c>
      <c r="AF234">
        <v>4.9193313548004198</v>
      </c>
      <c r="AG234">
        <v>4.5550601550005103</v>
      </c>
      <c r="AH234">
        <v>4.228147519827</v>
      </c>
    </row>
    <row r="235" spans="1:34" x14ac:dyDescent="0.35">
      <c r="A235" t="s">
        <v>6</v>
      </c>
      <c r="B235">
        <v>3.2130000000000001</v>
      </c>
      <c r="C235">
        <v>3.194</v>
      </c>
      <c r="D235">
        <v>3.1779999999999999</v>
      </c>
      <c r="E235">
        <v>3.16982048141044</v>
      </c>
      <c r="F235">
        <v>3.16204589716867</v>
      </c>
      <c r="G235">
        <v>3.2146107254560299</v>
      </c>
      <c r="H235">
        <v>3.2712085457613198</v>
      </c>
      <c r="I235">
        <v>3.2725496523520698</v>
      </c>
      <c r="J235">
        <v>3.2671946197256001</v>
      </c>
      <c r="K235">
        <v>3.3364402383825502</v>
      </c>
      <c r="L235">
        <v>3.3958450829248799</v>
      </c>
      <c r="M235">
        <v>3.4562308960944201</v>
      </c>
      <c r="N235">
        <v>3.5563256810412698</v>
      </c>
      <c r="O235">
        <v>3.59268816626982</v>
      </c>
      <c r="P235">
        <v>3.6400563275522102</v>
      </c>
      <c r="Q235">
        <v>3.6721388271171</v>
      </c>
      <c r="R235">
        <v>3.7006860125410799</v>
      </c>
      <c r="S235">
        <v>3.7234870619428602</v>
      </c>
      <c r="T235">
        <v>3.7367487625848899</v>
      </c>
      <c r="U235">
        <v>3.73683286280224</v>
      </c>
      <c r="V235">
        <v>3.7351848882385101</v>
      </c>
      <c r="W235">
        <v>3.7322839049120198</v>
      </c>
      <c r="X235">
        <v>3.7157035983293301</v>
      </c>
      <c r="Y235">
        <v>3.6995888128147798</v>
      </c>
      <c r="Z235">
        <v>3.6838907714146698</v>
      </c>
      <c r="AA235">
        <v>3.6691617891162398</v>
      </c>
      <c r="AB235">
        <v>3.6547516700653002</v>
      </c>
      <c r="AC235">
        <v>3.64094031331005</v>
      </c>
      <c r="AD235">
        <v>3.6277194852874102</v>
      </c>
      <c r="AE235">
        <v>3.6149884727334198</v>
      </c>
      <c r="AF235">
        <v>3.6028222347927601</v>
      </c>
      <c r="AG235">
        <v>3.59111385254747</v>
      </c>
      <c r="AH235">
        <v>3.57993151224216</v>
      </c>
    </row>
    <row r="236" spans="1:34" x14ac:dyDescent="0.35">
      <c r="A236" t="s">
        <v>260</v>
      </c>
      <c r="B236">
        <v>45.456000000000003</v>
      </c>
      <c r="C236">
        <v>43.92</v>
      </c>
      <c r="D236">
        <v>42.482999999999997</v>
      </c>
      <c r="E236">
        <v>40.790309663650902</v>
      </c>
      <c r="F236">
        <v>38.936882739095999</v>
      </c>
      <c r="G236">
        <v>36.296702745949901</v>
      </c>
      <c r="H236">
        <v>33.5801764648836</v>
      </c>
      <c r="I236">
        <v>31.2349255477607</v>
      </c>
      <c r="J236">
        <v>29.008883336314099</v>
      </c>
      <c r="K236">
        <v>26.108467064646099</v>
      </c>
      <c r="L236">
        <v>23.6981370987452</v>
      </c>
      <c r="M236">
        <v>21.469473980109498</v>
      </c>
      <c r="N236">
        <v>19.0998418986145</v>
      </c>
      <c r="O236">
        <v>17.375518752371001</v>
      </c>
      <c r="P236">
        <v>15.7856160634314</v>
      </c>
      <c r="Q236">
        <v>14.531692381226399</v>
      </c>
      <c r="R236">
        <v>13.4142320457262</v>
      </c>
      <c r="S236">
        <v>12.547402808297599</v>
      </c>
      <c r="T236">
        <v>11.497383197020801</v>
      </c>
      <c r="U236">
        <v>10.557450580728499</v>
      </c>
      <c r="V236">
        <v>9.7301238136975208</v>
      </c>
      <c r="W236">
        <v>8.9986600768997693</v>
      </c>
      <c r="X236">
        <v>8.3198762635722598</v>
      </c>
      <c r="Y236">
        <v>7.72074846116677</v>
      </c>
      <c r="Z236">
        <v>7.1904145706211198</v>
      </c>
      <c r="AA236">
        <v>6.6967992439047999</v>
      </c>
      <c r="AB236">
        <v>6.2809960790618602</v>
      </c>
      <c r="AC236">
        <v>5.9103820926364099</v>
      </c>
      <c r="AD236">
        <v>5.3908730539373204</v>
      </c>
      <c r="AE236">
        <v>4.9282485282239801</v>
      </c>
      <c r="AF236">
        <v>4.5150925329476799</v>
      </c>
      <c r="AG236">
        <v>4.1449601444125896</v>
      </c>
      <c r="AH236">
        <v>3.8122460137483598</v>
      </c>
    </row>
    <row r="237" spans="1:34" x14ac:dyDescent="0.35">
      <c r="A237" t="s">
        <v>258</v>
      </c>
    </row>
    <row r="238" spans="1:34" x14ac:dyDescent="0.35">
      <c r="A238" t="s">
        <v>7</v>
      </c>
      <c r="B238">
        <v>29.283000000000001</v>
      </c>
      <c r="C238">
        <v>28.341000000000001</v>
      </c>
      <c r="D238">
        <v>27.452999999999999</v>
      </c>
      <c r="E238">
        <v>26.251258896596301</v>
      </c>
      <c r="F238">
        <v>25.297175632057598</v>
      </c>
      <c r="G238">
        <v>24.535347147149199</v>
      </c>
      <c r="H238">
        <v>23.487181624643299</v>
      </c>
      <c r="I238">
        <v>22.492705909310601</v>
      </c>
      <c r="J238">
        <v>21.3481487768689</v>
      </c>
      <c r="K238">
        <v>19.248642446164599</v>
      </c>
      <c r="L238">
        <v>17.4341879597347</v>
      </c>
      <c r="M238">
        <v>15.6624699506614</v>
      </c>
      <c r="N238">
        <v>13.8436369284526</v>
      </c>
      <c r="O238">
        <v>12.514466416983201</v>
      </c>
      <c r="P238">
        <v>11.3500862149623</v>
      </c>
      <c r="Q238">
        <v>10.2976065143725</v>
      </c>
      <c r="R238">
        <v>9.3083906959902905</v>
      </c>
      <c r="S238">
        <v>8.4711273769482602</v>
      </c>
      <c r="T238">
        <v>7.4338002590619201</v>
      </c>
      <c r="U238">
        <v>6.5028001931819501</v>
      </c>
      <c r="V238">
        <v>5.6854426842065697</v>
      </c>
      <c r="W238">
        <v>4.96450735324653</v>
      </c>
      <c r="X238">
        <v>4.3091451962979503</v>
      </c>
      <c r="Y238">
        <v>3.7329040832082501</v>
      </c>
      <c r="Z238">
        <v>3.2248770385662202</v>
      </c>
      <c r="AA238">
        <v>2.7525322254670499</v>
      </c>
      <c r="AB238">
        <v>2.3575215753023002</v>
      </c>
      <c r="AC238">
        <v>2.00703616059582</v>
      </c>
      <c r="AD238">
        <v>1.50700033350433</v>
      </c>
      <c r="AE238">
        <v>1.06320490606239</v>
      </c>
      <c r="AF238">
        <v>0.66824998014760895</v>
      </c>
      <c r="AG238">
        <v>0.31570979699375801</v>
      </c>
      <c r="AH238">
        <v>0</v>
      </c>
    </row>
    <row r="239" spans="1:34" x14ac:dyDescent="0.35">
      <c r="A239" t="s">
        <v>274</v>
      </c>
      <c r="C239">
        <v>2.7E-2</v>
      </c>
      <c r="D239">
        <v>5.3999999999999999E-2</v>
      </c>
      <c r="E239">
        <v>8.06247211499522E-2</v>
      </c>
      <c r="F239">
        <v>0.107386039464134</v>
      </c>
      <c r="G239">
        <v>0.13236595595249501</v>
      </c>
      <c r="H239">
        <v>0.15590523682244001</v>
      </c>
      <c r="I239">
        <v>0.17771885882764299</v>
      </c>
      <c r="J239">
        <v>0.198110426201456</v>
      </c>
      <c r="K239">
        <v>0.216832143851345</v>
      </c>
      <c r="L239">
        <v>0.23415038785687001</v>
      </c>
      <c r="M239">
        <v>0.25006515821803199</v>
      </c>
      <c r="N239">
        <v>0.26438433574747</v>
      </c>
      <c r="O239">
        <v>0.26574473956873801</v>
      </c>
      <c r="P239">
        <v>0.278460644776717</v>
      </c>
      <c r="Q239">
        <v>0.29047100563134298</v>
      </c>
      <c r="R239">
        <v>0.30177575770522602</v>
      </c>
      <c r="S239">
        <v>0.31223082280776399</v>
      </c>
      <c r="T239">
        <v>0.321989874969136</v>
      </c>
      <c r="U239">
        <v>0.33092802592555098</v>
      </c>
      <c r="V239">
        <v>0.33917975978037801</v>
      </c>
      <c r="W239">
        <v>0.34674513920866201</v>
      </c>
      <c r="X239">
        <v>0.35352793636290802</v>
      </c>
      <c r="Y239">
        <v>0.36024751326961602</v>
      </c>
      <c r="Z239">
        <v>0.366809436482264</v>
      </c>
      <c r="AA239">
        <v>0.373309035771688</v>
      </c>
      <c r="AB239">
        <v>0.37965367209233902</v>
      </c>
      <c r="AC239">
        <v>0.38593688081407901</v>
      </c>
      <c r="AD239">
        <v>0.39215860189038099</v>
      </c>
      <c r="AE239">
        <v>0.39822900709404002</v>
      </c>
      <c r="AF239">
        <v>0.40423882185274701</v>
      </c>
      <c r="AG239">
        <v>0.410100010587924</v>
      </c>
      <c r="AH239">
        <v>0.41590150607863602</v>
      </c>
    </row>
    <row r="240" spans="1:34" x14ac:dyDescent="0.35">
      <c r="A240" t="s">
        <v>8</v>
      </c>
      <c r="B240">
        <v>12.96</v>
      </c>
      <c r="C240">
        <v>12.412000000000001</v>
      </c>
      <c r="D240">
        <v>11.906000000000001</v>
      </c>
      <c r="E240">
        <v>11.449855006793999</v>
      </c>
      <c r="F240">
        <v>10.585047249333799</v>
      </c>
      <c r="G240">
        <v>8.6791108292971497</v>
      </c>
      <c r="H240">
        <v>6.97769153130145</v>
      </c>
      <c r="I240">
        <v>5.6473888449256497</v>
      </c>
      <c r="J240">
        <v>4.5916503659210504</v>
      </c>
      <c r="K240">
        <v>3.74021652395029</v>
      </c>
      <c r="L240">
        <v>3.10225444394248</v>
      </c>
      <c r="M240">
        <v>2.6008382915717601</v>
      </c>
      <c r="N240">
        <v>1.96426362486813</v>
      </c>
      <c r="O240">
        <v>1.5341089086867199</v>
      </c>
      <c r="P240">
        <v>1.0739341656936101</v>
      </c>
      <c r="Q240">
        <v>0.85241804536823296</v>
      </c>
      <c r="R240">
        <v>0.70693109490010697</v>
      </c>
      <c r="S240">
        <v>0.66501919221429895</v>
      </c>
      <c r="T240">
        <v>0.64882405034315804</v>
      </c>
      <c r="U240">
        <v>0.64874555066986195</v>
      </c>
      <c r="V240">
        <v>0.64867600103281398</v>
      </c>
      <c r="W240">
        <v>0.64861395794987797</v>
      </c>
      <c r="X240">
        <v>0.64855540530787203</v>
      </c>
      <c r="Y240">
        <v>0.64850307841335197</v>
      </c>
      <c r="Z240">
        <v>0.64845619712248603</v>
      </c>
      <c r="AA240">
        <v>0.648414265093194</v>
      </c>
      <c r="AB240">
        <v>0.648376505786597</v>
      </c>
      <c r="AC240">
        <v>0.64834249954461698</v>
      </c>
      <c r="AD240">
        <v>0.64831183703596096</v>
      </c>
      <c r="AE240">
        <v>0.64828415652220095</v>
      </c>
      <c r="AF240">
        <v>0.64825913986005301</v>
      </c>
      <c r="AG240">
        <v>0.64823650545928901</v>
      </c>
      <c r="AH240">
        <v>0.64821600758484099</v>
      </c>
    </row>
    <row r="241" spans="1:34" x14ac:dyDescent="0.35">
      <c r="A241" t="s">
        <v>293</v>
      </c>
      <c r="C241">
        <v>0.33900000000000002</v>
      </c>
      <c r="D241">
        <v>0.30299999999999999</v>
      </c>
      <c r="E241">
        <v>0.27146733452629301</v>
      </c>
      <c r="F241">
        <v>0.276786794468738</v>
      </c>
      <c r="G241">
        <v>0.24815500078747901</v>
      </c>
      <c r="H241">
        <v>0.32044025845235102</v>
      </c>
      <c r="I241">
        <v>0.44915292741901902</v>
      </c>
      <c r="J241">
        <v>0.40121254996143002</v>
      </c>
      <c r="K241">
        <v>0.33713076995177599</v>
      </c>
      <c r="L241">
        <v>0.29108135380097799</v>
      </c>
      <c r="M241">
        <v>0.24666868735189901</v>
      </c>
      <c r="N241">
        <v>0.21293588629355201</v>
      </c>
      <c r="O241">
        <v>0.294044771340078</v>
      </c>
      <c r="P241">
        <v>0.24645763030038301</v>
      </c>
      <c r="Q241">
        <v>0.210812925627686</v>
      </c>
      <c r="R241">
        <v>0.17605247351438499</v>
      </c>
      <c r="S241">
        <v>0.14357223620864701</v>
      </c>
      <c r="T241">
        <v>0.11887234878259401</v>
      </c>
      <c r="U241">
        <v>0.12523541805140101</v>
      </c>
      <c r="V241">
        <v>0.102671189972542</v>
      </c>
      <c r="W241">
        <v>8.5304864030504302E-2</v>
      </c>
      <c r="X241">
        <v>0.10154077785671201</v>
      </c>
      <c r="Y241">
        <v>8.4964208874638805E-2</v>
      </c>
      <c r="Z241">
        <v>7.1441637877416503E-2</v>
      </c>
      <c r="AA241">
        <v>5.7400878138798697E-2</v>
      </c>
      <c r="AB241">
        <v>4.9279471773643301E-2</v>
      </c>
      <c r="AC241">
        <v>4.1498234234226598E-2</v>
      </c>
      <c r="AD241">
        <v>3.3245130916659399E-2</v>
      </c>
      <c r="AE241">
        <v>2.6580757159006301E-2</v>
      </c>
      <c r="AF241">
        <v>2.1232062066750702E-2</v>
      </c>
      <c r="AG241">
        <v>1.69676500007628E-2</v>
      </c>
      <c r="AH241">
        <v>1.35922625925102E-2</v>
      </c>
    </row>
    <row r="242" spans="1:34" x14ac:dyDescent="0.35">
      <c r="A242" t="s">
        <v>292</v>
      </c>
      <c r="C242">
        <v>0.74299999999999999</v>
      </c>
      <c r="D242">
        <v>0.66</v>
      </c>
      <c r="E242">
        <v>0.61211961068922605</v>
      </c>
      <c r="F242">
        <v>0.63290411222243004</v>
      </c>
      <c r="G242">
        <v>0.55600745326612899</v>
      </c>
      <c r="H242">
        <v>0.66449781481096704</v>
      </c>
      <c r="I242">
        <v>0.933454547499869</v>
      </c>
      <c r="J242">
        <v>0.81052004772447805</v>
      </c>
      <c r="K242">
        <v>0.66805677195645896</v>
      </c>
      <c r="L242">
        <v>0.56196162146254303</v>
      </c>
      <c r="M242">
        <v>0.46491124355775298</v>
      </c>
      <c r="N242">
        <v>0.391711902039585</v>
      </c>
      <c r="O242">
        <v>0.51104740594992804</v>
      </c>
      <c r="P242">
        <v>0.421792720217401</v>
      </c>
      <c r="Q242">
        <v>0.35555435877278502</v>
      </c>
      <c r="R242">
        <v>0.29045068082333603</v>
      </c>
      <c r="S242">
        <v>0.23264995815982301</v>
      </c>
      <c r="T242">
        <v>0.19183862620953099</v>
      </c>
      <c r="U242">
        <v>0.19765904673823101</v>
      </c>
      <c r="V242">
        <v>0.16168427735289601</v>
      </c>
      <c r="W242">
        <v>0.13380264657357999</v>
      </c>
      <c r="X242">
        <v>0.15368522980818899</v>
      </c>
      <c r="Y242">
        <v>0.12821611765011301</v>
      </c>
      <c r="Z242">
        <v>0.107424379017203</v>
      </c>
      <c r="AA242">
        <v>8.5969594257669896E-2</v>
      </c>
      <c r="AB242">
        <v>7.3389321484544606E-2</v>
      </c>
      <c r="AC242">
        <v>6.1538836412300998E-2</v>
      </c>
      <c r="AD242">
        <v>4.92872411185582E-2</v>
      </c>
      <c r="AE242">
        <v>3.9366564022894103E-2</v>
      </c>
      <c r="AF242">
        <v>3.1372399277646797E-2</v>
      </c>
      <c r="AG242">
        <v>2.4964292975106099E-2</v>
      </c>
      <c r="AH242">
        <v>1.9856467992060801E-2</v>
      </c>
    </row>
    <row r="243" spans="1:34" x14ac:dyDescent="0.35">
      <c r="A243" t="s">
        <v>259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</row>
    <row r="244" spans="1:34" x14ac:dyDescent="0.35">
      <c r="A244" t="s">
        <v>433</v>
      </c>
      <c r="C244">
        <v>28.253</v>
      </c>
      <c r="D244">
        <v>27.902000000000001</v>
      </c>
      <c r="E244">
        <v>27.577144673642401</v>
      </c>
      <c r="F244">
        <v>27.151399653947902</v>
      </c>
      <c r="G244">
        <v>26.614496266477801</v>
      </c>
      <c r="H244">
        <v>26.017667729666702</v>
      </c>
      <c r="I244">
        <v>25.326258901970998</v>
      </c>
      <c r="J244">
        <v>24.703772947579001</v>
      </c>
      <c r="K244">
        <v>23.960428257149498</v>
      </c>
      <c r="L244">
        <v>23.296626264590302</v>
      </c>
      <c r="M244">
        <v>22.686157474419499</v>
      </c>
      <c r="N244">
        <v>22.012667814929099</v>
      </c>
      <c r="O244">
        <v>21.288522166799702</v>
      </c>
      <c r="P244">
        <v>20.651879062015201</v>
      </c>
      <c r="Q244">
        <v>20.0883319195854</v>
      </c>
      <c r="R244">
        <v>19.5710246407399</v>
      </c>
      <c r="S244">
        <v>19.102959112757802</v>
      </c>
      <c r="T244">
        <v>18.685682125644401</v>
      </c>
      <c r="U244">
        <v>18.245937706688899</v>
      </c>
      <c r="V244">
        <v>17.844552789219801</v>
      </c>
      <c r="W244">
        <v>17.4734702672597</v>
      </c>
      <c r="X244">
        <v>17.0647734543269</v>
      </c>
      <c r="Y244">
        <v>16.687921699451</v>
      </c>
      <c r="Z244">
        <v>16.338490482947599</v>
      </c>
      <c r="AA244">
        <v>16.0240296750227</v>
      </c>
      <c r="AB244">
        <v>15.727230228600099</v>
      </c>
      <c r="AC244">
        <v>15.450630569339801</v>
      </c>
      <c r="AD244">
        <v>15.192470556370001</v>
      </c>
      <c r="AE244">
        <v>14.9510359983051</v>
      </c>
      <c r="AF244">
        <v>14.725130651514499</v>
      </c>
      <c r="AG244">
        <v>14.5132787604282</v>
      </c>
      <c r="AH244">
        <v>14.3144977755124</v>
      </c>
    </row>
    <row r="245" spans="1:34" x14ac:dyDescent="0.35">
      <c r="A245" t="s">
        <v>434</v>
      </c>
      <c r="C245">
        <v>3.6360000000000001</v>
      </c>
      <c r="D245">
        <v>3.605</v>
      </c>
      <c r="E245">
        <v>3.5724499038370499</v>
      </c>
      <c r="F245">
        <v>3.5188167920672702</v>
      </c>
      <c r="G245">
        <v>3.4587040716254198</v>
      </c>
      <c r="H245">
        <v>3.36466625444011</v>
      </c>
      <c r="I245">
        <v>3.26720370475301</v>
      </c>
      <c r="J245">
        <v>3.1808532330758301</v>
      </c>
      <c r="K245">
        <v>3.0698270951092801</v>
      </c>
      <c r="L245">
        <v>2.9781287381283601</v>
      </c>
      <c r="M245">
        <v>2.8937076192625399</v>
      </c>
      <c r="N245">
        <v>2.7752825552770002</v>
      </c>
      <c r="O245">
        <v>2.6686215037177199</v>
      </c>
      <c r="P245">
        <v>2.5799037530818798</v>
      </c>
      <c r="Q245">
        <v>2.4980652754313502</v>
      </c>
      <c r="R245">
        <v>2.42231052000569</v>
      </c>
      <c r="S245">
        <v>2.3542517384078598</v>
      </c>
      <c r="T245">
        <v>2.29805439999283</v>
      </c>
      <c r="U245">
        <v>2.2369719599659899</v>
      </c>
      <c r="V245">
        <v>2.1836716850965199</v>
      </c>
      <c r="W245">
        <v>2.1357532028523498</v>
      </c>
      <c r="X245">
        <v>2.0901987405287001</v>
      </c>
      <c r="Y245">
        <v>2.0495868792254401</v>
      </c>
      <c r="Z245">
        <v>2.0129739133081102</v>
      </c>
      <c r="AA245">
        <v>1.98339653391269</v>
      </c>
      <c r="AB245">
        <v>1.95529946525276</v>
      </c>
      <c r="AC245">
        <v>1.9299385045734301</v>
      </c>
      <c r="AD245">
        <v>1.9070440941262401</v>
      </c>
      <c r="AE245">
        <v>1.8864012080835399</v>
      </c>
      <c r="AF245">
        <v>1.8678055998757199</v>
      </c>
      <c r="AG245">
        <v>1.85106918367573</v>
      </c>
      <c r="AH245">
        <v>1.8360149060318101</v>
      </c>
    </row>
    <row r="246" spans="1:34" x14ac:dyDescent="0.35">
      <c r="A246" t="s">
        <v>435</v>
      </c>
      <c r="C246">
        <v>4.7569999999999997</v>
      </c>
      <c r="D246">
        <v>4.7119999999999997</v>
      </c>
      <c r="E246">
        <v>4.6657772626354497</v>
      </c>
      <c r="F246">
        <v>4.6006364198401304</v>
      </c>
      <c r="G246">
        <v>4.5161176509680603</v>
      </c>
      <c r="H246">
        <v>4.4273742836790904</v>
      </c>
      <c r="I246">
        <v>4.3107209330495797</v>
      </c>
      <c r="J246">
        <v>4.20308975024584</v>
      </c>
      <c r="K246">
        <v>4.0776500835970202</v>
      </c>
      <c r="L246">
        <v>3.9637088361193298</v>
      </c>
      <c r="M246">
        <v>3.8526598553129099</v>
      </c>
      <c r="N246">
        <v>3.7169598614963899</v>
      </c>
      <c r="O246">
        <v>3.5919292454136502</v>
      </c>
      <c r="P246">
        <v>3.4823742025042401</v>
      </c>
      <c r="Q246">
        <v>3.3820698342089899</v>
      </c>
      <c r="R246">
        <v>3.28868230350488</v>
      </c>
      <c r="S246">
        <v>3.1999533690297199</v>
      </c>
      <c r="T246">
        <v>3.12365402028834</v>
      </c>
      <c r="U246">
        <v>3.0459959476296201</v>
      </c>
      <c r="V246">
        <v>2.9765070989108602</v>
      </c>
      <c r="W246">
        <v>2.9130311130780902</v>
      </c>
      <c r="X246">
        <v>2.84594247517914</v>
      </c>
      <c r="Y246">
        <v>2.7846117725491299</v>
      </c>
      <c r="Z246">
        <v>2.7279840031874101</v>
      </c>
      <c r="AA246">
        <v>2.6781623159758601</v>
      </c>
      <c r="AB246">
        <v>2.6307213090799202</v>
      </c>
      <c r="AC246">
        <v>2.58645329769372</v>
      </c>
      <c r="AD246">
        <v>2.5450389926194799</v>
      </c>
      <c r="AE246">
        <v>2.5061880857746601</v>
      </c>
      <c r="AF246">
        <v>2.4697011024950202</v>
      </c>
      <c r="AG246">
        <v>2.4353375489984699</v>
      </c>
      <c r="AH246">
        <v>2.4029398263678301</v>
      </c>
    </row>
    <row r="247" spans="1:34" x14ac:dyDescent="0.35">
      <c r="A247" t="s">
        <v>436</v>
      </c>
      <c r="C247">
        <v>5.6079999999999997</v>
      </c>
      <c r="D247">
        <v>5.5490000000000004</v>
      </c>
      <c r="E247">
        <v>5.4863074634865203</v>
      </c>
      <c r="F247">
        <v>5.4048862708570198</v>
      </c>
      <c r="G247">
        <v>5.2991360529544398</v>
      </c>
      <c r="H247">
        <v>5.1923500801125302</v>
      </c>
      <c r="I247">
        <v>5.0618809535598004</v>
      </c>
      <c r="J247">
        <v>4.9426780173015503</v>
      </c>
      <c r="K247">
        <v>4.8003284241014699</v>
      </c>
      <c r="L247">
        <v>4.6707445264879803</v>
      </c>
      <c r="M247">
        <v>4.5528509941699404</v>
      </c>
      <c r="N247">
        <v>4.4320073216046696</v>
      </c>
      <c r="O247">
        <v>4.28882336516791</v>
      </c>
      <c r="P247">
        <v>4.1602670711518801</v>
      </c>
      <c r="Q247">
        <v>4.0470633175633397</v>
      </c>
      <c r="R247">
        <v>3.9429167376845302</v>
      </c>
      <c r="S247">
        <v>3.8493846347040002</v>
      </c>
      <c r="T247">
        <v>3.7633817111994801</v>
      </c>
      <c r="U247">
        <v>3.6730708056498198</v>
      </c>
      <c r="V247">
        <v>3.5895140347975101</v>
      </c>
      <c r="W247">
        <v>3.5114439927816199</v>
      </c>
      <c r="X247">
        <v>3.4251951464064798</v>
      </c>
      <c r="Y247">
        <v>3.3449829715832702</v>
      </c>
      <c r="Z247">
        <v>3.2700305718324598</v>
      </c>
      <c r="AA247">
        <v>3.2018332823057598</v>
      </c>
      <c r="AB247">
        <v>3.1371189841681599</v>
      </c>
      <c r="AC247">
        <v>3.0763925885195</v>
      </c>
      <c r="AD247">
        <v>3.0193309476586299</v>
      </c>
      <c r="AE247">
        <v>2.9656041592644802</v>
      </c>
      <c r="AF247">
        <v>2.9149963286637099</v>
      </c>
      <c r="AG247">
        <v>2.8672162708825701</v>
      </c>
      <c r="AH247">
        <v>2.8220837061439799</v>
      </c>
    </row>
    <row r="248" spans="1:34" x14ac:dyDescent="0.35">
      <c r="A248" t="s">
        <v>437</v>
      </c>
      <c r="C248">
        <v>6.4119999999999999</v>
      </c>
      <c r="D248">
        <v>6.319</v>
      </c>
      <c r="E248">
        <v>6.23435764114571</v>
      </c>
      <c r="F248">
        <v>6.1308663110474004</v>
      </c>
      <c r="G248">
        <v>5.9991061475590097</v>
      </c>
      <c r="H248">
        <v>5.8582769279535203</v>
      </c>
      <c r="I248">
        <v>5.6991239251470303</v>
      </c>
      <c r="J248">
        <v>5.5566696808330001</v>
      </c>
      <c r="K248">
        <v>5.3908788103999097</v>
      </c>
      <c r="L248">
        <v>5.24116963260344</v>
      </c>
      <c r="M248">
        <v>5.1059561759276404</v>
      </c>
      <c r="N248">
        <v>4.969585680032</v>
      </c>
      <c r="O248">
        <v>4.8110901084121203</v>
      </c>
      <c r="P248">
        <v>4.6703114259299499</v>
      </c>
      <c r="Q248">
        <v>4.5484863844118397</v>
      </c>
      <c r="R248">
        <v>4.4376392570664196</v>
      </c>
      <c r="S248">
        <v>4.33892430756989</v>
      </c>
      <c r="T248">
        <v>4.2487737781353401</v>
      </c>
      <c r="U248">
        <v>4.1538192270683396</v>
      </c>
      <c r="V248">
        <v>4.0660467262336502</v>
      </c>
      <c r="W248">
        <v>3.9843305335597599</v>
      </c>
      <c r="X248">
        <v>3.89168619755926</v>
      </c>
      <c r="Y248">
        <v>3.8058027761755699</v>
      </c>
      <c r="Z248">
        <v>3.7258937287253699</v>
      </c>
      <c r="AA248">
        <v>3.6527685056018901</v>
      </c>
      <c r="AB248">
        <v>3.5840260092601901</v>
      </c>
      <c r="AC248">
        <v>3.5198405182490702</v>
      </c>
      <c r="AD248">
        <v>3.45983707365433</v>
      </c>
      <c r="AE248">
        <v>3.4036239967827999</v>
      </c>
      <c r="AF248">
        <v>3.35095291561945</v>
      </c>
      <c r="AG248">
        <v>3.3014840168025601</v>
      </c>
      <c r="AH248">
        <v>3.2550151592721899</v>
      </c>
    </row>
    <row r="249" spans="1:34" x14ac:dyDescent="0.35">
      <c r="A249" t="s">
        <v>438</v>
      </c>
      <c r="C249">
        <v>7.8380000000000001</v>
      </c>
      <c r="D249">
        <v>7.7169999999999996</v>
      </c>
      <c r="E249">
        <v>7.6182524025377001</v>
      </c>
      <c r="F249">
        <v>7.4961938601360796</v>
      </c>
      <c r="G249">
        <v>7.3414323433709301</v>
      </c>
      <c r="H249">
        <v>7.1750001834814698</v>
      </c>
      <c r="I249">
        <v>6.9873293854616199</v>
      </c>
      <c r="J249">
        <v>6.8204822661228501</v>
      </c>
      <c r="K249">
        <v>6.6217438439418101</v>
      </c>
      <c r="L249">
        <v>6.4428745312512401</v>
      </c>
      <c r="M249">
        <v>6.2809828297464501</v>
      </c>
      <c r="N249">
        <v>6.1188323965191103</v>
      </c>
      <c r="O249">
        <v>5.9280579440883399</v>
      </c>
      <c r="P249">
        <v>5.75902260934732</v>
      </c>
      <c r="Q249">
        <v>5.6126471079698801</v>
      </c>
      <c r="R249">
        <v>5.4794758224784301</v>
      </c>
      <c r="S249">
        <v>5.3604450630463099</v>
      </c>
      <c r="T249">
        <v>5.2518182160284699</v>
      </c>
      <c r="U249">
        <v>5.1360797663752003</v>
      </c>
      <c r="V249">
        <v>5.0288132441812996</v>
      </c>
      <c r="W249">
        <v>4.92891142498791</v>
      </c>
      <c r="X249">
        <v>4.81175089465337</v>
      </c>
      <c r="Y249">
        <v>4.70293729991758</v>
      </c>
      <c r="Z249">
        <v>4.6016082658942601</v>
      </c>
      <c r="AA249">
        <v>4.50786903722648</v>
      </c>
      <c r="AB249">
        <v>4.4200644608390904</v>
      </c>
      <c r="AC249">
        <v>4.3380056603041304</v>
      </c>
      <c r="AD249">
        <v>4.2612194483113397</v>
      </c>
      <c r="AE249">
        <v>4.1892185483995998</v>
      </c>
      <c r="AF249">
        <v>4.1216747048606699</v>
      </c>
      <c r="AG249">
        <v>4.0581717400688797</v>
      </c>
      <c r="AH249">
        <v>3.9984441776966499</v>
      </c>
    </row>
    <row r="250" spans="1:34" x14ac:dyDescent="0.35">
      <c r="A250" t="s">
        <v>246</v>
      </c>
      <c r="B250">
        <v>3.7349999999999999</v>
      </c>
      <c r="C250">
        <v>3.6459999999999999</v>
      </c>
      <c r="D250">
        <v>3.5590000000000002</v>
      </c>
      <c r="E250">
        <v>3.4712263085586201</v>
      </c>
      <c r="F250">
        <v>3.3312899391674198</v>
      </c>
      <c r="G250">
        <v>3.16373441120008</v>
      </c>
      <c r="H250">
        <v>2.9638828996991702</v>
      </c>
      <c r="I250">
        <v>2.7037714859375601</v>
      </c>
      <c r="J250">
        <v>2.47005121442638</v>
      </c>
      <c r="K250">
        <v>2.1778322353368802</v>
      </c>
      <c r="L250">
        <v>1.9368266485885901</v>
      </c>
      <c r="M250">
        <v>1.7094118274494301</v>
      </c>
      <c r="N250">
        <v>1.3815819889038099</v>
      </c>
      <c r="O250">
        <v>1.1791839709291501</v>
      </c>
      <c r="P250">
        <v>1.02258568708154</v>
      </c>
      <c r="Q250">
        <v>0.89668364180346705</v>
      </c>
      <c r="R250">
        <v>0.80639101209021802</v>
      </c>
      <c r="S250">
        <v>0.74058994849026705</v>
      </c>
      <c r="T250">
        <v>0.68863003004164902</v>
      </c>
      <c r="U250">
        <v>0.639329403716004</v>
      </c>
      <c r="V250">
        <v>0.59622057990100596</v>
      </c>
      <c r="W250">
        <v>0.55801215742159604</v>
      </c>
      <c r="X250">
        <v>0.51911992837113496</v>
      </c>
      <c r="Y250">
        <v>0.48389863334286098</v>
      </c>
      <c r="Z250">
        <v>0.45180914999819499</v>
      </c>
      <c r="AA250">
        <v>0.42268662556273801</v>
      </c>
      <c r="AB250">
        <v>0.39579548161537997</v>
      </c>
      <c r="AC250">
        <v>0.37087973968343202</v>
      </c>
      <c r="AD250">
        <v>0.347717175611573</v>
      </c>
      <c r="AE250">
        <v>0.326115095686972</v>
      </c>
      <c r="AF250">
        <v>0.30590654825240998</v>
      </c>
      <c r="AG250">
        <v>0.28694692859055798</v>
      </c>
      <c r="AH250">
        <v>0.269110909027096</v>
      </c>
    </row>
    <row r="251" spans="1:34" x14ac:dyDescent="0.35">
      <c r="A251" t="s">
        <v>448</v>
      </c>
      <c r="C251">
        <v>3.431</v>
      </c>
      <c r="D251">
        <v>3.3559999999999999</v>
      </c>
      <c r="E251">
        <v>3.2885832420718599</v>
      </c>
      <c r="F251">
        <v>3.2074363328029798</v>
      </c>
      <c r="G251">
        <v>3.11255054708875</v>
      </c>
      <c r="H251">
        <v>3.0197767431890101</v>
      </c>
      <c r="I251">
        <v>2.91616615644118</v>
      </c>
      <c r="J251">
        <v>2.82471053656761</v>
      </c>
      <c r="K251">
        <v>2.72922509356611</v>
      </c>
      <c r="L251">
        <v>2.6462616982490599</v>
      </c>
      <c r="M251">
        <v>2.5739715422014098</v>
      </c>
      <c r="N251">
        <v>2.50651166760007</v>
      </c>
      <c r="O251">
        <v>2.4330517453839202</v>
      </c>
      <c r="P251">
        <v>2.3713905233780901</v>
      </c>
      <c r="Q251">
        <v>2.31966009733544</v>
      </c>
      <c r="R251">
        <v>2.2756644649274098</v>
      </c>
      <c r="S251">
        <v>2.2388718840751398</v>
      </c>
      <c r="T251">
        <v>2.2043412092963601</v>
      </c>
      <c r="U251">
        <v>2.16746483040879</v>
      </c>
      <c r="V251">
        <v>2.1336808480184599</v>
      </c>
      <c r="W251">
        <v>2.1026099405507401</v>
      </c>
      <c r="X251">
        <v>2.0667542084328301</v>
      </c>
      <c r="Y251">
        <v>2.0340084430563601</v>
      </c>
      <c r="Z251">
        <v>2.00398777172791</v>
      </c>
      <c r="AA251">
        <v>1.9768531680791499</v>
      </c>
      <c r="AB251">
        <v>1.9517502260525601</v>
      </c>
      <c r="AC251">
        <v>1.92869605453196</v>
      </c>
      <c r="AD251">
        <v>1.9074981257904999</v>
      </c>
      <c r="AE251">
        <v>1.88794600641444</v>
      </c>
      <c r="AF251">
        <v>1.8699275628260099</v>
      </c>
      <c r="AG251">
        <v>1.8532646134359001</v>
      </c>
      <c r="AH251">
        <v>1.8378727102879999</v>
      </c>
    </row>
    <row r="252" spans="1:34" x14ac:dyDescent="0.35">
      <c r="A252" t="s">
        <v>449</v>
      </c>
      <c r="C252">
        <v>3.181</v>
      </c>
      <c r="D252">
        <v>3.1080000000000001</v>
      </c>
      <c r="E252">
        <v>3.0407687782523598</v>
      </c>
      <c r="F252">
        <v>2.9596222941456798</v>
      </c>
      <c r="G252">
        <v>2.8547820390786902</v>
      </c>
      <c r="H252">
        <v>2.7483016176191999</v>
      </c>
      <c r="I252">
        <v>2.6375597810401099</v>
      </c>
      <c r="J252">
        <v>2.53993756532783</v>
      </c>
      <c r="K252">
        <v>2.43259981103669</v>
      </c>
      <c r="L252">
        <v>2.3387242232766901</v>
      </c>
      <c r="M252">
        <v>2.2542996613260899</v>
      </c>
      <c r="N252">
        <v>2.16380014935842</v>
      </c>
      <c r="O252">
        <v>2.0760059703414502</v>
      </c>
      <c r="P252">
        <v>1.9982547329051901</v>
      </c>
      <c r="Q252">
        <v>1.9331449481672001</v>
      </c>
      <c r="R252">
        <v>1.87588777278209</v>
      </c>
      <c r="S252">
        <v>1.82653784273868</v>
      </c>
      <c r="T252">
        <v>1.78240554034848</v>
      </c>
      <c r="U252">
        <v>1.7384110897483001</v>
      </c>
      <c r="V252">
        <v>1.6981452685843399</v>
      </c>
      <c r="W252">
        <v>1.66101741515212</v>
      </c>
      <c r="X252">
        <v>1.62062589202651</v>
      </c>
      <c r="Y252">
        <v>1.5834256050658599</v>
      </c>
      <c r="Z252">
        <v>1.54901506712341</v>
      </c>
      <c r="AA252">
        <v>1.5175000801223899</v>
      </c>
      <c r="AB252">
        <v>1.4880590560041</v>
      </c>
      <c r="AC252">
        <v>1.46066741382575</v>
      </c>
      <c r="AD252">
        <v>1.43512998637949</v>
      </c>
      <c r="AE252">
        <v>1.4112505857447499</v>
      </c>
      <c r="AF252">
        <v>1.38890230376601</v>
      </c>
      <c r="AG252">
        <v>1.3679231126379101</v>
      </c>
      <c r="AH252">
        <v>1.34821535717576</v>
      </c>
    </row>
    <row r="253" spans="1:34" x14ac:dyDescent="0.35">
      <c r="A253" t="s">
        <v>452</v>
      </c>
      <c r="C253">
        <v>4.2050000000000001</v>
      </c>
      <c r="D253">
        <v>4.1420000000000003</v>
      </c>
      <c r="E253">
        <v>3.42017179784543</v>
      </c>
      <c r="F253">
        <v>4.2284505730191002</v>
      </c>
      <c r="G253">
        <v>5.3404410055030196</v>
      </c>
      <c r="H253">
        <v>7.6957404899153499</v>
      </c>
      <c r="I253">
        <v>8.5613718010891304</v>
      </c>
      <c r="J253">
        <v>8.0598007879273101</v>
      </c>
      <c r="K253">
        <v>10.0958510410406</v>
      </c>
      <c r="L253">
        <v>9.4828696511245099</v>
      </c>
      <c r="M253">
        <v>9.2849636576432406</v>
      </c>
      <c r="N253">
        <v>11.350154106468301</v>
      </c>
      <c r="O253">
        <v>11.095745482496501</v>
      </c>
      <c r="P253">
        <v>10.553460539309</v>
      </c>
      <c r="Q253">
        <v>9.9114481742556499</v>
      </c>
      <c r="R253">
        <v>9.5918735361418399</v>
      </c>
      <c r="S253">
        <v>9.3071316788545708</v>
      </c>
      <c r="T253">
        <v>8.3499395017987403</v>
      </c>
      <c r="U253">
        <v>9.2083610573088404</v>
      </c>
      <c r="V253">
        <v>8.7605947592063895</v>
      </c>
      <c r="W253">
        <v>8.3928049639620905</v>
      </c>
      <c r="X253">
        <v>9.3250109721633407</v>
      </c>
      <c r="Y253">
        <v>8.9492533326352603</v>
      </c>
      <c r="Z253">
        <v>8.6082960739918004</v>
      </c>
      <c r="AA253">
        <v>8.2968108901699296</v>
      </c>
      <c r="AB253">
        <v>8.0113685228642506</v>
      </c>
      <c r="AC253">
        <v>7.7492024353806102</v>
      </c>
      <c r="AD253">
        <v>7.5082221290076703</v>
      </c>
      <c r="AE253">
        <v>7.2865905893126497</v>
      </c>
      <c r="AF253">
        <v>7.0826631877960304</v>
      </c>
      <c r="AG253">
        <v>6.8949344874889</v>
      </c>
      <c r="AH253">
        <v>6.7220118499192303</v>
      </c>
    </row>
    <row r="254" spans="1:34" x14ac:dyDescent="0.35">
      <c r="A254" t="s">
        <v>382</v>
      </c>
      <c r="C254">
        <v>2.8109999999999999</v>
      </c>
      <c r="D254">
        <v>2.786</v>
      </c>
      <c r="E254">
        <v>2.9623928769134098</v>
      </c>
      <c r="F254">
        <v>2.8774145277927698</v>
      </c>
      <c r="G254">
        <v>3.6558783952073801</v>
      </c>
      <c r="H254">
        <v>3.4218442149731301</v>
      </c>
      <c r="I254">
        <v>3.1938269398569501</v>
      </c>
      <c r="J254">
        <v>3.03228548629497</v>
      </c>
      <c r="K254">
        <v>2.9892463385265899</v>
      </c>
      <c r="L254">
        <v>2.81843685796734</v>
      </c>
      <c r="M254">
        <v>2.71732467073452</v>
      </c>
      <c r="N254">
        <v>2.8258741827374001</v>
      </c>
      <c r="O254">
        <v>2.54821174613835</v>
      </c>
      <c r="P254">
        <v>2.5150401982398201</v>
      </c>
      <c r="Q254">
        <v>2.3173848728812798</v>
      </c>
      <c r="R254">
        <v>2.2153430596197001</v>
      </c>
      <c r="S254">
        <v>2.0959406835924201</v>
      </c>
      <c r="T254">
        <v>2.0307486828412902</v>
      </c>
      <c r="U254">
        <v>1.98953350806597</v>
      </c>
      <c r="V254">
        <v>1.9655167689914901</v>
      </c>
      <c r="W254">
        <v>1.94581396156872</v>
      </c>
      <c r="X254">
        <v>1.9287542222751499</v>
      </c>
      <c r="Y254">
        <v>1.9131543191198499</v>
      </c>
      <c r="Z254">
        <v>1.8989959820557401</v>
      </c>
      <c r="AA254">
        <v>1.88591448687629</v>
      </c>
      <c r="AB254">
        <v>1.8736815491949901</v>
      </c>
      <c r="AC254">
        <v>1.8621068925817601</v>
      </c>
      <c r="AD254">
        <v>1.8510726724944799</v>
      </c>
      <c r="AE254">
        <v>1.8404853279142499</v>
      </c>
      <c r="AF254">
        <v>1.8302726953494699</v>
      </c>
      <c r="AG254">
        <v>1.8203777066905</v>
      </c>
      <c r="AH254">
        <v>1.8107542841836799</v>
      </c>
    </row>
    <row r="255" spans="1:34" x14ac:dyDescent="0.35">
      <c r="A255" t="s">
        <v>383</v>
      </c>
      <c r="C255">
        <v>1.331</v>
      </c>
      <c r="D255">
        <v>1.248</v>
      </c>
      <c r="E255">
        <v>1.1997534228491999</v>
      </c>
      <c r="F255">
        <v>1.4825226905761799</v>
      </c>
      <c r="G255">
        <v>1.37175415166313</v>
      </c>
      <c r="H255">
        <v>1.5289931890358099</v>
      </c>
      <c r="I255">
        <v>2.57392099833356</v>
      </c>
      <c r="J255">
        <v>2.4172993638981901</v>
      </c>
      <c r="K255">
        <v>2.2489492396513802</v>
      </c>
      <c r="L255">
        <v>2.0704239821539998</v>
      </c>
      <c r="M255">
        <v>1.88541606685298</v>
      </c>
      <c r="N255">
        <v>1.8164638450763</v>
      </c>
      <c r="O255">
        <v>2.6026738563593201</v>
      </c>
      <c r="P255">
        <v>2.41847597668714</v>
      </c>
      <c r="Q255">
        <v>2.3089490121085099</v>
      </c>
      <c r="R255">
        <v>2.2225479847896601</v>
      </c>
      <c r="S255">
        <v>2.07017883766741</v>
      </c>
      <c r="T255">
        <v>1.9228686782050901</v>
      </c>
      <c r="U255">
        <v>2.2260290351395802</v>
      </c>
      <c r="V255">
        <v>2.0526941332548101</v>
      </c>
      <c r="W255">
        <v>1.9401870814240101</v>
      </c>
      <c r="X255">
        <v>2.5140299447193502</v>
      </c>
      <c r="Y255">
        <v>2.32578388892578</v>
      </c>
      <c r="Z255">
        <v>2.16626189426366</v>
      </c>
      <c r="AA255">
        <v>1.91855519763217</v>
      </c>
      <c r="AB255">
        <v>1.84058665809927</v>
      </c>
      <c r="AC255">
        <v>1.6877261330687801</v>
      </c>
      <c r="AD255">
        <v>1.5451496118854</v>
      </c>
      <c r="AE255">
        <v>1.4109900379852001</v>
      </c>
      <c r="AF255">
        <v>1.2853693218261599</v>
      </c>
      <c r="AG255">
        <v>1.1682290838223801</v>
      </c>
      <c r="AH255">
        <v>1.05937255850776</v>
      </c>
    </row>
    <row r="256" spans="1:34" x14ac:dyDescent="0.35">
      <c r="A256" t="s">
        <v>61</v>
      </c>
      <c r="C256">
        <v>4.1420000000000003</v>
      </c>
      <c r="D256">
        <v>4.0339999999999998</v>
      </c>
      <c r="E256">
        <v>4.1621462997626102</v>
      </c>
      <c r="F256">
        <v>4.35993721836895</v>
      </c>
      <c r="G256">
        <v>5.0276325468705103</v>
      </c>
      <c r="H256">
        <v>4.9508374040089498</v>
      </c>
      <c r="I256">
        <v>5.7677479381905199</v>
      </c>
      <c r="J256">
        <v>5.4495848501931698</v>
      </c>
      <c r="K256">
        <v>5.2381955781779697</v>
      </c>
      <c r="L256">
        <v>4.8888608401213496</v>
      </c>
      <c r="M256">
        <v>4.60274073758751</v>
      </c>
      <c r="N256">
        <v>4.6423380278137101</v>
      </c>
      <c r="O256">
        <v>5.1508856024976799</v>
      </c>
      <c r="P256">
        <v>4.93351617492696</v>
      </c>
      <c r="Q256">
        <v>4.6263338849897897</v>
      </c>
      <c r="R256">
        <v>4.4378910444093602</v>
      </c>
      <c r="S256">
        <v>4.1661195212598301</v>
      </c>
      <c r="T256">
        <v>3.9536173610463798</v>
      </c>
      <c r="U256">
        <v>4.2155625432055501</v>
      </c>
      <c r="V256">
        <v>4.0182109022463104</v>
      </c>
      <c r="W256">
        <v>3.8860010429927399</v>
      </c>
      <c r="X256">
        <v>4.4427841669944996</v>
      </c>
      <c r="Y256">
        <v>4.2389382080456404</v>
      </c>
      <c r="Z256">
        <v>4.0652578763194001</v>
      </c>
      <c r="AA256">
        <v>3.8044696845084598</v>
      </c>
      <c r="AB256">
        <v>3.7142682072942699</v>
      </c>
      <c r="AC256">
        <v>3.5498330256505399</v>
      </c>
      <c r="AD256">
        <v>3.3962222843798902</v>
      </c>
      <c r="AE256">
        <v>3.25147536589945</v>
      </c>
      <c r="AF256">
        <v>3.1156420171756398</v>
      </c>
      <c r="AG256">
        <v>2.9886067905128901</v>
      </c>
      <c r="AH256">
        <v>2.8701268426914401</v>
      </c>
    </row>
    <row r="257" spans="1:34" x14ac:dyDescent="0.35">
      <c r="A257" t="s">
        <v>460</v>
      </c>
      <c r="C257">
        <v>6.8440000000000003</v>
      </c>
      <c r="D257">
        <v>6.6219999999999999</v>
      </c>
      <c r="E257">
        <v>6.4005317552775498</v>
      </c>
      <c r="F257">
        <v>5.9112892521605804</v>
      </c>
      <c r="G257">
        <v>5.4884314736978297</v>
      </c>
      <c r="H257">
        <v>5.0155992013660002</v>
      </c>
      <c r="I257">
        <v>4.2552029019882402</v>
      </c>
      <c r="J257">
        <v>3.6126808278734401</v>
      </c>
      <c r="K257">
        <v>3.0517421333988599</v>
      </c>
      <c r="L257">
        <v>2.6238635633981602</v>
      </c>
      <c r="M257">
        <v>2.31094444085244</v>
      </c>
      <c r="N257">
        <v>2.0455065598172202</v>
      </c>
      <c r="O257">
        <v>1.82230693881268</v>
      </c>
      <c r="P257">
        <v>1.63109678891454</v>
      </c>
      <c r="Q257">
        <v>1.4681999099443299</v>
      </c>
      <c r="R257">
        <v>1.3267025154540999</v>
      </c>
      <c r="S257">
        <v>1.2035110080773299</v>
      </c>
      <c r="T257">
        <v>1.0956134159159101</v>
      </c>
      <c r="U257">
        <v>1.0006029392162199</v>
      </c>
      <c r="V257">
        <v>0.91644691613691498</v>
      </c>
      <c r="W257">
        <v>0.84152735831731795</v>
      </c>
      <c r="X257">
        <v>0.77450717734207197</v>
      </c>
      <c r="Y257">
        <v>0.714279088910449</v>
      </c>
      <c r="Z257">
        <v>0.65991525801291695</v>
      </c>
      <c r="AA257">
        <v>0.61064133550398803</v>
      </c>
      <c r="AB257">
        <v>0.56580839353969303</v>
      </c>
      <c r="AC257">
        <v>0.52487013271336402</v>
      </c>
      <c r="AD257">
        <v>0.48736447430221502</v>
      </c>
      <c r="AE257">
        <v>0.45289858272148897</v>
      </c>
      <c r="AF257">
        <v>0.42113670371585799</v>
      </c>
      <c r="AG257">
        <v>0.39179032366319</v>
      </c>
      <c r="AH257">
        <v>0.36461009330246202</v>
      </c>
    </row>
    <row r="258" spans="1:34" x14ac:dyDescent="0.35">
      <c r="A258" t="s">
        <v>461</v>
      </c>
      <c r="C258">
        <v>0.37</v>
      </c>
      <c r="D258">
        <v>0.35799999999999998</v>
      </c>
      <c r="E258">
        <v>0.34618318508159401</v>
      </c>
      <c r="F258">
        <v>0.319732222729814</v>
      </c>
      <c r="G258">
        <v>0.29686954867958898</v>
      </c>
      <c r="H258">
        <v>0.27130529047270202</v>
      </c>
      <c r="I258">
        <v>0.23017344692733699</v>
      </c>
      <c r="J258">
        <v>0.19541559442352399</v>
      </c>
      <c r="K258">
        <v>0.16506999903539499</v>
      </c>
      <c r="L258">
        <v>0.141923710852114</v>
      </c>
      <c r="M258">
        <v>0.124997380893118</v>
      </c>
      <c r="N258">
        <v>0.110639545567286</v>
      </c>
      <c r="O258">
        <v>9.8566496868423295E-2</v>
      </c>
      <c r="P258">
        <v>8.8223870085899006E-2</v>
      </c>
      <c r="Q258">
        <v>7.9412759728735002E-2</v>
      </c>
      <c r="R258">
        <v>7.1759203324253798E-2</v>
      </c>
      <c r="S258">
        <v>6.5095850362583599E-2</v>
      </c>
      <c r="T258">
        <v>5.9259774550386099E-2</v>
      </c>
      <c r="U258">
        <v>5.4120781384141198E-2</v>
      </c>
      <c r="V258">
        <v>4.9568916044929301E-2</v>
      </c>
      <c r="W258">
        <v>4.5516654918215299E-2</v>
      </c>
      <c r="X258">
        <v>4.1891670036666398E-2</v>
      </c>
      <c r="Y258">
        <v>3.8634064885923101E-2</v>
      </c>
      <c r="Z258">
        <v>3.5693650409784901E-2</v>
      </c>
      <c r="AA258">
        <v>3.3028540384286702E-2</v>
      </c>
      <c r="AB258">
        <v>3.06036332163157E-2</v>
      </c>
      <c r="AC258">
        <v>2.8389378931654798E-2</v>
      </c>
      <c r="AD258">
        <v>2.6360783386526001E-2</v>
      </c>
      <c r="AE258">
        <v>2.4496598044350198E-2</v>
      </c>
      <c r="AF258">
        <v>2.27786620755729E-2</v>
      </c>
      <c r="AG258">
        <v>2.1191370021475898E-2</v>
      </c>
      <c r="AH258">
        <v>1.97212349078341E-2</v>
      </c>
    </row>
    <row r="259" spans="1:34" x14ac:dyDescent="0.35">
      <c r="A259" t="s">
        <v>245</v>
      </c>
      <c r="B259">
        <v>0.752</v>
      </c>
      <c r="C259">
        <v>0.76200000000000001</v>
      </c>
      <c r="D259">
        <v>0.77200000000000002</v>
      </c>
      <c r="E259">
        <v>0.78154155854697804</v>
      </c>
      <c r="F259">
        <v>0.79208858718780295</v>
      </c>
      <c r="G259">
        <v>0.803252300794977</v>
      </c>
      <c r="H259">
        <v>0.81447962861169299</v>
      </c>
      <c r="I259">
        <v>0.82635663657309799</v>
      </c>
      <c r="J259">
        <v>0.83714835675436206</v>
      </c>
      <c r="K259">
        <v>0.84885647462573699</v>
      </c>
      <c r="L259">
        <v>0.85933066024946203</v>
      </c>
      <c r="M259">
        <v>0.86889644166712099</v>
      </c>
      <c r="N259">
        <v>0.87914974491797904</v>
      </c>
      <c r="O259">
        <v>0.88767422832128495</v>
      </c>
      <c r="P259">
        <v>0.89728228666013998</v>
      </c>
      <c r="Q259">
        <v>0.90604226485509098</v>
      </c>
      <c r="R259">
        <v>0.91426791616718805</v>
      </c>
      <c r="S259">
        <v>0.92188299557577102</v>
      </c>
      <c r="T259">
        <v>0.92863786461895304</v>
      </c>
      <c r="U259">
        <v>0.93585049340799997</v>
      </c>
      <c r="V259">
        <v>0.94241461472297205</v>
      </c>
      <c r="W259">
        <v>0.94846942878931495</v>
      </c>
      <c r="X259">
        <v>0.954741307421206</v>
      </c>
      <c r="Y259">
        <v>0.96058065882406496</v>
      </c>
      <c r="Z259">
        <v>0.96605368681231296</v>
      </c>
      <c r="AA259">
        <v>0.97100387922698195</v>
      </c>
      <c r="AB259">
        <v>0.97574199552270002</v>
      </c>
      <c r="AC259">
        <v>0.98018899797658698</v>
      </c>
      <c r="AD259">
        <v>0.98436734842308804</v>
      </c>
      <c r="AE259">
        <v>0.98830136819827297</v>
      </c>
      <c r="AF259">
        <v>0.99200378236168096</v>
      </c>
      <c r="AG259">
        <v>0.99549684307269004</v>
      </c>
      <c r="AH259">
        <v>0.99879137774179405</v>
      </c>
    </row>
    <row r="260" spans="1:34" x14ac:dyDescent="0.35">
      <c r="A260" t="s">
        <v>451</v>
      </c>
      <c r="C260">
        <v>9.6110000000000007</v>
      </c>
      <c r="D260">
        <v>9.3789999999999996</v>
      </c>
      <c r="E260">
        <v>9.1491781242956005</v>
      </c>
      <c r="F260">
        <v>8.9799559193345306</v>
      </c>
      <c r="G260">
        <v>8.8099363345342603</v>
      </c>
      <c r="H260">
        <v>8.6029738007030492</v>
      </c>
      <c r="I260">
        <v>8.4486087964391494</v>
      </c>
      <c r="J260">
        <v>8.0915905562692103</v>
      </c>
      <c r="K260">
        <v>8.8756625836648695</v>
      </c>
      <c r="L260">
        <v>8.3916654156877097</v>
      </c>
      <c r="M260">
        <v>7.9724085919014902</v>
      </c>
      <c r="N260">
        <v>7.69873502831088</v>
      </c>
      <c r="O260">
        <v>7.4435502543817798</v>
      </c>
      <c r="P260">
        <v>7.0974432178958802</v>
      </c>
      <c r="Q260">
        <v>6.5562689616284997</v>
      </c>
      <c r="R260">
        <v>6.3983728312732904</v>
      </c>
      <c r="S260">
        <v>6.2491902887475801</v>
      </c>
      <c r="T260">
        <v>6.0090753764412304</v>
      </c>
      <c r="U260">
        <v>5.9425097919949597</v>
      </c>
      <c r="V260">
        <v>5.7513278639301797</v>
      </c>
      <c r="W260">
        <v>5.5894133079307204</v>
      </c>
      <c r="X260">
        <v>5.5875376908485004</v>
      </c>
      <c r="Y260">
        <v>5.4590556068803497</v>
      </c>
      <c r="Z260">
        <v>5.3400468833996397</v>
      </c>
      <c r="AA260">
        <v>5.2076687190176703</v>
      </c>
      <c r="AB260">
        <v>5.1120694039811898</v>
      </c>
      <c r="AC260">
        <v>5.0073737255118704</v>
      </c>
      <c r="AD260">
        <v>4.8760391857445002</v>
      </c>
      <c r="AE260">
        <v>4.7527768809891899</v>
      </c>
      <c r="AF260">
        <v>4.6371661165706497</v>
      </c>
      <c r="AG260">
        <v>4.5286933338608897</v>
      </c>
      <c r="AH260">
        <v>4.4269062049560599</v>
      </c>
    </row>
    <row r="261" spans="1:34" x14ac:dyDescent="0.35">
      <c r="A261" t="s">
        <v>374</v>
      </c>
      <c r="C261">
        <v>3.9289999999999998</v>
      </c>
      <c r="D261">
        <v>3.9750000000000001</v>
      </c>
      <c r="E261">
        <v>4.0081286480031002</v>
      </c>
      <c r="F261">
        <v>4.9183158181739399</v>
      </c>
      <c r="G261">
        <v>7.0684489620320399</v>
      </c>
      <c r="H261">
        <v>7.7889283416249402</v>
      </c>
      <c r="I261">
        <v>7.0325164715934996</v>
      </c>
      <c r="J261">
        <v>6.70931864734193</v>
      </c>
      <c r="K261">
        <v>10.2059082917207</v>
      </c>
      <c r="L261">
        <v>9.6127310997337005</v>
      </c>
      <c r="M261">
        <v>9.5629801639829797</v>
      </c>
      <c r="N261">
        <v>12.060162415425699</v>
      </c>
      <c r="O261">
        <v>10.3184544526344</v>
      </c>
      <c r="P261">
        <v>10.3037941652847</v>
      </c>
      <c r="Q261">
        <v>9.8863889701647292</v>
      </c>
      <c r="R261">
        <v>9.7818996520051193</v>
      </c>
      <c r="S261">
        <v>9.6346919657903705</v>
      </c>
      <c r="T261">
        <v>8.8840791090487397</v>
      </c>
      <c r="U261">
        <v>8.5363925946574</v>
      </c>
      <c r="V261">
        <v>8.3559269840426005</v>
      </c>
      <c r="W261">
        <v>8.2438412245561903</v>
      </c>
      <c r="X261">
        <v>8.1675332656183492</v>
      </c>
      <c r="Y261">
        <v>8.1068383251689795</v>
      </c>
      <c r="Z261">
        <v>8.0613530304036107</v>
      </c>
      <c r="AA261">
        <v>8.0262017255091802</v>
      </c>
      <c r="AB261">
        <v>7.9987380827604397</v>
      </c>
      <c r="AC261">
        <v>7.9766617501658201</v>
      </c>
      <c r="AD261">
        <v>7.9587969057600203</v>
      </c>
      <c r="AE261">
        <v>7.9442322325355903</v>
      </c>
      <c r="AF261">
        <v>7.9323052200587103</v>
      </c>
      <c r="AG261">
        <v>7.9225192254872097</v>
      </c>
      <c r="AH261">
        <v>7.91449296476046</v>
      </c>
    </row>
    <row r="262" spans="1:34" x14ac:dyDescent="0.35">
      <c r="A262" t="s">
        <v>375</v>
      </c>
      <c r="C262">
        <v>0.81</v>
      </c>
      <c r="D262">
        <v>0.78700000000000003</v>
      </c>
      <c r="E262">
        <v>0.80586627803229405</v>
      </c>
      <c r="F262">
        <v>0.78110264686109199</v>
      </c>
      <c r="G262">
        <v>0.75208016932479105</v>
      </c>
      <c r="H262">
        <v>0.69759973758504501</v>
      </c>
      <c r="I262">
        <v>0.66948378851055201</v>
      </c>
      <c r="J262">
        <v>0.63303934261150696</v>
      </c>
      <c r="K262">
        <v>0.594355542597227</v>
      </c>
      <c r="L262">
        <v>0.55996918310270505</v>
      </c>
      <c r="M262">
        <v>0.52989313438504904</v>
      </c>
      <c r="N262">
        <v>0.495279153266376</v>
      </c>
      <c r="O262">
        <v>0.46784203813191499</v>
      </c>
      <c r="P262">
        <v>0.44713822703658301</v>
      </c>
      <c r="Q262">
        <v>0.43185983145983697</v>
      </c>
      <c r="R262">
        <v>0.41214531627056999</v>
      </c>
      <c r="S262">
        <v>0.392815853606447</v>
      </c>
      <c r="T262">
        <v>0.37738401455227999</v>
      </c>
      <c r="U262">
        <v>0.36367962506911999</v>
      </c>
      <c r="V262">
        <v>0.35289689407074698</v>
      </c>
      <c r="W262">
        <v>0.34257309078845799</v>
      </c>
      <c r="X262">
        <v>0.33260051341528801</v>
      </c>
      <c r="Y262">
        <v>0.32368102189295</v>
      </c>
      <c r="Z262">
        <v>0.31491997781487702</v>
      </c>
      <c r="AA262">
        <v>0.30630245080088098</v>
      </c>
      <c r="AB262">
        <v>0.29773323278775399</v>
      </c>
      <c r="AC262">
        <v>0.28932464623728599</v>
      </c>
      <c r="AD262">
        <v>0.28104153294578899</v>
      </c>
      <c r="AE262">
        <v>0.27288638101442098</v>
      </c>
      <c r="AF262">
        <v>0.26486229268508599</v>
      </c>
      <c r="AG262">
        <v>0.25697301031716302</v>
      </c>
      <c r="AH262">
        <v>0.24922238115186299</v>
      </c>
    </row>
    <row r="263" spans="1:34" x14ac:dyDescent="0.35">
      <c r="A263" t="s">
        <v>365</v>
      </c>
      <c r="C263">
        <v>0.24</v>
      </c>
      <c r="D263">
        <v>0.22800000000000001</v>
      </c>
      <c r="E263">
        <v>0.19847554007801799</v>
      </c>
      <c r="F263">
        <v>0.25647653270123399</v>
      </c>
      <c r="G263">
        <v>0.238606770177168</v>
      </c>
      <c r="H263">
        <v>0.39466204844674702</v>
      </c>
      <c r="I263">
        <v>0.600661342339458</v>
      </c>
      <c r="J263">
        <v>0.58051712854328696</v>
      </c>
      <c r="K263">
        <v>0.55914858491270203</v>
      </c>
      <c r="L263">
        <v>0.53291382878250604</v>
      </c>
      <c r="M263">
        <v>0.499218853662311</v>
      </c>
      <c r="N263">
        <v>0.49166375837110099</v>
      </c>
      <c r="O263">
        <v>0.68850910577191904</v>
      </c>
      <c r="P263">
        <v>0.63285794964664399</v>
      </c>
      <c r="Q263">
        <v>0.59575410040466203</v>
      </c>
      <c r="R263">
        <v>0.56195721664391696</v>
      </c>
      <c r="S263">
        <v>0.51481810095681202</v>
      </c>
      <c r="T263">
        <v>0.47435162284524701</v>
      </c>
      <c r="U263">
        <v>0.60459263446692102</v>
      </c>
      <c r="V263">
        <v>0.56415838177913802</v>
      </c>
      <c r="W263">
        <v>0.53428579539439602</v>
      </c>
      <c r="X263">
        <v>0.63583035334731997</v>
      </c>
      <c r="Y263">
        <v>0.58855663512012302</v>
      </c>
      <c r="Z263">
        <v>0.54712098930480102</v>
      </c>
      <c r="AA263">
        <v>0.49414526472079501</v>
      </c>
      <c r="AB263">
        <v>0.46828203309559702</v>
      </c>
      <c r="AC263">
        <v>0.42885484732218998</v>
      </c>
      <c r="AD263">
        <v>0.39234420889837601</v>
      </c>
      <c r="AE263">
        <v>0.35838202326517399</v>
      </c>
      <c r="AF263">
        <v>0.326953132536831</v>
      </c>
      <c r="AG263">
        <v>0.29798939227572102</v>
      </c>
      <c r="AH263">
        <v>0.27138626552397599</v>
      </c>
    </row>
    <row r="264" spans="1:34" x14ac:dyDescent="0.35">
      <c r="A264" t="s">
        <v>58</v>
      </c>
      <c r="C264">
        <v>10.537000000000001</v>
      </c>
      <c r="D264">
        <v>10.494999999999999</v>
      </c>
      <c r="E264">
        <v>10.3708287845493</v>
      </c>
      <c r="F264">
        <v>10.7072850431862</v>
      </c>
      <c r="G264">
        <v>14.034675393178601</v>
      </c>
      <c r="H264">
        <v>14.3111398836473</v>
      </c>
      <c r="I264">
        <v>13.2150361937192</v>
      </c>
      <c r="J264">
        <v>12.5783162152548</v>
      </c>
      <c r="K264">
        <v>14.852255425077599</v>
      </c>
      <c r="L264">
        <v>14.0000146119525</v>
      </c>
      <c r="M264">
        <v>13.7419514683355</v>
      </c>
      <c r="N264">
        <v>16.218173842549501</v>
      </c>
      <c r="O264">
        <v>14.1998593681615</v>
      </c>
      <c r="P264">
        <v>14.145509259383701</v>
      </c>
      <c r="Q264">
        <v>13.4118969761378</v>
      </c>
      <c r="R264">
        <v>13.174027967024401</v>
      </c>
      <c r="S264">
        <v>12.8643083962149</v>
      </c>
      <c r="T264">
        <v>12.0187813932579</v>
      </c>
      <c r="U264">
        <v>11.597659803508099</v>
      </c>
      <c r="V264">
        <v>11.365749285704601</v>
      </c>
      <c r="W264">
        <v>11.2066471465553</v>
      </c>
      <c r="X264">
        <v>11.0863183257354</v>
      </c>
      <c r="Y264">
        <v>10.984978162281299</v>
      </c>
      <c r="Z264">
        <v>10.9003750126742</v>
      </c>
      <c r="AA264">
        <v>10.827288185543599</v>
      </c>
      <c r="AB264">
        <v>10.7626861384287</v>
      </c>
      <c r="AC264">
        <v>10.704279476539</v>
      </c>
      <c r="AD264">
        <v>10.650704651981901</v>
      </c>
      <c r="AE264">
        <v>10.600945008170401</v>
      </c>
      <c r="AF264">
        <v>10.5542540655147</v>
      </c>
      <c r="AG264">
        <v>10.5100677560118</v>
      </c>
      <c r="AH264">
        <v>10.467949667089099</v>
      </c>
    </row>
    <row r="265" spans="1:34" x14ac:dyDescent="0.35">
      <c r="A265" t="s">
        <v>442</v>
      </c>
      <c r="C265">
        <v>9.9879999999999995</v>
      </c>
      <c r="D265">
        <v>9.9480000000000004</v>
      </c>
      <c r="E265">
        <v>9.8301694640277901</v>
      </c>
      <c r="F265">
        <v>10.149085348991701</v>
      </c>
      <c r="G265">
        <v>13.3030098513541</v>
      </c>
      <c r="H265">
        <v>13.5650615010875</v>
      </c>
      <c r="I265">
        <v>12.526100657553799</v>
      </c>
      <c r="J265">
        <v>11.9225746116159</v>
      </c>
      <c r="K265">
        <v>14.0779672275617</v>
      </c>
      <c r="L265">
        <v>13.270156030286699</v>
      </c>
      <c r="M265">
        <v>13.0255464154839</v>
      </c>
      <c r="N265">
        <v>15.372676628009</v>
      </c>
      <c r="O265">
        <v>13.4595823394896</v>
      </c>
      <c r="P265">
        <v>13.4080656487049</v>
      </c>
      <c r="Q265">
        <v>12.7126985555809</v>
      </c>
      <c r="R265">
        <v>12.487230300497099</v>
      </c>
      <c r="S265">
        <v>12.1936572475971</v>
      </c>
      <c r="T265">
        <v>11.3922098514293</v>
      </c>
      <c r="U265">
        <v>10.993042467780199</v>
      </c>
      <c r="V265">
        <v>10.7732220717579</v>
      </c>
      <c r="W265">
        <v>10.6224143569244</v>
      </c>
      <c r="X265">
        <v>10.5083586025928</v>
      </c>
      <c r="Y265">
        <v>10.4123015756221</v>
      </c>
      <c r="Z265">
        <v>10.332109016752799</v>
      </c>
      <c r="AA265">
        <v>10.2628324033589</v>
      </c>
      <c r="AB265">
        <v>10.2015982354774</v>
      </c>
      <c r="AC265">
        <v>10.146236470652999</v>
      </c>
      <c r="AD265">
        <v>10.095454646428401</v>
      </c>
      <c r="AE265">
        <v>10.048289107270501</v>
      </c>
      <c r="AF265">
        <v>10.0040322895874</v>
      </c>
      <c r="AG265">
        <v>9.9621495317647497</v>
      </c>
      <c r="AH265">
        <v>9.9222271725962994</v>
      </c>
    </row>
    <row r="266" spans="1:34" x14ac:dyDescent="0.35">
      <c r="A266" t="s">
        <v>376</v>
      </c>
      <c r="C266">
        <v>0.69099999999999995</v>
      </c>
      <c r="D266">
        <v>0.68500000000000005</v>
      </c>
      <c r="E266">
        <v>0.67847332845050501</v>
      </c>
      <c r="F266">
        <v>0.67252936801124596</v>
      </c>
      <c r="G266">
        <v>0.72638737600562597</v>
      </c>
      <c r="H266">
        <v>0.70917675139768099</v>
      </c>
      <c r="I266">
        <v>0.694341481806242</v>
      </c>
      <c r="J266">
        <v>0.68148595865907402</v>
      </c>
      <c r="K266">
        <v>0.67024840629795301</v>
      </c>
      <c r="L266">
        <v>0.65993423219952096</v>
      </c>
      <c r="M266">
        <v>0.65095511340234102</v>
      </c>
      <c r="N266">
        <v>0.65828719836169003</v>
      </c>
      <c r="O266">
        <v>0.64095222410374697</v>
      </c>
      <c r="P266">
        <v>0.63965523938690805</v>
      </c>
      <c r="Q266">
        <v>0.61883413914699603</v>
      </c>
      <c r="R266">
        <v>0.60694581111957302</v>
      </c>
      <c r="S266">
        <v>0.59193555145769206</v>
      </c>
      <c r="T266">
        <v>0.58224426989799904</v>
      </c>
      <c r="U266">
        <v>0.57508370745531101</v>
      </c>
      <c r="V266">
        <v>0.57013112454294501</v>
      </c>
      <c r="W266">
        <v>0.56581545348837603</v>
      </c>
      <c r="X266">
        <v>0.56194396968337201</v>
      </c>
      <c r="Y266">
        <v>0.55841535446458601</v>
      </c>
      <c r="Z266">
        <v>0.55516925845683396</v>
      </c>
      <c r="AA266">
        <v>0.55216485721174902</v>
      </c>
      <c r="AB266">
        <v>0.54937258230417596</v>
      </c>
      <c r="AC266">
        <v>0.54676955988445597</v>
      </c>
      <c r="AD266">
        <v>0.54433722406227503</v>
      </c>
      <c r="AE266">
        <v>0.54205997971005204</v>
      </c>
      <c r="AF266">
        <v>0.53992440670224995</v>
      </c>
      <c r="AG266">
        <v>0.53791875938392397</v>
      </c>
      <c r="AH266">
        <v>0.53603263212997299</v>
      </c>
    </row>
    <row r="267" spans="1:34" x14ac:dyDescent="0.35">
      <c r="A267" t="s">
        <v>59</v>
      </c>
      <c r="C267">
        <v>5.2519999999999998</v>
      </c>
      <c r="D267">
        <v>4.9290000000000003</v>
      </c>
      <c r="E267">
        <v>4.6726798693349103</v>
      </c>
      <c r="F267">
        <v>5.7594944698126298</v>
      </c>
      <c r="G267">
        <v>5.3439912359757002</v>
      </c>
      <c r="H267">
        <v>7.3439417152448501</v>
      </c>
      <c r="I267">
        <v>11.6530687552351</v>
      </c>
      <c r="J267">
        <v>11.0139749553472</v>
      </c>
      <c r="K267">
        <v>10.334004734275201</v>
      </c>
      <c r="L267">
        <v>9.6550793518548197</v>
      </c>
      <c r="M267">
        <v>8.8988889531365292</v>
      </c>
      <c r="N267">
        <v>8.5744385319124596</v>
      </c>
      <c r="O267">
        <v>11.947166815449799</v>
      </c>
      <c r="P267">
        <v>10.921610284319399</v>
      </c>
      <c r="Q267">
        <v>10.224040854124</v>
      </c>
      <c r="R267">
        <v>9.6820915420975595</v>
      </c>
      <c r="S267">
        <v>8.9483222333350891</v>
      </c>
      <c r="T267">
        <v>8.2481001623584493</v>
      </c>
      <c r="U267">
        <v>10.337999496956</v>
      </c>
      <c r="V267">
        <v>9.5396926199367797</v>
      </c>
      <c r="W267">
        <v>8.9641330312795304</v>
      </c>
      <c r="X267">
        <v>11.5069674442483</v>
      </c>
      <c r="Y267">
        <v>10.6383339625799</v>
      </c>
      <c r="Z267">
        <v>9.8831873583437293</v>
      </c>
      <c r="AA267">
        <v>8.8447651381700894</v>
      </c>
      <c r="AB267">
        <v>8.3968616231318993</v>
      </c>
      <c r="AC267">
        <v>7.7025647170617502</v>
      </c>
      <c r="AD267">
        <v>7.0569197211132701</v>
      </c>
      <c r="AE267">
        <v>6.4527198335508498</v>
      </c>
      <c r="AF267">
        <v>5.8896024756407703</v>
      </c>
      <c r="AG267">
        <v>5.36655290961607</v>
      </c>
      <c r="AH267">
        <v>4.8820731853382897</v>
      </c>
    </row>
    <row r="268" spans="1:34" x14ac:dyDescent="0.35">
      <c r="A268" t="s">
        <v>402</v>
      </c>
      <c r="C268">
        <v>11.157</v>
      </c>
      <c r="D268">
        <v>11.036</v>
      </c>
      <c r="E268">
        <v>11.2415485958508</v>
      </c>
      <c r="F268">
        <v>11.903942435993899</v>
      </c>
      <c r="G268">
        <v>11.6100719797713</v>
      </c>
      <c r="H268">
        <v>11.584587933834401</v>
      </c>
      <c r="I268">
        <v>13.1212623332438</v>
      </c>
      <c r="J268">
        <v>12.2482125858063</v>
      </c>
      <c r="K268">
        <v>11.644211843177001</v>
      </c>
      <c r="L268">
        <v>11.178278897832501</v>
      </c>
      <c r="M268">
        <v>10.896652888187299</v>
      </c>
      <c r="N268">
        <v>10.672550604620501</v>
      </c>
      <c r="O268">
        <v>11.280437418230701</v>
      </c>
      <c r="P268">
        <v>11.169246771928</v>
      </c>
      <c r="Q268">
        <v>11.027527403055799</v>
      </c>
      <c r="R268">
        <v>10.894433558939101</v>
      </c>
      <c r="S268">
        <v>10.7693221295977</v>
      </c>
      <c r="T268">
        <v>10.932743310654599</v>
      </c>
      <c r="U268">
        <v>9.5511741784431603</v>
      </c>
      <c r="V268">
        <v>9.6907456116693194</v>
      </c>
      <c r="W268">
        <v>9.7057217125486801</v>
      </c>
      <c r="X268">
        <v>11.761028298941399</v>
      </c>
      <c r="Y268">
        <v>11.8575903533656</v>
      </c>
      <c r="Z268">
        <v>11.9012821510709</v>
      </c>
      <c r="AA268">
        <v>11.9577983111656</v>
      </c>
      <c r="AB268">
        <v>11.8790889325116</v>
      </c>
      <c r="AC268">
        <v>12.0389520559375</v>
      </c>
      <c r="AD268">
        <v>12.1745686648802</v>
      </c>
      <c r="AE268">
        <v>12.291991163173201</v>
      </c>
      <c r="AF268">
        <v>12.3901637426303</v>
      </c>
      <c r="AG268">
        <v>12.467891325479901</v>
      </c>
      <c r="AH268">
        <v>12.5238315352087</v>
      </c>
    </row>
    <row r="269" spans="1:34" x14ac:dyDescent="0.35">
      <c r="A269" t="s">
        <v>443</v>
      </c>
      <c r="C269">
        <v>4.9779999999999998</v>
      </c>
      <c r="D269">
        <v>4.6719999999999997</v>
      </c>
      <c r="E269">
        <v>4.4290804448672096</v>
      </c>
      <c r="F269">
        <v>5.4592364642773799</v>
      </c>
      <c r="G269">
        <v>5.06539453646986</v>
      </c>
      <c r="H269">
        <v>6.96108219454488</v>
      </c>
      <c r="I269">
        <v>11.045562801170799</v>
      </c>
      <c r="J269">
        <v>10.4397866875329</v>
      </c>
      <c r="K269">
        <v>9.7952651509718294</v>
      </c>
      <c r="L269">
        <v>9.1517339828007707</v>
      </c>
      <c r="M269">
        <v>8.4349658323568999</v>
      </c>
      <c r="N269">
        <v>8.1274298880686899</v>
      </c>
      <c r="O269">
        <v>11.324328735023499</v>
      </c>
      <c r="P269">
        <v>10.352237236321701</v>
      </c>
      <c r="Q269">
        <v>9.69103398495173</v>
      </c>
      <c r="R269">
        <v>9.1773379545948508</v>
      </c>
      <c r="S269">
        <v>8.4818220221185605</v>
      </c>
      <c r="T269">
        <v>7.8181044192971099</v>
      </c>
      <c r="U269">
        <v>9.7990516558825203</v>
      </c>
      <c r="V269">
        <v>9.0423626729258597</v>
      </c>
      <c r="W269">
        <v>8.4968085604545305</v>
      </c>
      <c r="X269">
        <v>10.907078146206899</v>
      </c>
      <c r="Y269">
        <v>10.083728874483301</v>
      </c>
      <c r="Z269">
        <v>9.3679501026954792</v>
      </c>
      <c r="AA269">
        <v>8.3836636380759106</v>
      </c>
      <c r="AB269">
        <v>7.9591105432529803</v>
      </c>
      <c r="AC269">
        <v>7.3010092104850699</v>
      </c>
      <c r="AD269">
        <v>6.6890234323348601</v>
      </c>
      <c r="AE269">
        <v>6.1163221171098101</v>
      </c>
      <c r="AF269">
        <v>5.5825615882850901</v>
      </c>
      <c r="AG269">
        <v>5.0867800091147499</v>
      </c>
      <c r="AH269">
        <v>4.6275575216476703</v>
      </c>
    </row>
    <row r="270" spans="1:34" x14ac:dyDescent="0.35">
      <c r="A270" t="s">
        <v>377</v>
      </c>
      <c r="C270">
        <v>0.12</v>
      </c>
      <c r="D270">
        <v>0.112</v>
      </c>
      <c r="E270">
        <v>0.10620045483457199</v>
      </c>
      <c r="F270">
        <v>9.9610460806307394E-2</v>
      </c>
      <c r="G270">
        <v>9.3424216210588898E-2</v>
      </c>
      <c r="H270">
        <v>8.7275686663264296E-2</v>
      </c>
      <c r="I270">
        <v>8.1841772002693103E-2</v>
      </c>
      <c r="J270">
        <v>7.6750725222131097E-2</v>
      </c>
      <c r="K270">
        <v>7.1873342010937993E-2</v>
      </c>
      <c r="L270">
        <v>6.7391788312305301E-2</v>
      </c>
      <c r="M270">
        <v>6.3175025886578404E-2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</row>
    <row r="271" spans="1:34" x14ac:dyDescent="0.35">
      <c r="A271" t="s">
        <v>378</v>
      </c>
      <c r="C271">
        <v>2.2050000000000001</v>
      </c>
      <c r="D271">
        <v>2.1829999999999998</v>
      </c>
      <c r="E271">
        <v>2.12549866071606</v>
      </c>
      <c r="F271">
        <v>2.2292018576763701</v>
      </c>
      <c r="G271">
        <v>2.4690538115299598</v>
      </c>
      <c r="H271">
        <v>2.3385392850397801</v>
      </c>
      <c r="I271">
        <v>2.25707980340876</v>
      </c>
      <c r="J271">
        <v>2.1844719698377699</v>
      </c>
      <c r="K271">
        <v>0.100100600663902</v>
      </c>
      <c r="L271">
        <v>9.2384698617099095E-2</v>
      </c>
      <c r="M271">
        <v>8.5655577402346805E-2</v>
      </c>
      <c r="N271">
        <v>8.1252614695384306E-2</v>
      </c>
      <c r="O271">
        <v>7.4517906194275702E-2</v>
      </c>
      <c r="P271">
        <v>7.03794050356433E-2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</row>
    <row r="272" spans="1:34" x14ac:dyDescent="0.35">
      <c r="A272" t="s">
        <v>379</v>
      </c>
      <c r="C272">
        <v>2.4E-2</v>
      </c>
      <c r="D272">
        <v>2.1999999999999999E-2</v>
      </c>
      <c r="E272">
        <v>2.14926562983381E-2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</row>
    <row r="273" spans="1:34" x14ac:dyDescent="0.35">
      <c r="A273" t="s">
        <v>380</v>
      </c>
      <c r="C273">
        <v>1.0860000000000001</v>
      </c>
      <c r="D273">
        <v>1.0609999999999999</v>
      </c>
      <c r="E273">
        <v>1.07315893596384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</row>
    <row r="274" spans="1:34" x14ac:dyDescent="0.35">
      <c r="A274" t="s">
        <v>364</v>
      </c>
      <c r="C274">
        <v>2.2280000000000002</v>
      </c>
      <c r="D274">
        <v>2.093</v>
      </c>
      <c r="E274">
        <v>1.9267877035915499</v>
      </c>
      <c r="F274">
        <v>1.9858482394947501</v>
      </c>
      <c r="G274">
        <v>1.9379267035661301</v>
      </c>
      <c r="H274">
        <v>2.5221441035624199</v>
      </c>
      <c r="I274">
        <v>3.01938945026673</v>
      </c>
      <c r="J274">
        <v>2.93335596283353</v>
      </c>
      <c r="K274">
        <v>2.7826014996844002</v>
      </c>
      <c r="L274">
        <v>2.6440517513971602</v>
      </c>
      <c r="M274">
        <v>2.4872075622756999</v>
      </c>
      <c r="N274">
        <v>2.4052732430689399</v>
      </c>
      <c r="O274">
        <v>2.7839706416899701</v>
      </c>
      <c r="P274">
        <v>2.5412117390184799</v>
      </c>
      <c r="Q274">
        <v>2.3424489339669701</v>
      </c>
      <c r="R274">
        <v>2.1657795089229701</v>
      </c>
      <c r="S274">
        <v>1.99045802329778</v>
      </c>
      <c r="T274">
        <v>1.8051038999462701</v>
      </c>
      <c r="U274">
        <v>2.3221459288428798</v>
      </c>
      <c r="V274">
        <v>2.10820984556086</v>
      </c>
      <c r="W274">
        <v>1.9532398584975701</v>
      </c>
      <c r="X274">
        <v>2.0810704045531199</v>
      </c>
      <c r="Y274">
        <v>1.9037265669885199</v>
      </c>
      <c r="Z274">
        <v>1.7518667692231999</v>
      </c>
      <c r="AA274">
        <v>1.58078988719511</v>
      </c>
      <c r="AB274">
        <v>1.48066919047083</v>
      </c>
      <c r="AC274">
        <v>1.34887721857889</v>
      </c>
      <c r="AD274">
        <v>1.23134151990357</v>
      </c>
      <c r="AE274">
        <v>1.125433432256</v>
      </c>
      <c r="AF274">
        <v>1.02988725209774</v>
      </c>
      <c r="AG274">
        <v>0.94358399808913695</v>
      </c>
      <c r="AH274">
        <v>0.86553138824272902</v>
      </c>
    </row>
    <row r="275" spans="1:34" x14ac:dyDescent="0.35">
      <c r="A275" t="s">
        <v>60</v>
      </c>
      <c r="C275">
        <v>15.789</v>
      </c>
      <c r="D275">
        <v>15.423</v>
      </c>
      <c r="E275">
        <v>15.043508653884199</v>
      </c>
      <c r="F275">
        <v>16.466779512998901</v>
      </c>
      <c r="G275">
        <v>19.378666629154299</v>
      </c>
      <c r="H275">
        <v>21.655081598892199</v>
      </c>
      <c r="I275">
        <v>24.8681049489544</v>
      </c>
      <c r="J275">
        <v>23.592291170602</v>
      </c>
      <c r="K275">
        <v>25.186260159352901</v>
      </c>
      <c r="L275">
        <v>23.6550939638073</v>
      </c>
      <c r="M275">
        <v>22.640840421472099</v>
      </c>
      <c r="N275">
        <v>24.7926123744619</v>
      </c>
      <c r="O275">
        <v>26.147026183611299</v>
      </c>
      <c r="P275">
        <v>25.0671195437031</v>
      </c>
      <c r="Q275">
        <v>23.635937830261899</v>
      </c>
      <c r="R275">
        <v>22.856119509121999</v>
      </c>
      <c r="S275">
        <v>21.81263062955</v>
      </c>
      <c r="T275">
        <v>20.266881555616301</v>
      </c>
      <c r="U275">
        <v>21.935659300464199</v>
      </c>
      <c r="V275">
        <v>20.9054419056414</v>
      </c>
      <c r="W275">
        <v>20.1707801778348</v>
      </c>
      <c r="X275">
        <v>22.593285769983801</v>
      </c>
      <c r="Y275">
        <v>21.623312124861201</v>
      </c>
      <c r="Z275">
        <v>20.783562371018</v>
      </c>
      <c r="AA275">
        <v>19.672053323713701</v>
      </c>
      <c r="AB275">
        <v>19.159547761560599</v>
      </c>
      <c r="AC275">
        <v>18.406844193600701</v>
      </c>
      <c r="AD275">
        <v>17.7076243730952</v>
      </c>
      <c r="AE275">
        <v>17.053664841721201</v>
      </c>
      <c r="AF275">
        <v>16.443856541155501</v>
      </c>
      <c r="AG275">
        <v>15.876620665627801</v>
      </c>
      <c r="AH275">
        <v>15.350022852427401</v>
      </c>
    </row>
    <row r="276" spans="1:34" x14ac:dyDescent="0.35">
      <c r="A276" t="s">
        <v>401</v>
      </c>
      <c r="C276">
        <v>8.2089999999999996</v>
      </c>
      <c r="D276">
        <v>8.1479999999999997</v>
      </c>
      <c r="E276">
        <v>8.0980724600410792</v>
      </c>
      <c r="F276">
        <v>8.5512226094476507</v>
      </c>
      <c r="G276">
        <v>8.8600142704897404</v>
      </c>
      <c r="H276">
        <v>9.3374903433093692</v>
      </c>
      <c r="I276">
        <v>10.0054516150498</v>
      </c>
      <c r="J276">
        <v>9.6704442655001497</v>
      </c>
      <c r="K276">
        <v>10.256624175068399</v>
      </c>
      <c r="L276">
        <v>9.9883688816888103</v>
      </c>
      <c r="M276">
        <v>9.8249726180387</v>
      </c>
      <c r="N276">
        <v>9.9534891310854192</v>
      </c>
      <c r="O276">
        <v>10.0775858972258</v>
      </c>
      <c r="P276">
        <v>9.9435064368398898</v>
      </c>
      <c r="Q276">
        <v>9.8112416635219706</v>
      </c>
      <c r="R276">
        <v>9.7009829032088195</v>
      </c>
      <c r="S276">
        <v>9.5747890254385499</v>
      </c>
      <c r="T276">
        <v>9.5376873297572295</v>
      </c>
      <c r="U276">
        <v>9.0789031434783496</v>
      </c>
      <c r="V276">
        <v>9.10255450480817</v>
      </c>
      <c r="W276">
        <v>9.0876638398342404</v>
      </c>
      <c r="X276">
        <v>9.9854524968663796</v>
      </c>
      <c r="Y276">
        <v>9.9548138359205396</v>
      </c>
      <c r="Z276">
        <v>9.9098513535690191</v>
      </c>
      <c r="AA276">
        <v>9.8324290570179294</v>
      </c>
      <c r="AB276">
        <v>9.7728163538068102</v>
      </c>
      <c r="AC276">
        <v>9.7472757167040598</v>
      </c>
      <c r="AD276">
        <v>9.7105667767201904</v>
      </c>
      <c r="AE276">
        <v>9.6653045636361306</v>
      </c>
      <c r="AF276">
        <v>9.6129391883511399</v>
      </c>
      <c r="AG276">
        <v>9.5548431375570093</v>
      </c>
      <c r="AH276">
        <v>9.4922862885208197</v>
      </c>
    </row>
    <row r="277" spans="1:34" x14ac:dyDescent="0.35">
      <c r="A277" t="s">
        <v>505</v>
      </c>
      <c r="C277">
        <v>1.421</v>
      </c>
      <c r="D277">
        <v>1.3859999999999999</v>
      </c>
      <c r="E277">
        <v>1.3492900814147</v>
      </c>
      <c r="F277">
        <v>1.3207757615201801</v>
      </c>
      <c r="G277">
        <v>1.3258944073656</v>
      </c>
      <c r="H277">
        <v>1.5220570438390499</v>
      </c>
      <c r="I277">
        <v>1.6435477473780999</v>
      </c>
      <c r="J277">
        <v>1.5923219402403399</v>
      </c>
      <c r="K277">
        <v>1.6061205521108299</v>
      </c>
      <c r="L277">
        <v>1.55620885795054</v>
      </c>
      <c r="M277">
        <v>1.5327355663450399</v>
      </c>
      <c r="N277">
        <v>1.86412543479977</v>
      </c>
      <c r="O277">
        <v>1.9955619946064</v>
      </c>
      <c r="P277">
        <v>1.9465733252803299</v>
      </c>
      <c r="Q277">
        <v>1.9227232195060899</v>
      </c>
      <c r="R277">
        <v>1.87000532412677</v>
      </c>
      <c r="S277">
        <v>1.79374492597783</v>
      </c>
      <c r="T277">
        <v>1.60337364984582</v>
      </c>
      <c r="U277">
        <v>1.50741961900604</v>
      </c>
      <c r="V277">
        <v>1.4433798889587199</v>
      </c>
      <c r="W277">
        <v>1.39344377228937</v>
      </c>
      <c r="X277">
        <v>1.7516163447594399</v>
      </c>
      <c r="Y277">
        <v>1.6873228643865501</v>
      </c>
      <c r="Z277">
        <v>1.62879849667724</v>
      </c>
      <c r="AA277">
        <v>1.5750973595406299</v>
      </c>
      <c r="AB277">
        <v>1.5255802742706499</v>
      </c>
      <c r="AC277">
        <v>1.4797712594774901</v>
      </c>
      <c r="AD277">
        <v>1.43729290088543</v>
      </c>
      <c r="AE277">
        <v>1.3978329706344701</v>
      </c>
      <c r="AF277">
        <v>1.3611255466302801</v>
      </c>
      <c r="AG277">
        <v>1.32693952045371</v>
      </c>
      <c r="AH277">
        <v>1.29507109435766</v>
      </c>
    </row>
    <row r="278" spans="1:34" x14ac:dyDescent="0.35">
      <c r="A278" t="s">
        <v>506</v>
      </c>
      <c r="C278">
        <v>1.579</v>
      </c>
      <c r="D278">
        <v>1.5669999999999999</v>
      </c>
      <c r="E278">
        <v>1.5324682690587399</v>
      </c>
      <c r="F278">
        <v>2.2882383944228901</v>
      </c>
      <c r="G278">
        <v>2.1555466935809502</v>
      </c>
      <c r="H278">
        <v>2.10851500978568</v>
      </c>
      <c r="I278">
        <v>2.93056644762577</v>
      </c>
      <c r="J278">
        <v>2.6560338276147801</v>
      </c>
      <c r="K278">
        <v>2.4455374242675099</v>
      </c>
      <c r="L278">
        <v>2.27234915435979</v>
      </c>
      <c r="M278">
        <v>2.1335332634912398</v>
      </c>
      <c r="N278">
        <v>2.1720433872365299</v>
      </c>
      <c r="O278">
        <v>3.0806895748172098</v>
      </c>
      <c r="P278">
        <v>2.82917319316743</v>
      </c>
      <c r="Q278">
        <v>2.6598452862419002</v>
      </c>
      <c r="R278">
        <v>2.5714714756324302</v>
      </c>
      <c r="S278">
        <v>2.50340108637864</v>
      </c>
      <c r="T278">
        <v>2.1941401995278298</v>
      </c>
      <c r="U278">
        <v>3.9477028445911602</v>
      </c>
      <c r="V278">
        <v>3.6480750633389198</v>
      </c>
      <c r="W278">
        <v>3.3901424905838899</v>
      </c>
      <c r="X278">
        <v>3.16220720341438</v>
      </c>
      <c r="Y278">
        <v>2.9592633859558202</v>
      </c>
      <c r="Z278">
        <v>2.7786281242628901</v>
      </c>
      <c r="AA278">
        <v>2.6184073350777299</v>
      </c>
      <c r="AB278">
        <v>2.4769505127291298</v>
      </c>
      <c r="AC278">
        <v>2.35267401155222</v>
      </c>
      <c r="AD278">
        <v>2.2440219365605398</v>
      </c>
      <c r="AE278">
        <v>2.1494747359575901</v>
      </c>
      <c r="AF278">
        <v>2.0675702033188799</v>
      </c>
      <c r="AG278">
        <v>1.99692357731865</v>
      </c>
      <c r="AH278">
        <v>1.9362424365214701</v>
      </c>
    </row>
    <row r="279" spans="1:34" x14ac:dyDescent="0.35">
      <c r="A279" t="s">
        <v>507</v>
      </c>
      <c r="C279">
        <v>0.72499999999999998</v>
      </c>
      <c r="D279">
        <v>0.71499999999999997</v>
      </c>
      <c r="E279">
        <v>0.69124024868645095</v>
      </c>
      <c r="F279">
        <v>0.684963937718851</v>
      </c>
      <c r="G279">
        <v>0.72394010345980697</v>
      </c>
      <c r="H279">
        <v>0.988105040776729</v>
      </c>
      <c r="I279">
        <v>1.32322923940336</v>
      </c>
      <c r="J279">
        <v>1.5893752912297801</v>
      </c>
      <c r="K279">
        <v>1.81109903028842</v>
      </c>
      <c r="L279">
        <v>1.8720542036962899</v>
      </c>
      <c r="M279">
        <v>1.83710087221656</v>
      </c>
      <c r="N279">
        <v>1.9799737637720201</v>
      </c>
      <c r="O279">
        <v>2.14177752273585</v>
      </c>
      <c r="P279">
        <v>2.2658549447707701</v>
      </c>
      <c r="Q279">
        <v>2.4739964636602099</v>
      </c>
      <c r="R279">
        <v>2.7890871719826502</v>
      </c>
      <c r="S279">
        <v>2.90170017286361</v>
      </c>
      <c r="T279">
        <v>2.7965309136428802</v>
      </c>
      <c r="U279">
        <v>2.4094993847795898</v>
      </c>
      <c r="V279">
        <v>2.3095416338436201</v>
      </c>
      <c r="W279">
        <v>2.36983814760683</v>
      </c>
      <c r="X279">
        <v>2.3251175593039801</v>
      </c>
      <c r="Y279">
        <v>2.26006166449007</v>
      </c>
      <c r="Z279">
        <v>2.2418316751934899</v>
      </c>
      <c r="AA279">
        <v>2.0236675661141201</v>
      </c>
      <c r="AB279">
        <v>2.1496746619201899</v>
      </c>
      <c r="AC279">
        <v>2.03039461115057</v>
      </c>
      <c r="AD279">
        <v>1.91750766394629</v>
      </c>
      <c r="AE279">
        <v>1.80711078543318</v>
      </c>
      <c r="AF279">
        <v>1.7010168739479199</v>
      </c>
      <c r="AG279">
        <v>1.6004393908744099</v>
      </c>
      <c r="AH279">
        <v>1.50613052938758</v>
      </c>
    </row>
    <row r="280" spans="1:34" x14ac:dyDescent="0.35">
      <c r="A280" t="s">
        <v>508</v>
      </c>
      <c r="C280">
        <v>10.521000000000001</v>
      </c>
      <c r="D280">
        <v>10.220000000000001</v>
      </c>
      <c r="E280">
        <v>9.9846404402082793</v>
      </c>
      <c r="F280">
        <v>9.97243093908072</v>
      </c>
      <c r="G280">
        <v>12.801778339555799</v>
      </c>
      <c r="H280">
        <v>14.5656210837665</v>
      </c>
      <c r="I280">
        <v>15.445762307351201</v>
      </c>
      <c r="J280">
        <v>14.455496625874501</v>
      </c>
      <c r="K280">
        <v>15.670529052268501</v>
      </c>
      <c r="L280">
        <v>14.6161457883887</v>
      </c>
      <c r="M280">
        <v>14.068089721698</v>
      </c>
      <c r="N280">
        <v>15.4863801374647</v>
      </c>
      <c r="O280">
        <v>14.991331484267</v>
      </c>
      <c r="P280">
        <v>14.329914716477401</v>
      </c>
      <c r="Q280">
        <v>13.081766300130701</v>
      </c>
      <c r="R280">
        <v>12.3761351591415</v>
      </c>
      <c r="S280">
        <v>11.6948546905983</v>
      </c>
      <c r="T280">
        <v>10.894627779555</v>
      </c>
      <c r="U280">
        <v>10.3406612908874</v>
      </c>
      <c r="V280">
        <v>9.9285291828392293</v>
      </c>
      <c r="W280">
        <v>9.5714913155012606</v>
      </c>
      <c r="X280">
        <v>12.059131999199</v>
      </c>
      <c r="Y280">
        <v>11.57274364155</v>
      </c>
      <c r="Z280">
        <v>11.1268632078395</v>
      </c>
      <c r="AA280">
        <v>10.715274739451001</v>
      </c>
      <c r="AB280">
        <v>10.3333758762298</v>
      </c>
      <c r="AC280">
        <v>9.9775876794274403</v>
      </c>
      <c r="AD280">
        <v>9.6450377621433798</v>
      </c>
      <c r="AE280">
        <v>9.3333609120731094</v>
      </c>
      <c r="AF280">
        <v>9.0405680068363008</v>
      </c>
      <c r="AG280">
        <v>8.7649569834361802</v>
      </c>
      <c r="AH280">
        <v>8.5050502172599494</v>
      </c>
    </row>
    <row r="281" spans="1:34" x14ac:dyDescent="0.35">
      <c r="A281" t="s">
        <v>509</v>
      </c>
      <c r="C281">
        <v>1.196</v>
      </c>
      <c r="D281">
        <v>1.1870000000000001</v>
      </c>
      <c r="E281">
        <v>1.1460661734672399</v>
      </c>
      <c r="F281">
        <v>1.85721326499326</v>
      </c>
      <c r="G281">
        <v>1.9999929920455799</v>
      </c>
      <c r="H281">
        <v>1.9320086797054501</v>
      </c>
      <c r="I281">
        <v>2.7999878013107198</v>
      </c>
      <c r="J281">
        <v>2.46279248339148</v>
      </c>
      <c r="K281">
        <v>2.53238099012537</v>
      </c>
      <c r="L281">
        <v>2.2440536150176702</v>
      </c>
      <c r="M281">
        <v>2.0532934869915298</v>
      </c>
      <c r="N281">
        <v>2.2143687314507199</v>
      </c>
      <c r="O281">
        <v>2.7798501295959301</v>
      </c>
      <c r="P281">
        <v>2.42289180914391</v>
      </c>
      <c r="Q281">
        <v>2.07912356543696</v>
      </c>
      <c r="R281">
        <v>1.8573830279674099</v>
      </c>
      <c r="S281">
        <v>1.67779189820443</v>
      </c>
      <c r="T281">
        <v>1.5237371387307399</v>
      </c>
      <c r="U281">
        <v>2.5948015543156102</v>
      </c>
      <c r="V281">
        <v>2.51250477712883</v>
      </c>
      <c r="W281">
        <v>2.4275144684998402</v>
      </c>
      <c r="X281">
        <v>2.3384099291602198</v>
      </c>
      <c r="Y281">
        <v>2.2459405058414701</v>
      </c>
      <c r="Z281">
        <v>2.15170210521535</v>
      </c>
      <c r="AA281">
        <v>2.0575019227968698</v>
      </c>
      <c r="AB281">
        <v>1.96503678414834</v>
      </c>
      <c r="AC281">
        <v>1.8757423830386999</v>
      </c>
      <c r="AD281">
        <v>1.7907389831095899</v>
      </c>
      <c r="AE281">
        <v>1.71083098408275</v>
      </c>
      <c r="AF281">
        <v>1.6365350084355099</v>
      </c>
      <c r="AG281">
        <v>1.56812111166446</v>
      </c>
      <c r="AH281">
        <v>1.5056579542875901</v>
      </c>
    </row>
    <row r="282" spans="1:34" x14ac:dyDescent="0.35">
      <c r="A282" t="s">
        <v>510</v>
      </c>
      <c r="C282">
        <v>0.34699999999999998</v>
      </c>
      <c r="D282">
        <v>0.34799999999999998</v>
      </c>
      <c r="E282">
        <v>0.33980344104881499</v>
      </c>
      <c r="F282">
        <v>0.34315721526299198</v>
      </c>
      <c r="G282">
        <v>0.37151409314651701</v>
      </c>
      <c r="H282">
        <v>0.53877474101868705</v>
      </c>
      <c r="I282">
        <v>0.72501140588526003</v>
      </c>
      <c r="J282">
        <v>0.83627100225115703</v>
      </c>
      <c r="K282">
        <v>1.12059311029223</v>
      </c>
      <c r="L282">
        <v>1.0942823443943099</v>
      </c>
      <c r="M282">
        <v>1.0160875107296601</v>
      </c>
      <c r="N282">
        <v>1.0757209197381199</v>
      </c>
      <c r="O282">
        <v>1.15781547758888</v>
      </c>
      <c r="P282">
        <v>1.2727115548632799</v>
      </c>
      <c r="Q282">
        <v>1.41848299528605</v>
      </c>
      <c r="R282">
        <v>1.39203735027123</v>
      </c>
      <c r="S282">
        <v>1.24113785552714</v>
      </c>
      <c r="T282">
        <v>1.254471874314</v>
      </c>
      <c r="U282">
        <v>1.13557460688431</v>
      </c>
      <c r="V282">
        <v>1.06341135953206</v>
      </c>
      <c r="W282">
        <v>1.01834998335366</v>
      </c>
      <c r="X282">
        <v>0.95680273414675998</v>
      </c>
      <c r="Y282">
        <v>0.89798006263729502</v>
      </c>
      <c r="Z282">
        <v>0.85573876182943798</v>
      </c>
      <c r="AA282">
        <v>0.68210440073331902</v>
      </c>
      <c r="AB282">
        <v>0.70892965226247895</v>
      </c>
      <c r="AC282">
        <v>0.69067424895431895</v>
      </c>
      <c r="AD282">
        <v>0.67302512645000301</v>
      </c>
      <c r="AE282">
        <v>0.65505445354015102</v>
      </c>
      <c r="AF282">
        <v>0.63704090198664698</v>
      </c>
      <c r="AG282">
        <v>0.61924008188044999</v>
      </c>
      <c r="AH282">
        <v>0.60187062061312102</v>
      </c>
    </row>
    <row r="283" spans="1:34" x14ac:dyDescent="0.35">
      <c r="A283" t="s">
        <v>444</v>
      </c>
      <c r="C283">
        <v>14.965999999999999</v>
      </c>
      <c r="D283">
        <v>14.619</v>
      </c>
      <c r="E283">
        <v>14.259249908895001</v>
      </c>
      <c r="F283">
        <v>15.6083218132691</v>
      </c>
      <c r="G283">
        <v>18.368404387824</v>
      </c>
      <c r="H283">
        <v>20.526143695632399</v>
      </c>
      <c r="I283">
        <v>23.571663458724601</v>
      </c>
      <c r="J283">
        <v>22.362361299148802</v>
      </c>
      <c r="K283">
        <v>23.873232378533501</v>
      </c>
      <c r="L283">
        <v>22.421890013087499</v>
      </c>
      <c r="M283">
        <v>21.4605122478408</v>
      </c>
      <c r="N283">
        <v>23.5001065160777</v>
      </c>
      <c r="O283">
        <v>24.783911074513099</v>
      </c>
      <c r="P283">
        <v>23.760302885026601</v>
      </c>
      <c r="Q283">
        <v>22.403732540532602</v>
      </c>
      <c r="R283">
        <v>21.664568255091901</v>
      </c>
      <c r="S283">
        <v>20.675479269715598</v>
      </c>
      <c r="T283">
        <v>19.2103142707264</v>
      </c>
      <c r="U283">
        <v>20.7920941236627</v>
      </c>
      <c r="V283">
        <v>19.815584744683701</v>
      </c>
      <c r="W283">
        <v>19.119222917378998</v>
      </c>
      <c r="X283">
        <v>21.415436748799799</v>
      </c>
      <c r="Y283">
        <v>20.496030450105401</v>
      </c>
      <c r="Z283">
        <v>19.700059119448301</v>
      </c>
      <c r="AA283">
        <v>18.646496041434801</v>
      </c>
      <c r="AB283">
        <v>18.160708778730399</v>
      </c>
      <c r="AC283">
        <v>17.447245681138099</v>
      </c>
      <c r="AD283">
        <v>16.7844780787632</v>
      </c>
      <c r="AE283">
        <v>16.164611224380302</v>
      </c>
      <c r="AF283">
        <v>15.586593877872501</v>
      </c>
      <c r="AG283">
        <v>15.048929540879501</v>
      </c>
      <c r="AH283">
        <v>14.5497846942439</v>
      </c>
    </row>
    <row r="284" spans="1:34" x14ac:dyDescent="0.35">
      <c r="A284" t="s">
        <v>445</v>
      </c>
      <c r="C284">
        <v>7.7809999999999997</v>
      </c>
      <c r="D284">
        <v>7.7229999999999999</v>
      </c>
      <c r="E284">
        <v>7.6758980663896397</v>
      </c>
      <c r="F284">
        <v>8.1054242743579596</v>
      </c>
      <c r="G284">
        <v>8.3981177919333998</v>
      </c>
      <c r="H284">
        <v>8.8507017472126694</v>
      </c>
      <c r="I284">
        <v>9.4838403934121391</v>
      </c>
      <c r="J284">
        <v>9.1662978819906602</v>
      </c>
      <c r="K284">
        <v>9.72191864935394</v>
      </c>
      <c r="L284">
        <v>9.4676482290889208</v>
      </c>
      <c r="M284">
        <v>9.3127702540651196</v>
      </c>
      <c r="N284">
        <v>9.4345868541093996</v>
      </c>
      <c r="O284">
        <v>9.5522141205932503</v>
      </c>
      <c r="P284">
        <v>9.4251245846823597</v>
      </c>
      <c r="Q284">
        <v>9.2997551313004401</v>
      </c>
      <c r="R284">
        <v>9.1952444580178394</v>
      </c>
      <c r="S284">
        <v>9.0756294079986297</v>
      </c>
      <c r="T284">
        <v>9.0404619239404997</v>
      </c>
      <c r="U284">
        <v>8.6055953966619505</v>
      </c>
      <c r="V284">
        <v>8.6280137486333306</v>
      </c>
      <c r="W284">
        <v>8.6138993742504599</v>
      </c>
      <c r="X284">
        <v>9.4648838832856708</v>
      </c>
      <c r="Y284">
        <v>9.4358424985028808</v>
      </c>
      <c r="Z284">
        <v>9.3932240318189706</v>
      </c>
      <c r="AA284">
        <v>9.3198379687373798</v>
      </c>
      <c r="AB284">
        <v>9.2633330367837097</v>
      </c>
      <c r="AC284">
        <v>9.23912390208916</v>
      </c>
      <c r="AD284">
        <v>9.2043286983129793</v>
      </c>
      <c r="AE284">
        <v>9.1614261266693102</v>
      </c>
      <c r="AF284">
        <v>9.1117906998589007</v>
      </c>
      <c r="AG284">
        <v>9.0567233531346005</v>
      </c>
      <c r="AH284">
        <v>8.9974277616311102</v>
      </c>
    </row>
    <row r="285" spans="1:34" x14ac:dyDescent="0.35">
      <c r="A285" t="s">
        <v>363</v>
      </c>
      <c r="C285">
        <v>2.02</v>
      </c>
      <c r="D285">
        <v>1.8720000000000001</v>
      </c>
      <c r="E285">
        <v>1.8863979489949301</v>
      </c>
      <c r="F285">
        <v>2.6676007040639398</v>
      </c>
      <c r="G285">
        <v>2.36149986187898</v>
      </c>
      <c r="H285">
        <v>3.0199860697231502</v>
      </c>
      <c r="I285">
        <v>5.9821916014540299</v>
      </c>
      <c r="J285">
        <v>5.4542253966835696</v>
      </c>
      <c r="K285">
        <v>4.9570243854387597</v>
      </c>
      <c r="L285">
        <v>4.4902268794424698</v>
      </c>
      <c r="M285">
        <v>4.01462636221886</v>
      </c>
      <c r="N285">
        <v>3.7689393030686702</v>
      </c>
      <c r="O285">
        <v>5.7973663469571903</v>
      </c>
      <c r="P285">
        <v>5.2464924306123502</v>
      </c>
      <c r="Q285">
        <v>4.8739547401079699</v>
      </c>
      <c r="R285">
        <v>4.59440327604025</v>
      </c>
      <c r="S285">
        <v>4.2265429641456498</v>
      </c>
      <c r="T285">
        <v>3.9287686059526998</v>
      </c>
      <c r="U285">
        <v>4.545966747524</v>
      </c>
      <c r="V285">
        <v>4.1886565816144996</v>
      </c>
      <c r="W285">
        <v>3.90544637027085</v>
      </c>
      <c r="X285">
        <v>5.9293448927417796</v>
      </c>
      <c r="Y285">
        <v>5.4873822384303299</v>
      </c>
      <c r="Z285">
        <v>5.0946366070863798</v>
      </c>
      <c r="AA285">
        <v>4.5018270020685502</v>
      </c>
      <c r="AB285">
        <v>4.2658323000856297</v>
      </c>
      <c r="AC285">
        <v>3.9366183809639201</v>
      </c>
      <c r="AD285">
        <v>3.6229978672708301</v>
      </c>
      <c r="AE285">
        <v>3.3234473565624798</v>
      </c>
      <c r="AF285">
        <v>3.0388704505786501</v>
      </c>
      <c r="AG285">
        <v>2.7697683646943698</v>
      </c>
      <c r="AH285">
        <v>2.51629962956688</v>
      </c>
    </row>
    <row r="286" spans="1:34" x14ac:dyDescent="0.35">
      <c r="A286" t="s">
        <v>362</v>
      </c>
      <c r="C286">
        <v>0.76400000000000001</v>
      </c>
      <c r="D286">
        <v>0.73599999999999999</v>
      </c>
      <c r="E286">
        <v>0.66101867667041203</v>
      </c>
      <c r="F286">
        <v>0.84956899355270499</v>
      </c>
      <c r="G286">
        <v>0.80595790035340598</v>
      </c>
      <c r="H286">
        <v>1.40714949351251</v>
      </c>
      <c r="I286">
        <v>2.05082636117496</v>
      </c>
      <c r="J286">
        <v>2.0458764672868099</v>
      </c>
      <c r="K286">
        <v>2.0352302642394098</v>
      </c>
      <c r="L286">
        <v>1.98788689223268</v>
      </c>
      <c r="M286">
        <v>1.89783617497964</v>
      </c>
      <c r="N286">
        <v>1.9085622274037399</v>
      </c>
      <c r="O286">
        <v>2.6773207210307</v>
      </c>
      <c r="P286">
        <v>2.5010481650419498</v>
      </c>
      <c r="Q286">
        <v>2.4118830796444501</v>
      </c>
      <c r="R286">
        <v>2.3599515404904201</v>
      </c>
      <c r="S286">
        <v>2.2165031449348298</v>
      </c>
      <c r="T286">
        <v>2.0398760336142301</v>
      </c>
      <c r="U286">
        <v>2.8652941861222501</v>
      </c>
      <c r="V286">
        <v>2.6786678109822799</v>
      </c>
      <c r="W286">
        <v>2.5711610071166899</v>
      </c>
      <c r="X286">
        <v>2.8607217936061402</v>
      </c>
      <c r="Y286">
        <v>2.6586685220409501</v>
      </c>
      <c r="Z286">
        <v>2.4895629927293399</v>
      </c>
      <c r="AA286">
        <v>2.2680029841856202</v>
      </c>
      <c r="AB286">
        <v>2.1820780994798299</v>
      </c>
      <c r="AC286">
        <v>1.98821427019674</v>
      </c>
      <c r="AD286">
        <v>1.8102361250404899</v>
      </c>
      <c r="AE286">
        <v>1.64545702146719</v>
      </c>
      <c r="AF286">
        <v>1.49389164042753</v>
      </c>
      <c r="AG286">
        <v>1.3552111545568399</v>
      </c>
      <c r="AH286">
        <v>1.2288559020047101</v>
      </c>
    </row>
    <row r="287" spans="1:34" x14ac:dyDescent="0.35">
      <c r="A287" t="s">
        <v>381</v>
      </c>
      <c r="C287">
        <v>1.6719999999999999</v>
      </c>
      <c r="D287">
        <v>1.671</v>
      </c>
      <c r="E287">
        <v>1.5520098222506</v>
      </c>
      <c r="F287">
        <v>2.0065248916573002</v>
      </c>
      <c r="G287">
        <v>2.9252808580755998</v>
      </c>
      <c r="H287">
        <v>2.68962008133663</v>
      </c>
      <c r="I287">
        <v>2.4797728763975302</v>
      </c>
      <c r="J287">
        <v>2.2932495715824301</v>
      </c>
      <c r="K287">
        <v>3.2097692417869199</v>
      </c>
      <c r="L287">
        <v>3.0076036099871799</v>
      </c>
      <c r="M287">
        <v>2.8492924532762598</v>
      </c>
      <c r="N287">
        <v>2.9231924608003599</v>
      </c>
      <c r="O287">
        <v>2.6980927470971898</v>
      </c>
      <c r="P287">
        <v>2.6845422226397799</v>
      </c>
      <c r="Q287">
        <v>2.4748140353663</v>
      </c>
      <c r="R287">
        <v>2.3730371876291998</v>
      </c>
      <c r="S287">
        <v>2.2448650253604501</v>
      </c>
      <c r="T287">
        <v>2.1750739997589101</v>
      </c>
      <c r="U287">
        <v>2.1225038763263102</v>
      </c>
      <c r="V287">
        <v>2.0867942830483099</v>
      </c>
      <c r="W287">
        <v>2.0544173777223098</v>
      </c>
      <c r="X287">
        <v>2.0242405770184599</v>
      </c>
      <c r="Y287">
        <v>1.9960434607548101</v>
      </c>
      <c r="Z287">
        <v>1.9689327459989501</v>
      </c>
      <c r="AA287">
        <v>1.9426191520218301</v>
      </c>
      <c r="AB287">
        <v>1.9168422405763601</v>
      </c>
      <c r="AC287">
        <v>1.89152352025144</v>
      </c>
      <c r="AD287">
        <v>1.8665289892138801</v>
      </c>
      <c r="AE287">
        <v>1.8417664149103401</v>
      </c>
      <c r="AF287">
        <v>1.8171621460687299</v>
      </c>
      <c r="AG287">
        <v>1.79265676082351</v>
      </c>
      <c r="AH287">
        <v>1.7682016890468</v>
      </c>
    </row>
    <row r="288" spans="1:34" x14ac:dyDescent="0.35">
      <c r="A288" t="s">
        <v>393</v>
      </c>
      <c r="C288">
        <v>3.25</v>
      </c>
      <c r="D288">
        <v>3.2290000000000001</v>
      </c>
      <c r="E288">
        <v>3.2057716118931201</v>
      </c>
      <c r="F288">
        <v>3.33487119866744</v>
      </c>
      <c r="G288">
        <v>3.2798206277894599</v>
      </c>
      <c r="H288">
        <v>2.4150147439524101</v>
      </c>
      <c r="I288">
        <v>2.6355631315951098</v>
      </c>
      <c r="J288">
        <v>2.6655235507386301</v>
      </c>
      <c r="K288">
        <v>2.6847636862188198</v>
      </c>
      <c r="L288">
        <v>2.6496546582679499</v>
      </c>
      <c r="M288">
        <v>2.60670686114462</v>
      </c>
      <c r="N288">
        <v>2.6380128373074201</v>
      </c>
      <c r="O288">
        <v>2.7642411478186601</v>
      </c>
      <c r="P288">
        <v>2.9014465233262401</v>
      </c>
      <c r="Q288">
        <v>3.09483837529576</v>
      </c>
      <c r="R288">
        <v>3.2898279625909201</v>
      </c>
      <c r="S288">
        <v>3.3975747034715802</v>
      </c>
      <c r="T288">
        <v>3.48782874233589</v>
      </c>
      <c r="U288">
        <v>2.9196785496525699</v>
      </c>
      <c r="V288">
        <v>2.92132555734517</v>
      </c>
      <c r="W288">
        <v>2.9812746561011898</v>
      </c>
      <c r="X288">
        <v>2.8658617251201202</v>
      </c>
      <c r="Y288">
        <v>2.8753022447230099</v>
      </c>
      <c r="Z288">
        <v>2.9016875214229101</v>
      </c>
      <c r="AA288">
        <v>2.8234320402126198</v>
      </c>
      <c r="AB288">
        <v>2.9167217114184298</v>
      </c>
      <c r="AC288">
        <v>2.91343307493156</v>
      </c>
      <c r="AD288">
        <v>2.90831221489228</v>
      </c>
      <c r="AE288">
        <v>2.8990575932401201</v>
      </c>
      <c r="AF288">
        <v>2.8860090432923799</v>
      </c>
      <c r="AG288">
        <v>2.8694787463583999</v>
      </c>
      <c r="AH288">
        <v>2.8497512054410699</v>
      </c>
    </row>
    <row r="289" spans="1:34" x14ac:dyDescent="0.35">
      <c r="A289" t="s">
        <v>463</v>
      </c>
      <c r="C289">
        <v>1.246</v>
      </c>
      <c r="D289">
        <v>1.2050000000000001</v>
      </c>
      <c r="E289">
        <v>1.1650116097247101</v>
      </c>
      <c r="F289">
        <v>1.0759648229634</v>
      </c>
      <c r="G289">
        <v>0.99900053206592399</v>
      </c>
      <c r="H289">
        <v>0.91293969541668796</v>
      </c>
      <c r="I289">
        <v>0.77453683822689201</v>
      </c>
      <c r="J289">
        <v>0.65758850781170197</v>
      </c>
      <c r="K289">
        <v>0.55548949307481998</v>
      </c>
      <c r="L289">
        <v>0.47760862285163602</v>
      </c>
      <c r="M289">
        <v>0.42065144560200901</v>
      </c>
      <c r="N289">
        <v>0.372336513384388</v>
      </c>
      <c r="O289">
        <v>0.331709538637037</v>
      </c>
      <c r="P289">
        <v>0.29690510193014702</v>
      </c>
      <c r="Q289">
        <v>0.267254085375279</v>
      </c>
      <c r="R289">
        <v>0.241498084723339</v>
      </c>
      <c r="S289">
        <v>0.21907403478656001</v>
      </c>
      <c r="T289">
        <v>0.19943372772970999</v>
      </c>
      <c r="U289">
        <v>0.18213909748732701</v>
      </c>
      <c r="V289">
        <v>0.16682017436235899</v>
      </c>
      <c r="W289">
        <v>0.153182463733257</v>
      </c>
      <c r="X289">
        <v>0.14098259792389201</v>
      </c>
      <c r="Y289">
        <v>0.13001903625227601</v>
      </c>
      <c r="Z289">
        <v>0.120122899677822</v>
      </c>
      <c r="AA289">
        <v>0.111153245396203</v>
      </c>
      <c r="AB289">
        <v>0.102991958776099</v>
      </c>
      <c r="AC289">
        <v>9.5539604799813799E-2</v>
      </c>
      <c r="AD289">
        <v>8.8712077644394802E-2</v>
      </c>
      <c r="AE289">
        <v>8.2437874597516905E-2</v>
      </c>
      <c r="AF289">
        <v>7.6655882469164202E-2</v>
      </c>
      <c r="AG289">
        <v>7.1313586473875604E-2</v>
      </c>
      <c r="AH289" s="36">
        <v>6.6365600255974003E-2</v>
      </c>
    </row>
    <row r="290" spans="1:34" x14ac:dyDescent="0.35">
      <c r="A290" t="s">
        <v>326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</row>
    <row r="291" spans="1:34" x14ac:dyDescent="0.35">
      <c r="A291" t="s">
        <v>325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</row>
    <row r="292" spans="1:34" x14ac:dyDescent="0.35">
      <c r="A292" t="s">
        <v>99</v>
      </c>
      <c r="E292">
        <v>1.0716370470846099</v>
      </c>
      <c r="F292">
        <v>1.2989248134787701</v>
      </c>
      <c r="G292">
        <v>1.7062715808661799</v>
      </c>
      <c r="H292">
        <v>2.0145058421782802</v>
      </c>
      <c r="I292">
        <v>1.75230308768926</v>
      </c>
      <c r="J292">
        <v>1.6570630309676699</v>
      </c>
      <c r="K292">
        <v>2.7948732738027098</v>
      </c>
      <c r="L292">
        <v>2.5887033220265399</v>
      </c>
      <c r="M292">
        <v>2.6188279606294902</v>
      </c>
      <c r="N292">
        <v>3.9255967356108701</v>
      </c>
      <c r="O292">
        <v>3.21352030378364</v>
      </c>
      <c r="P292">
        <v>3.21264658667842</v>
      </c>
      <c r="Q292">
        <v>3.1425471966553098</v>
      </c>
      <c r="R292">
        <v>3.18081267138944</v>
      </c>
      <c r="S292">
        <v>3.2122405009158701</v>
      </c>
      <c r="T292">
        <v>2.8326319238262698</v>
      </c>
      <c r="U292">
        <v>2.6607877507834901</v>
      </c>
      <c r="V292">
        <v>2.56793723290289</v>
      </c>
      <c r="W292">
        <v>2.5104803591014999</v>
      </c>
      <c r="X292">
        <v>2.4711891972377602</v>
      </c>
      <c r="Y292">
        <v>2.4406116686065298</v>
      </c>
      <c r="Z292">
        <v>2.4172483388834101</v>
      </c>
      <c r="AA292">
        <v>2.3986759246620299</v>
      </c>
      <c r="AB292">
        <v>2.3834976232643199</v>
      </c>
      <c r="AC292">
        <v>2.3707438462389301</v>
      </c>
      <c r="AD292">
        <v>2.3598191643330102</v>
      </c>
      <c r="AE292">
        <v>2.3502992202835999</v>
      </c>
      <c r="AF292">
        <v>2.3418800257346102</v>
      </c>
      <c r="AG292">
        <v>2.3343376296056801</v>
      </c>
      <c r="AH292">
        <v>2.32750315285036</v>
      </c>
    </row>
    <row r="293" spans="1:34" x14ac:dyDescent="0.35">
      <c r="A293" t="s">
        <v>98</v>
      </c>
      <c r="E293">
        <v>600.36727084035499</v>
      </c>
      <c r="F293">
        <v>708.20022782006095</v>
      </c>
      <c r="G293">
        <v>927.42335264430903</v>
      </c>
      <c r="H293">
        <v>761.77413984030204</v>
      </c>
      <c r="I293">
        <v>697.49255350027704</v>
      </c>
      <c r="J293">
        <v>668.43482581078797</v>
      </c>
      <c r="K293">
        <v>1005.09731502183</v>
      </c>
      <c r="L293">
        <v>956.34758856472001</v>
      </c>
      <c r="M293">
        <v>954.36368826517696</v>
      </c>
      <c r="N293">
        <v>1181.7461344002199</v>
      </c>
      <c r="O293">
        <v>1032.5078900092001</v>
      </c>
      <c r="P293">
        <v>1042.5932269068701</v>
      </c>
      <c r="Q293">
        <v>1005.49633540568</v>
      </c>
      <c r="R293">
        <v>1002.35724341668</v>
      </c>
      <c r="S293">
        <v>993.72701683920297</v>
      </c>
      <c r="T293">
        <v>920.850385337999</v>
      </c>
      <c r="U293">
        <v>885.87275483323697</v>
      </c>
      <c r="V293">
        <v>867.16128067750503</v>
      </c>
      <c r="W293">
        <v>854.92472227509097</v>
      </c>
      <c r="X293">
        <v>846.10740585425594</v>
      </c>
      <c r="Y293">
        <v>838.84419560511697</v>
      </c>
      <c r="Z293">
        <v>833.04711038189896</v>
      </c>
      <c r="AA293">
        <v>828.25051169940502</v>
      </c>
      <c r="AB293">
        <v>824.19823850736805</v>
      </c>
      <c r="AC293">
        <v>820.66962464232904</v>
      </c>
      <c r="AD293">
        <v>817.54915926761998</v>
      </c>
      <c r="AE293">
        <v>814.74730927665701</v>
      </c>
      <c r="AF293">
        <v>812.19857499018894</v>
      </c>
      <c r="AG293">
        <v>809.85358678345597</v>
      </c>
      <c r="AH293">
        <v>807.674258896173</v>
      </c>
    </row>
    <row r="294" spans="1:34" x14ac:dyDescent="0.35">
      <c r="A294" t="s">
        <v>97</v>
      </c>
      <c r="E294">
        <v>0.67052251998990897</v>
      </c>
      <c r="F294">
        <v>0.86210210387446595</v>
      </c>
      <c r="G294">
        <v>1.29827234930297</v>
      </c>
      <c r="H294">
        <v>2.0090986504044102</v>
      </c>
      <c r="I294">
        <v>1.75230308768926</v>
      </c>
      <c r="J294">
        <v>1.6570630309676699</v>
      </c>
      <c r="K294">
        <v>2.7948732738027098</v>
      </c>
      <c r="L294">
        <v>2.5887033220265399</v>
      </c>
      <c r="M294">
        <v>2.6188279606294902</v>
      </c>
      <c r="N294">
        <v>3.9255967356108701</v>
      </c>
      <c r="O294">
        <v>3.21352030378364</v>
      </c>
      <c r="P294">
        <v>3.21264658667842</v>
      </c>
      <c r="Q294">
        <v>3.1425471966553098</v>
      </c>
      <c r="R294">
        <v>3.18081267138944</v>
      </c>
      <c r="S294">
        <v>3.2122405009158701</v>
      </c>
      <c r="T294">
        <v>2.8326319238262698</v>
      </c>
      <c r="U294">
        <v>2.6607877507834901</v>
      </c>
      <c r="V294">
        <v>2.56793723290289</v>
      </c>
      <c r="W294">
        <v>2.5104803591014999</v>
      </c>
      <c r="X294">
        <v>2.4711891972377602</v>
      </c>
      <c r="Y294">
        <v>2.4406116686065298</v>
      </c>
      <c r="Z294">
        <v>2.4172483388834101</v>
      </c>
      <c r="AA294">
        <v>2.3986759246620299</v>
      </c>
      <c r="AB294">
        <v>2.3834976232643199</v>
      </c>
      <c r="AC294">
        <v>2.3707438462389301</v>
      </c>
      <c r="AD294">
        <v>2.3598191643330102</v>
      </c>
      <c r="AE294">
        <v>2.3502992202835999</v>
      </c>
      <c r="AF294">
        <v>2.3418800257346102</v>
      </c>
      <c r="AG294">
        <v>2.3343376296056801</v>
      </c>
      <c r="AH294">
        <v>2.32750315285036</v>
      </c>
    </row>
    <row r="295" spans="1:34" x14ac:dyDescent="0.35">
      <c r="A295" t="s">
        <v>95</v>
      </c>
      <c r="E295">
        <v>105.602526436437</v>
      </c>
      <c r="F295">
        <v>109.37663925558</v>
      </c>
      <c r="G295">
        <v>115.60422467703501</v>
      </c>
      <c r="H295">
        <v>122.35089269372099</v>
      </c>
      <c r="I295">
        <v>126.06702774116199</v>
      </c>
      <c r="J295">
        <v>131.96680582492999</v>
      </c>
      <c r="K295">
        <v>142.27318599440099</v>
      </c>
      <c r="L295">
        <v>146.11387316265001</v>
      </c>
      <c r="M295">
        <v>152.30663144452001</v>
      </c>
      <c r="N295">
        <v>205.67029746733101</v>
      </c>
      <c r="O295">
        <v>207.819926497891</v>
      </c>
      <c r="P295">
        <v>218.273755586563</v>
      </c>
      <c r="Q295">
        <v>238.87508714708099</v>
      </c>
      <c r="R295">
        <v>252.649804609406</v>
      </c>
      <c r="S295">
        <v>262.49577760073998</v>
      </c>
      <c r="T295">
        <v>233.053295365483</v>
      </c>
      <c r="U295">
        <v>221.339744527672</v>
      </c>
      <c r="V295">
        <v>215.21851808037101</v>
      </c>
      <c r="W295">
        <v>212.27982400285001</v>
      </c>
      <c r="X295">
        <v>210.833714617775</v>
      </c>
      <c r="Y295">
        <v>210.11801059385201</v>
      </c>
      <c r="Z295">
        <v>209.85610606429699</v>
      </c>
      <c r="AA295">
        <v>209.871238929643</v>
      </c>
      <c r="AB295">
        <v>210.080729867717</v>
      </c>
      <c r="AC295">
        <v>210.408585529791</v>
      </c>
      <c r="AD295">
        <v>210.82747488968599</v>
      </c>
      <c r="AE295">
        <v>211.31237953198101</v>
      </c>
      <c r="AF295">
        <v>211.84563612210999</v>
      </c>
      <c r="AG295">
        <v>212.41415908110901</v>
      </c>
      <c r="AH295">
        <v>213.00796405964499</v>
      </c>
    </row>
    <row r="296" spans="1:34" x14ac:dyDescent="0.35">
      <c r="A296" t="s">
        <v>96</v>
      </c>
      <c r="E296">
        <v>280.11728313361101</v>
      </c>
      <c r="F296">
        <v>376.42991890370803</v>
      </c>
      <c r="G296">
        <v>595.16604364552495</v>
      </c>
      <c r="H296">
        <v>638.99084130775998</v>
      </c>
      <c r="I296">
        <v>571.42552575911395</v>
      </c>
      <c r="J296">
        <v>536.46801998585704</v>
      </c>
      <c r="K296">
        <v>862.82412902743795</v>
      </c>
      <c r="L296">
        <v>810.23371540206904</v>
      </c>
      <c r="M296">
        <v>802.05705682065604</v>
      </c>
      <c r="N296">
        <v>976.075836932892</v>
      </c>
      <c r="O296">
        <v>824.687963511313</v>
      </c>
      <c r="P296">
        <v>824.31947132031303</v>
      </c>
      <c r="Q296">
        <v>766.62124825860701</v>
      </c>
      <c r="R296">
        <v>749.70743880728196</v>
      </c>
      <c r="S296">
        <v>731.23123923846299</v>
      </c>
      <c r="T296">
        <v>687.79708997251498</v>
      </c>
      <c r="U296">
        <v>664.53301030556395</v>
      </c>
      <c r="V296">
        <v>651.94276259713399</v>
      </c>
      <c r="W296">
        <v>642.64489827223997</v>
      </c>
      <c r="X296">
        <v>635.27369123647998</v>
      </c>
      <c r="Y296">
        <v>628.72618501126499</v>
      </c>
      <c r="Z296">
        <v>623.19100431760103</v>
      </c>
      <c r="AA296">
        <v>618.37927276976097</v>
      </c>
      <c r="AB296">
        <v>614.11750863965096</v>
      </c>
      <c r="AC296">
        <v>610.26103911253699</v>
      </c>
      <c r="AD296">
        <v>606.72168437793403</v>
      </c>
      <c r="AE296">
        <v>603.43492974467597</v>
      </c>
      <c r="AF296">
        <v>600.35293886807801</v>
      </c>
      <c r="AG296">
        <v>597.43942770234605</v>
      </c>
      <c r="AH296">
        <v>594.66629483652798</v>
      </c>
    </row>
    <row r="297" spans="1:34" x14ac:dyDescent="0.35">
      <c r="A297" t="s">
        <v>520</v>
      </c>
      <c r="E297">
        <v>0.40111452709470302</v>
      </c>
      <c r="F297">
        <v>0.43682270960430902</v>
      </c>
      <c r="G297">
        <v>0.407999231563204</v>
      </c>
      <c r="H297">
        <v>5.4071917738771503E-3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</row>
    <row r="298" spans="1:34" x14ac:dyDescent="0.35">
      <c r="A298" t="s">
        <v>519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</row>
    <row r="299" spans="1:34" x14ac:dyDescent="0.35">
      <c r="A299" t="s">
        <v>100</v>
      </c>
      <c r="E299">
        <v>214.647461270306</v>
      </c>
      <c r="F299">
        <v>222.39366966077199</v>
      </c>
      <c r="G299">
        <v>216.65308432174899</v>
      </c>
      <c r="H299">
        <v>0.43240583882135403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</row>
    <row r="300" spans="1:34" x14ac:dyDescent="0.35">
      <c r="A300" t="s">
        <v>72</v>
      </c>
      <c r="C300">
        <v>0.19600000000000001</v>
      </c>
      <c r="D300">
        <v>0.188</v>
      </c>
      <c r="E300">
        <v>0.18023036450261501</v>
      </c>
      <c r="F300">
        <v>0.36414094960885601</v>
      </c>
      <c r="G300">
        <v>0.317022601014256</v>
      </c>
      <c r="H300">
        <v>0.56105425864109304</v>
      </c>
      <c r="I300">
        <v>0.95754158110526799</v>
      </c>
      <c r="J300">
        <v>0.83477886810846103</v>
      </c>
      <c r="K300">
        <v>0.75242850641469905</v>
      </c>
      <c r="L300">
        <v>0.68527932793137303</v>
      </c>
      <c r="M300">
        <v>0.615427759085035</v>
      </c>
      <c r="N300">
        <v>0.56075956128620397</v>
      </c>
      <c r="O300">
        <v>1.0416115938660799</v>
      </c>
      <c r="P300">
        <v>0.87362847726249904</v>
      </c>
      <c r="Q300">
        <v>0.737273926330135</v>
      </c>
      <c r="R300">
        <v>0.62805831261578804</v>
      </c>
      <c r="S300">
        <v>0.53909545957722405</v>
      </c>
      <c r="T300">
        <v>0.46660536590221602</v>
      </c>
      <c r="U300">
        <v>1.25839924805681</v>
      </c>
      <c r="V300">
        <v>1.1303535319272999</v>
      </c>
      <c r="W300">
        <v>1.0116142277846301</v>
      </c>
      <c r="X300">
        <v>1.0859606789726699</v>
      </c>
      <c r="Y300">
        <v>0.973881901326628</v>
      </c>
      <c r="Z300">
        <v>0.872037894537675</v>
      </c>
      <c r="AA300">
        <v>0.78000296363524502</v>
      </c>
      <c r="AB300">
        <v>0.69721623798472498</v>
      </c>
      <c r="AC300">
        <v>0.62303300686344798</v>
      </c>
      <c r="AD300">
        <v>0.55676661518188297</v>
      </c>
      <c r="AE300">
        <v>0.49772034282798899</v>
      </c>
      <c r="AF300">
        <v>0.44521044476168098</v>
      </c>
      <c r="AG300">
        <v>0.39858197189108102</v>
      </c>
      <c r="AH300">
        <v>0.35721891909907799</v>
      </c>
    </row>
    <row r="301" spans="1:34" x14ac:dyDescent="0.35">
      <c r="A301" t="s">
        <v>71</v>
      </c>
      <c r="C301">
        <v>132.42500000000001</v>
      </c>
      <c r="D301">
        <v>127.536</v>
      </c>
      <c r="E301">
        <v>123.09845340845401</v>
      </c>
      <c r="F301">
        <v>187.85540093580801</v>
      </c>
      <c r="G301">
        <v>169.18608751347199</v>
      </c>
      <c r="H301">
        <v>176.670349872971</v>
      </c>
      <c r="I301">
        <v>262.26255805387001</v>
      </c>
      <c r="J301">
        <v>229.32999808407601</v>
      </c>
      <c r="K301">
        <v>203.72480781502901</v>
      </c>
      <c r="L301">
        <v>182.51735055613301</v>
      </c>
      <c r="M301">
        <v>164.22950044435899</v>
      </c>
      <c r="N301">
        <v>150.211818056087</v>
      </c>
      <c r="O301">
        <v>319.62005970319302</v>
      </c>
      <c r="P301">
        <v>266.08899234819302</v>
      </c>
      <c r="Q301">
        <v>222.864060842085</v>
      </c>
      <c r="R301">
        <v>188.53805288732201</v>
      </c>
      <c r="S301">
        <v>160.966226820065</v>
      </c>
      <c r="T301">
        <v>138.77783809434001</v>
      </c>
      <c r="U301">
        <v>454.41469138907701</v>
      </c>
      <c r="V301">
        <v>397.79630228327898</v>
      </c>
      <c r="W301">
        <v>348.08278662002601</v>
      </c>
      <c r="X301">
        <v>341.46282643139</v>
      </c>
      <c r="Y301">
        <v>300.47403971399098</v>
      </c>
      <c r="Z301">
        <v>264.50056860279898</v>
      </c>
      <c r="AA301">
        <v>232.98721220153499</v>
      </c>
      <c r="AB301">
        <v>205.42662218799799</v>
      </c>
      <c r="AC301">
        <v>181.356432860371</v>
      </c>
      <c r="AD301">
        <v>160.357647701791</v>
      </c>
      <c r="AE301">
        <v>142.05298263720201</v>
      </c>
      <c r="AF301">
        <v>126.104814085409</v>
      </c>
      <c r="AG301">
        <v>112.212730441481</v>
      </c>
      <c r="AH301">
        <v>100.11079353105001</v>
      </c>
    </row>
    <row r="302" spans="1:34" x14ac:dyDescent="0.35">
      <c r="A302" t="s">
        <v>521</v>
      </c>
      <c r="E302">
        <v>105.602526436437</v>
      </c>
      <c r="F302">
        <v>109.37663925558</v>
      </c>
      <c r="G302">
        <v>115.60422467703501</v>
      </c>
      <c r="H302">
        <v>122.35089269372099</v>
      </c>
      <c r="I302">
        <v>126.06702774116199</v>
      </c>
      <c r="J302">
        <v>131.96680582492999</v>
      </c>
      <c r="K302">
        <v>142.27318599440099</v>
      </c>
      <c r="L302">
        <v>146.11387316265001</v>
      </c>
      <c r="M302">
        <v>152.30663144452001</v>
      </c>
      <c r="N302">
        <v>205.67029746733101</v>
      </c>
      <c r="O302">
        <v>207.819926497891</v>
      </c>
      <c r="P302">
        <v>218.273755586563</v>
      </c>
      <c r="Q302">
        <v>238.87508714708099</v>
      </c>
      <c r="R302">
        <v>252.649804609406</v>
      </c>
      <c r="S302">
        <v>262.49577760073998</v>
      </c>
      <c r="T302">
        <v>233.053295365483</v>
      </c>
      <c r="U302">
        <v>221.339744527672</v>
      </c>
      <c r="V302">
        <v>215.21851808037101</v>
      </c>
      <c r="W302">
        <v>212.27982400285001</v>
      </c>
      <c r="X302">
        <v>210.833714617775</v>
      </c>
      <c r="Y302">
        <v>210.11801059385201</v>
      </c>
      <c r="Z302">
        <v>209.85610606429699</v>
      </c>
      <c r="AA302">
        <v>209.871238929643</v>
      </c>
      <c r="AB302">
        <v>210.080729867717</v>
      </c>
      <c r="AC302">
        <v>210.408585529791</v>
      </c>
      <c r="AD302">
        <v>210.82747488968599</v>
      </c>
      <c r="AE302">
        <v>211.31237953198101</v>
      </c>
      <c r="AF302">
        <v>211.84563612210999</v>
      </c>
      <c r="AG302">
        <v>212.41415908110901</v>
      </c>
      <c r="AH302">
        <v>213.00796405964499</v>
      </c>
    </row>
    <row r="303" spans="1:34" x14ac:dyDescent="0.35">
      <c r="A303" t="s">
        <v>483</v>
      </c>
      <c r="C303">
        <v>0.19600000000000001</v>
      </c>
      <c r="D303">
        <v>0.188</v>
      </c>
      <c r="E303">
        <v>0.18023036450261501</v>
      </c>
      <c r="F303">
        <v>0.36414094960885601</v>
      </c>
      <c r="G303">
        <v>0.317022601014256</v>
      </c>
      <c r="H303">
        <v>0.56105425864109304</v>
      </c>
      <c r="I303">
        <v>0.95754158110526799</v>
      </c>
      <c r="J303">
        <v>0.83477886810846103</v>
      </c>
      <c r="K303">
        <v>0.75242850641469905</v>
      </c>
      <c r="L303">
        <v>0.68527932793137303</v>
      </c>
      <c r="M303">
        <v>0.615427759085035</v>
      </c>
      <c r="N303">
        <v>0.56075956128620397</v>
      </c>
      <c r="O303">
        <v>1.0416115938660799</v>
      </c>
      <c r="P303">
        <v>0.87362847726249904</v>
      </c>
      <c r="Q303">
        <v>0.737273926330135</v>
      </c>
      <c r="R303">
        <v>0.62805831261578804</v>
      </c>
      <c r="S303">
        <v>0.53909545957722405</v>
      </c>
      <c r="T303">
        <v>0.46660536590221602</v>
      </c>
      <c r="U303">
        <v>1.25839924805681</v>
      </c>
      <c r="V303">
        <v>1.1303535319272999</v>
      </c>
      <c r="W303">
        <v>1.0116142277846301</v>
      </c>
      <c r="X303">
        <v>1.0859606789726699</v>
      </c>
      <c r="Y303">
        <v>0.973881901326628</v>
      </c>
      <c r="Z303">
        <v>0.872037894537675</v>
      </c>
      <c r="AA303">
        <v>0.78000296363524502</v>
      </c>
      <c r="AB303">
        <v>0.69721623798472498</v>
      </c>
      <c r="AC303">
        <v>0.62303300686344798</v>
      </c>
      <c r="AD303">
        <v>0.55676661518188297</v>
      </c>
      <c r="AE303">
        <v>0.49772034282798899</v>
      </c>
      <c r="AF303">
        <v>0.44521044476168098</v>
      </c>
      <c r="AG303">
        <v>0.39858197189108102</v>
      </c>
      <c r="AH303">
        <v>0.35721891909907799</v>
      </c>
    </row>
    <row r="304" spans="1:34" x14ac:dyDescent="0.35">
      <c r="A304" t="s">
        <v>481</v>
      </c>
      <c r="C304">
        <v>132.42500000000001</v>
      </c>
      <c r="D304">
        <v>127.536</v>
      </c>
      <c r="E304">
        <v>123.09845340845401</v>
      </c>
      <c r="F304">
        <v>187.85540093580801</v>
      </c>
      <c r="G304">
        <v>169.18608751347199</v>
      </c>
      <c r="H304">
        <v>176.670349872971</v>
      </c>
      <c r="I304">
        <v>262.26255805387001</v>
      </c>
      <c r="J304">
        <v>229.32999808407601</v>
      </c>
      <c r="K304">
        <v>203.72480781502901</v>
      </c>
      <c r="L304">
        <v>182.51735055613301</v>
      </c>
      <c r="M304">
        <v>164.22950044435899</v>
      </c>
      <c r="N304">
        <v>150.211818056087</v>
      </c>
      <c r="O304">
        <v>319.62005970319302</v>
      </c>
      <c r="P304">
        <v>266.08899234819302</v>
      </c>
      <c r="Q304">
        <v>222.864060842085</v>
      </c>
      <c r="R304">
        <v>188.53805288732201</v>
      </c>
      <c r="S304">
        <v>160.966226820065</v>
      </c>
      <c r="T304">
        <v>138.77783809434001</v>
      </c>
      <c r="U304">
        <v>454.41469138907701</v>
      </c>
      <c r="V304">
        <v>397.79630228327898</v>
      </c>
      <c r="W304">
        <v>348.08278662002601</v>
      </c>
      <c r="X304">
        <v>341.46282643139</v>
      </c>
      <c r="Y304">
        <v>300.47403971399098</v>
      </c>
      <c r="Z304">
        <v>264.50056860279898</v>
      </c>
      <c r="AA304">
        <v>232.98721220153499</v>
      </c>
      <c r="AB304">
        <v>205.42662218799799</v>
      </c>
      <c r="AC304">
        <v>181.356432860371</v>
      </c>
      <c r="AD304">
        <v>160.357647701791</v>
      </c>
      <c r="AE304">
        <v>142.05298263720201</v>
      </c>
      <c r="AF304">
        <v>126.104814085409</v>
      </c>
      <c r="AG304">
        <v>112.212730441481</v>
      </c>
      <c r="AH304">
        <v>100.11079353105001</v>
      </c>
    </row>
    <row r="305" spans="1:34" x14ac:dyDescent="0.35">
      <c r="A305" t="s">
        <v>482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</row>
    <row r="306" spans="1:34" x14ac:dyDescent="0.35">
      <c r="A306" t="s">
        <v>493</v>
      </c>
      <c r="C306">
        <v>132.42500000000001</v>
      </c>
      <c r="D306">
        <v>127.536</v>
      </c>
      <c r="E306">
        <v>123.09845340845401</v>
      </c>
      <c r="F306">
        <v>187.85540093580801</v>
      </c>
      <c r="G306">
        <v>169.18608751347199</v>
      </c>
      <c r="H306">
        <v>176.670349872971</v>
      </c>
      <c r="I306">
        <v>262.26255805387001</v>
      </c>
      <c r="J306">
        <v>229.32999808407601</v>
      </c>
      <c r="K306">
        <v>203.72480781502901</v>
      </c>
      <c r="L306">
        <v>182.51735055613301</v>
      </c>
      <c r="M306">
        <v>164.22950044435899</v>
      </c>
      <c r="N306">
        <v>150.211818056087</v>
      </c>
      <c r="O306">
        <v>319.62005970319302</v>
      </c>
      <c r="P306">
        <v>266.08899234819302</v>
      </c>
      <c r="Q306">
        <v>222.864060842085</v>
      </c>
      <c r="R306">
        <v>188.53805288732201</v>
      </c>
      <c r="S306">
        <v>160.966226820065</v>
      </c>
      <c r="T306">
        <v>138.77783809434001</v>
      </c>
      <c r="U306">
        <v>454.41469138907701</v>
      </c>
      <c r="V306">
        <v>397.79630228327898</v>
      </c>
      <c r="W306">
        <v>348.08278662002601</v>
      </c>
      <c r="X306">
        <v>341.46282643139</v>
      </c>
      <c r="Y306">
        <v>300.47403971399098</v>
      </c>
      <c r="Z306">
        <v>264.50056860279898</v>
      </c>
      <c r="AA306">
        <v>232.98721220153499</v>
      </c>
      <c r="AB306">
        <v>205.42662218799799</v>
      </c>
      <c r="AC306">
        <v>181.356432860371</v>
      </c>
      <c r="AD306">
        <v>160.357647701791</v>
      </c>
      <c r="AE306">
        <v>142.05298263720201</v>
      </c>
      <c r="AF306">
        <v>126.104814085409</v>
      </c>
      <c r="AG306">
        <v>112.212730441481</v>
      </c>
      <c r="AH306">
        <v>100.11079353105001</v>
      </c>
    </row>
    <row r="307" spans="1:34" x14ac:dyDescent="0.35">
      <c r="A307" t="s">
        <v>494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</row>
    <row r="308" spans="1:34" x14ac:dyDescent="0.35">
      <c r="A308" t="s">
        <v>229</v>
      </c>
      <c r="H308">
        <v>2.47448963844908</v>
      </c>
      <c r="I308">
        <v>3.4639304813690801</v>
      </c>
      <c r="J308">
        <v>3.2972330033661601</v>
      </c>
      <c r="K308">
        <v>3.09670160038793</v>
      </c>
      <c r="L308">
        <v>2.95862170714397</v>
      </c>
      <c r="M308">
        <v>2.7984156176991699</v>
      </c>
      <c r="N308">
        <v>2.6895803956126501</v>
      </c>
      <c r="O308">
        <v>3.2804305784956198</v>
      </c>
      <c r="P308">
        <v>2.8905664498246999</v>
      </c>
      <c r="Q308">
        <v>2.5663043592877601</v>
      </c>
      <c r="R308">
        <v>2.3149805490493001</v>
      </c>
      <c r="S308">
        <v>2.0946427255440101</v>
      </c>
      <c r="T308">
        <v>1.89821836017169</v>
      </c>
      <c r="U308">
        <v>2.2824013302076001</v>
      </c>
      <c r="V308">
        <v>2.1351820726036101</v>
      </c>
      <c r="W308">
        <v>1.99519798018633</v>
      </c>
      <c r="X308">
        <v>2.9292251701513101</v>
      </c>
      <c r="Y308">
        <v>2.7260192071931</v>
      </c>
      <c r="Z308">
        <v>2.533975773501</v>
      </c>
      <c r="AA308">
        <v>2.3526260538862802</v>
      </c>
      <c r="AB308">
        <v>2.18165341566091</v>
      </c>
      <c r="AC308">
        <v>2.0207774116211699</v>
      </c>
      <c r="AD308">
        <v>1.8696990458904199</v>
      </c>
      <c r="AE308">
        <v>1.72807877499463</v>
      </c>
      <c r="AF308">
        <v>1.5955324591211999</v>
      </c>
      <c r="AG308">
        <v>1.4716367625834701</v>
      </c>
      <c r="AH308">
        <v>1.3559387684972499</v>
      </c>
    </row>
    <row r="309" spans="1:34" x14ac:dyDescent="0.35">
      <c r="A309" t="s">
        <v>228</v>
      </c>
      <c r="H309">
        <v>398.65019035975001</v>
      </c>
      <c r="I309">
        <v>472.26171464095</v>
      </c>
      <c r="J309">
        <v>440.06604954714498</v>
      </c>
      <c r="K309">
        <v>402.71988367492997</v>
      </c>
      <c r="L309">
        <v>376.795173117285</v>
      </c>
      <c r="M309">
        <v>352.98234341884302</v>
      </c>
      <c r="N309">
        <v>337.95275069194201</v>
      </c>
      <c r="O309">
        <v>395.794738654122</v>
      </c>
      <c r="P309">
        <v>353.74079805924998</v>
      </c>
      <c r="Q309">
        <v>316.81517576239099</v>
      </c>
      <c r="R309">
        <v>288.19360946505901</v>
      </c>
      <c r="S309">
        <v>263.068831427102</v>
      </c>
      <c r="T309">
        <v>240.94061889104</v>
      </c>
      <c r="U309">
        <v>327.703494752165</v>
      </c>
      <c r="V309">
        <v>304.09104351687802</v>
      </c>
      <c r="W309">
        <v>282.09082702683202</v>
      </c>
      <c r="X309">
        <v>353.32868901624801</v>
      </c>
      <c r="Y309">
        <v>327.166609864706</v>
      </c>
      <c r="Z309">
        <v>302.83202688339901</v>
      </c>
      <c r="AA309">
        <v>280.21479880919702</v>
      </c>
      <c r="AB309">
        <v>259.217418175408</v>
      </c>
      <c r="AC309">
        <v>239.747150671779</v>
      </c>
      <c r="AD309">
        <v>221.712743307431</v>
      </c>
      <c r="AE309">
        <v>205.023431727228</v>
      </c>
      <c r="AF309">
        <v>189.589108734647</v>
      </c>
      <c r="AG309">
        <v>175.32102403931</v>
      </c>
      <c r="AH309">
        <v>162.132640691136</v>
      </c>
    </row>
    <row r="310" spans="1:34" x14ac:dyDescent="0.35">
      <c r="A310" t="s">
        <v>525</v>
      </c>
      <c r="H310">
        <v>2.47448963844908</v>
      </c>
      <c r="I310">
        <v>3.4639304813690801</v>
      </c>
      <c r="J310">
        <v>3.2972330033661601</v>
      </c>
      <c r="K310">
        <v>3.09670160038793</v>
      </c>
      <c r="L310">
        <v>2.95862170714397</v>
      </c>
      <c r="M310">
        <v>2.7984156176991699</v>
      </c>
      <c r="N310">
        <v>2.6895803956126501</v>
      </c>
      <c r="O310">
        <v>3.2804305784956198</v>
      </c>
      <c r="P310">
        <v>2.8905664498246999</v>
      </c>
      <c r="Q310">
        <v>2.5663043592877601</v>
      </c>
      <c r="R310">
        <v>2.3149805490493001</v>
      </c>
      <c r="S310">
        <v>2.0946427255440101</v>
      </c>
      <c r="T310">
        <v>1.89821836017169</v>
      </c>
      <c r="U310">
        <v>2.2824013302076001</v>
      </c>
      <c r="V310">
        <v>2.1351820726036101</v>
      </c>
      <c r="W310">
        <v>1.99519798018633</v>
      </c>
      <c r="X310">
        <v>2.9292251701513101</v>
      </c>
      <c r="Y310">
        <v>2.7260192071931</v>
      </c>
      <c r="Z310">
        <v>2.533975773501</v>
      </c>
      <c r="AA310">
        <v>2.3526260538862802</v>
      </c>
      <c r="AB310">
        <v>2.18165341566091</v>
      </c>
      <c r="AC310">
        <v>2.0207774116211699</v>
      </c>
      <c r="AD310">
        <v>1.8696990458904199</v>
      </c>
      <c r="AE310">
        <v>1.72807877499463</v>
      </c>
      <c r="AF310">
        <v>1.5955324591211999</v>
      </c>
      <c r="AG310">
        <v>1.4716367625834701</v>
      </c>
      <c r="AH310">
        <v>1.3559387684972499</v>
      </c>
    </row>
    <row r="311" spans="1:34" x14ac:dyDescent="0.35">
      <c r="A311" t="s">
        <v>523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</row>
    <row r="312" spans="1:34" x14ac:dyDescent="0.35">
      <c r="A312" t="s">
        <v>524</v>
      </c>
      <c r="H312">
        <v>398.65019035975001</v>
      </c>
      <c r="I312">
        <v>472.26171464095</v>
      </c>
      <c r="J312">
        <v>440.06604954714498</v>
      </c>
      <c r="K312">
        <v>402.71988367492997</v>
      </c>
      <c r="L312">
        <v>376.795173117285</v>
      </c>
      <c r="M312">
        <v>352.98234341884302</v>
      </c>
      <c r="N312">
        <v>337.95275069194201</v>
      </c>
      <c r="O312">
        <v>395.794738654122</v>
      </c>
      <c r="P312">
        <v>353.74079805924998</v>
      </c>
      <c r="Q312">
        <v>316.81517576239099</v>
      </c>
      <c r="R312">
        <v>288.19360946505901</v>
      </c>
      <c r="S312">
        <v>263.068831427102</v>
      </c>
      <c r="T312">
        <v>240.94061889104</v>
      </c>
      <c r="U312">
        <v>327.703494752165</v>
      </c>
      <c r="V312">
        <v>304.09104351687802</v>
      </c>
      <c r="W312">
        <v>282.09082702683202</v>
      </c>
      <c r="X312">
        <v>353.32868901624801</v>
      </c>
      <c r="Y312">
        <v>327.166609864706</v>
      </c>
      <c r="Z312">
        <v>302.83202688339901</v>
      </c>
      <c r="AA312">
        <v>280.21479880919702</v>
      </c>
      <c r="AB312">
        <v>259.217418175408</v>
      </c>
      <c r="AC312">
        <v>239.747150671779</v>
      </c>
      <c r="AD312">
        <v>221.712743307431</v>
      </c>
      <c r="AE312">
        <v>205.023431727228</v>
      </c>
      <c r="AF312">
        <v>189.589108734647</v>
      </c>
      <c r="AG312">
        <v>175.32102403931</v>
      </c>
      <c r="AH312">
        <v>162.132640691136</v>
      </c>
    </row>
    <row r="313" spans="1:34" x14ac:dyDescent="0.35">
      <c r="A313" t="s">
        <v>526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</row>
    <row r="314" spans="1:34" x14ac:dyDescent="0.35">
      <c r="A314" t="s">
        <v>527</v>
      </c>
      <c r="H314">
        <v>398.65019035975001</v>
      </c>
      <c r="I314">
        <v>472.26171464095</v>
      </c>
      <c r="J314">
        <v>440.06604954714498</v>
      </c>
      <c r="K314">
        <v>402.71988367492997</v>
      </c>
      <c r="L314">
        <v>376.795173117285</v>
      </c>
      <c r="M314">
        <v>352.98234341884302</v>
      </c>
      <c r="N314">
        <v>337.95275069194201</v>
      </c>
      <c r="O314">
        <v>395.794738654122</v>
      </c>
      <c r="P314">
        <v>353.74079805924998</v>
      </c>
      <c r="Q314">
        <v>316.81517576239099</v>
      </c>
      <c r="R314">
        <v>288.19360946505901</v>
      </c>
      <c r="S314">
        <v>263.068831427102</v>
      </c>
      <c r="T314">
        <v>240.94061889104</v>
      </c>
      <c r="U314">
        <v>327.703494752165</v>
      </c>
      <c r="V314">
        <v>304.09104351687802</v>
      </c>
      <c r="W314">
        <v>282.09082702683202</v>
      </c>
      <c r="X314">
        <v>353.32868901624801</v>
      </c>
      <c r="Y314">
        <v>327.166609864706</v>
      </c>
      <c r="Z314">
        <v>302.83202688339901</v>
      </c>
      <c r="AA314">
        <v>280.21479880919702</v>
      </c>
      <c r="AB314">
        <v>259.217418175408</v>
      </c>
      <c r="AC314">
        <v>239.747150671779</v>
      </c>
      <c r="AD314">
        <v>221.712743307431</v>
      </c>
      <c r="AE314">
        <v>205.023431727228</v>
      </c>
      <c r="AF314">
        <v>189.589108734647</v>
      </c>
      <c r="AG314">
        <v>175.32102403931</v>
      </c>
      <c r="AH314">
        <v>162.132640691136</v>
      </c>
    </row>
    <row r="315" spans="1:34" x14ac:dyDescent="0.35">
      <c r="A315" t="s">
        <v>227</v>
      </c>
      <c r="C315">
        <v>0.58199999999999996</v>
      </c>
      <c r="D315">
        <v>0.55900000000000005</v>
      </c>
      <c r="E315">
        <v>0.55291406498221096</v>
      </c>
      <c r="F315">
        <v>0.582938650683964</v>
      </c>
      <c r="G315">
        <v>0.57509550051437097</v>
      </c>
    </row>
    <row r="316" spans="1:34" x14ac:dyDescent="0.35">
      <c r="A316" t="s">
        <v>339</v>
      </c>
      <c r="C316">
        <v>103.69</v>
      </c>
      <c r="D316">
        <v>99.555000000000007</v>
      </c>
      <c r="E316">
        <v>96.384091043562407</v>
      </c>
      <c r="F316">
        <v>96.2183349431576</v>
      </c>
      <c r="G316">
        <v>97.511902368235994</v>
      </c>
      <c r="H316">
        <v>237.29930219778399</v>
      </c>
      <c r="I316">
        <v>432.59218697003797</v>
      </c>
      <c r="J316">
        <v>392.95198090986702</v>
      </c>
      <c r="K316">
        <v>359.93123764751903</v>
      </c>
      <c r="L316">
        <v>320.13071921311098</v>
      </c>
      <c r="M316">
        <v>280.75849547141502</v>
      </c>
      <c r="N316">
        <v>264.31907487702699</v>
      </c>
      <c r="O316">
        <v>399.67802450020099</v>
      </c>
      <c r="P316">
        <v>361.86997718606699</v>
      </c>
      <c r="Q316">
        <v>336.143801196879</v>
      </c>
      <c r="R316">
        <v>319.67681926312503</v>
      </c>
      <c r="S316">
        <v>296.59252256630401</v>
      </c>
      <c r="T316">
        <v>275.49072674274402</v>
      </c>
      <c r="U316">
        <v>340.605926943692</v>
      </c>
      <c r="V316">
        <v>306.96809410525799</v>
      </c>
      <c r="W316">
        <v>281.08877382397401</v>
      </c>
      <c r="X316">
        <v>349.79602650148797</v>
      </c>
      <c r="Y316">
        <v>319.51373658008498</v>
      </c>
      <c r="Z316">
        <v>293.78422086338003</v>
      </c>
      <c r="AA316">
        <v>251.76623085955299</v>
      </c>
      <c r="AB316">
        <v>239.44846449385699</v>
      </c>
      <c r="AC316">
        <v>219.811646916196</v>
      </c>
      <c r="AD316">
        <v>201.440074566628</v>
      </c>
      <c r="AE316">
        <v>184.134949251508</v>
      </c>
      <c r="AF316">
        <v>167.90214919175099</v>
      </c>
      <c r="AG316">
        <v>152.72894561903399</v>
      </c>
      <c r="AH316">
        <v>138.58835005286301</v>
      </c>
    </row>
    <row r="317" spans="1:34" x14ac:dyDescent="0.35">
      <c r="A317" t="s">
        <v>480</v>
      </c>
      <c r="C317">
        <v>0.58199999999999996</v>
      </c>
      <c r="D317">
        <v>0.55900000000000005</v>
      </c>
      <c r="E317">
        <v>0.55291406498221096</v>
      </c>
      <c r="F317">
        <v>0.582938650683964</v>
      </c>
      <c r="G317">
        <v>0.57509550051437097</v>
      </c>
    </row>
    <row r="318" spans="1:34" x14ac:dyDescent="0.35">
      <c r="A318" t="s">
        <v>478</v>
      </c>
      <c r="C318">
        <v>0</v>
      </c>
      <c r="D318">
        <v>0</v>
      </c>
      <c r="E318" s="21">
        <v>0</v>
      </c>
      <c r="F318" s="21">
        <v>0</v>
      </c>
      <c r="G318" s="21">
        <v>0</v>
      </c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</row>
    <row r="319" spans="1:34" x14ac:dyDescent="0.35">
      <c r="A319" t="s">
        <v>479</v>
      </c>
      <c r="C319">
        <v>103.69</v>
      </c>
      <c r="D319">
        <v>99.555000000000007</v>
      </c>
      <c r="E319">
        <v>96.384091043562407</v>
      </c>
      <c r="F319">
        <v>96.2183349431576</v>
      </c>
      <c r="G319">
        <v>97.511902368235994</v>
      </c>
    </row>
    <row r="320" spans="1:34" x14ac:dyDescent="0.35">
      <c r="A320" t="s">
        <v>495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34" x14ac:dyDescent="0.35">
      <c r="A321" t="s">
        <v>496</v>
      </c>
      <c r="C321">
        <v>103.69</v>
      </c>
      <c r="D321">
        <v>99.555000000000007</v>
      </c>
      <c r="E321">
        <v>96.384091043562407</v>
      </c>
      <c r="F321">
        <v>96.2183349431576</v>
      </c>
      <c r="G321">
        <v>97.511902368235994</v>
      </c>
    </row>
    <row r="322" spans="1:34" x14ac:dyDescent="0.35">
      <c r="A322" t="s">
        <v>522</v>
      </c>
      <c r="E322">
        <v>494.76474440391701</v>
      </c>
      <c r="F322">
        <v>598.82358856448002</v>
      </c>
      <c r="G322">
        <v>811.81912796727397</v>
      </c>
      <c r="H322">
        <v>639.42324714658105</v>
      </c>
      <c r="I322">
        <v>571.42552575911395</v>
      </c>
      <c r="J322">
        <v>536.46801998585704</v>
      </c>
      <c r="K322">
        <v>862.82412902743795</v>
      </c>
      <c r="L322">
        <v>810.23371540206904</v>
      </c>
      <c r="M322">
        <v>802.05705682065604</v>
      </c>
      <c r="N322">
        <v>976.075836932892</v>
      </c>
      <c r="O322">
        <v>824.687963511313</v>
      </c>
      <c r="P322">
        <v>824.31947132031303</v>
      </c>
      <c r="Q322">
        <v>766.62124825860701</v>
      </c>
      <c r="R322">
        <v>749.70743880728196</v>
      </c>
      <c r="S322">
        <v>731.23123923846299</v>
      </c>
      <c r="T322">
        <v>687.79708997251498</v>
      </c>
      <c r="U322">
        <v>664.53301030556395</v>
      </c>
      <c r="V322">
        <v>651.94276259713399</v>
      </c>
      <c r="W322">
        <v>642.64489827223997</v>
      </c>
      <c r="X322">
        <v>635.27369123647998</v>
      </c>
      <c r="Y322">
        <v>628.72618501126499</v>
      </c>
      <c r="Z322">
        <v>623.19100431760103</v>
      </c>
      <c r="AA322">
        <v>618.37927276976097</v>
      </c>
      <c r="AB322">
        <v>614.11750863965096</v>
      </c>
      <c r="AC322">
        <v>610.26103911253699</v>
      </c>
      <c r="AD322">
        <v>606.72168437793403</v>
      </c>
      <c r="AE322">
        <v>603.43492974467597</v>
      </c>
      <c r="AF322">
        <v>600.35293886807801</v>
      </c>
      <c r="AG322">
        <v>597.43942770234605</v>
      </c>
      <c r="AH322">
        <v>594.66629483652798</v>
      </c>
    </row>
    <row r="323" spans="1:34" x14ac:dyDescent="0.35">
      <c r="A323" t="s">
        <v>75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1.50509486062755E-2</v>
      </c>
      <c r="J323">
        <v>2.54202481113774E-2</v>
      </c>
      <c r="K323">
        <v>4.3249446236153302E-2</v>
      </c>
      <c r="L323">
        <v>5.7805668336325701E-2</v>
      </c>
      <c r="M323">
        <v>6.6751896869733096E-2</v>
      </c>
      <c r="N323">
        <v>7.3031180128604295E-2</v>
      </c>
      <c r="O323">
        <v>0.12951935474072299</v>
      </c>
      <c r="P323">
        <v>0.109001397755333</v>
      </c>
      <c r="Q323">
        <v>9.2289159206419905E-2</v>
      </c>
      <c r="R323">
        <v>7.8885998222228207E-2</v>
      </c>
      <c r="S323">
        <v>6.7809931353561906E-2</v>
      </c>
      <c r="T323">
        <v>5.8740053130736998E-2</v>
      </c>
      <c r="U323">
        <v>0.17031629006064999</v>
      </c>
      <c r="V323">
        <v>0.153934842418779</v>
      </c>
      <c r="W323">
        <v>0.13843549266185201</v>
      </c>
      <c r="X323">
        <v>0.14136678378172601</v>
      </c>
      <c r="Y323">
        <v>0.126815817671074</v>
      </c>
      <c r="Z323">
        <v>0.113523858120975</v>
      </c>
      <c r="AA323">
        <v>0.10147139771541799</v>
      </c>
      <c r="AB323">
        <v>9.0609066814131597E-2</v>
      </c>
      <c r="AC323">
        <v>8.0868297460169394E-2</v>
      </c>
      <c r="AD323">
        <v>7.2169328335488794E-2</v>
      </c>
      <c r="AE323">
        <v>6.4427072497253796E-2</v>
      </c>
      <c r="AF323">
        <v>5.75553193336771E-2</v>
      </c>
      <c r="AG323">
        <v>5.1469658073161499E-2</v>
      </c>
      <c r="AH323">
        <v>4.6089429209501098E-2</v>
      </c>
    </row>
    <row r="324" spans="1:34" x14ac:dyDescent="0.35">
      <c r="A324" t="s">
        <v>497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131.78763943715299</v>
      </c>
      <c r="J324">
        <v>113.687774495938</v>
      </c>
      <c r="K324">
        <v>98.930909412765203</v>
      </c>
      <c r="L324">
        <v>145.315353853224</v>
      </c>
      <c r="M324">
        <v>166.17818471507499</v>
      </c>
      <c r="N324">
        <v>207.40707451191901</v>
      </c>
      <c r="O324">
        <v>299.42824405981997</v>
      </c>
      <c r="P324">
        <v>259.98063330278899</v>
      </c>
      <c r="Q324">
        <v>226.68092294445199</v>
      </c>
      <c r="R324">
        <v>200.51972175498901</v>
      </c>
      <c r="S324">
        <v>178.08603979492</v>
      </c>
      <c r="T324">
        <v>159.525370894172</v>
      </c>
      <c r="U324">
        <v>383.40565253140102</v>
      </c>
      <c r="V324">
        <v>342.43016521393599</v>
      </c>
      <c r="W324">
        <v>305.74278876204897</v>
      </c>
      <c r="X324">
        <v>293.97705399560601</v>
      </c>
      <c r="Y324">
        <v>262.74510720431198</v>
      </c>
      <c r="Z324">
        <v>235.01177342475901</v>
      </c>
      <c r="AA324">
        <v>210.446632651893</v>
      </c>
      <c r="AB324">
        <v>188.73187938151901</v>
      </c>
      <c r="AC324">
        <v>169.566969989791</v>
      </c>
      <c r="AD324">
        <v>152.67181651952001</v>
      </c>
      <c r="AE324">
        <v>137.788551917246</v>
      </c>
      <c r="AF324">
        <v>124.682155916334</v>
      </c>
      <c r="AG324">
        <v>113.140238073665</v>
      </c>
      <c r="AH324">
        <v>102.97222477315201</v>
      </c>
    </row>
    <row r="325" spans="1:34" x14ac:dyDescent="0.35">
      <c r="A325" t="s">
        <v>486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1.50509486062755E-2</v>
      </c>
      <c r="J325">
        <v>2.54202481113774E-2</v>
      </c>
      <c r="K325">
        <v>4.3249446236153302E-2</v>
      </c>
      <c r="L325">
        <v>5.7805668336325701E-2</v>
      </c>
      <c r="M325">
        <v>6.6751896869733096E-2</v>
      </c>
      <c r="N325">
        <v>7.3031180128604295E-2</v>
      </c>
      <c r="O325">
        <v>0.12951935474072299</v>
      </c>
      <c r="P325">
        <v>0.109001397755333</v>
      </c>
      <c r="Q325">
        <v>9.2289159206419905E-2</v>
      </c>
      <c r="R325">
        <v>7.8885998222228207E-2</v>
      </c>
      <c r="S325">
        <v>6.7809931353561906E-2</v>
      </c>
      <c r="T325">
        <v>5.8740053130736998E-2</v>
      </c>
      <c r="U325">
        <v>0.17031629006064999</v>
      </c>
      <c r="V325">
        <v>0.153934842418779</v>
      </c>
      <c r="W325">
        <v>0.13843549266185201</v>
      </c>
      <c r="X325">
        <v>0.14136678378172601</v>
      </c>
      <c r="Y325">
        <v>0.126815817671074</v>
      </c>
      <c r="Z325">
        <v>0.113523858120975</v>
      </c>
      <c r="AA325">
        <v>0.10147139771541799</v>
      </c>
      <c r="AB325">
        <v>9.0609066814131597E-2</v>
      </c>
      <c r="AC325">
        <v>8.0868297460169394E-2</v>
      </c>
      <c r="AD325">
        <v>7.2169328335488794E-2</v>
      </c>
      <c r="AE325">
        <v>6.4427072497253796E-2</v>
      </c>
      <c r="AF325">
        <v>5.75553193336771E-2</v>
      </c>
      <c r="AG325">
        <v>5.1469658073161499E-2</v>
      </c>
      <c r="AH325">
        <v>4.6089429209501098E-2</v>
      </c>
    </row>
    <row r="326" spans="1:34" x14ac:dyDescent="0.35">
      <c r="A326" t="s">
        <v>484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131.78763943715299</v>
      </c>
      <c r="J326">
        <v>113.687774495938</v>
      </c>
      <c r="K326">
        <v>98.930909412765203</v>
      </c>
      <c r="L326">
        <v>86.8691669577467</v>
      </c>
      <c r="M326">
        <v>76.967909713681493</v>
      </c>
      <c r="N326">
        <v>68.807690972618403</v>
      </c>
      <c r="O326">
        <v>161.18994307188501</v>
      </c>
      <c r="P326">
        <v>133.928050366175</v>
      </c>
      <c r="Q326">
        <v>111.77775414289</v>
      </c>
      <c r="R326">
        <v>94.002085577655194</v>
      </c>
      <c r="S326">
        <v>79.642195875573293</v>
      </c>
      <c r="T326">
        <v>68.101802125020896</v>
      </c>
      <c r="U326">
        <v>258.27767439639803</v>
      </c>
      <c r="V326">
        <v>226.07274519240801</v>
      </c>
      <c r="W326">
        <v>197.49673539581701</v>
      </c>
      <c r="X326">
        <v>187.75353128861599</v>
      </c>
      <c r="Y326">
        <v>164.43170096358699</v>
      </c>
      <c r="Z326">
        <v>143.955345454927</v>
      </c>
      <c r="AA326">
        <v>126.032306762858</v>
      </c>
      <c r="AB326">
        <v>110.38483956122499</v>
      </c>
      <c r="AC326">
        <v>96.753743192905802</v>
      </c>
      <c r="AD326">
        <v>84.900571442826404</v>
      </c>
      <c r="AE326">
        <v>74.608467105232293</v>
      </c>
      <c r="AF326">
        <v>65.6820398383162</v>
      </c>
      <c r="AG326">
        <v>57.946601304294298</v>
      </c>
      <c r="AH326">
        <v>51.246987514870703</v>
      </c>
    </row>
    <row r="327" spans="1:34" x14ac:dyDescent="0.35">
      <c r="A327" t="s">
        <v>485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58.446186895478199</v>
      </c>
      <c r="M327">
        <v>89.210275001394294</v>
      </c>
      <c r="N327">
        <v>138.59938353930099</v>
      </c>
      <c r="O327">
        <v>138.23830098793499</v>
      </c>
      <c r="P327">
        <v>126.05258293661301</v>
      </c>
      <c r="Q327">
        <v>114.903168801562</v>
      </c>
      <c r="R327">
        <v>106.517636177334</v>
      </c>
      <c r="S327">
        <v>98.443843919346705</v>
      </c>
      <c r="T327">
        <v>91.423568769151899</v>
      </c>
      <c r="U327">
        <v>125.127978135002</v>
      </c>
      <c r="V327">
        <v>116.357420021528</v>
      </c>
      <c r="W327">
        <v>108.246053366231</v>
      </c>
      <c r="X327">
        <v>106.223522706989</v>
      </c>
      <c r="Y327">
        <v>98.313406240724802</v>
      </c>
      <c r="Z327">
        <v>91.056427969832598</v>
      </c>
      <c r="AA327">
        <v>84.414325889035197</v>
      </c>
      <c r="AB327">
        <v>78.347039820294896</v>
      </c>
      <c r="AC327">
        <v>72.8132267968858</v>
      </c>
      <c r="AD327">
        <v>67.771245076694399</v>
      </c>
      <c r="AE327">
        <v>63.1800848120144</v>
      </c>
      <c r="AF327">
        <v>59.0001160780185</v>
      </c>
      <c r="AG327">
        <v>55.193636769370897</v>
      </c>
      <c r="AH327">
        <v>51.725237258281297</v>
      </c>
    </row>
    <row r="328" spans="1:34" x14ac:dyDescent="0.35">
      <c r="A328" t="s">
        <v>498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131.78763943715299</v>
      </c>
      <c r="J328">
        <v>113.687774495938</v>
      </c>
      <c r="K328">
        <v>98.930909412765203</v>
      </c>
      <c r="L328">
        <v>86.8691669577467</v>
      </c>
      <c r="M328">
        <v>76.967909713681493</v>
      </c>
      <c r="N328">
        <v>68.807690972618403</v>
      </c>
      <c r="O328">
        <v>161.18994307188501</v>
      </c>
      <c r="P328">
        <v>133.928050366175</v>
      </c>
      <c r="Q328">
        <v>111.77775414289</v>
      </c>
      <c r="R328">
        <v>94.002085577655194</v>
      </c>
      <c r="S328">
        <v>79.642195875573293</v>
      </c>
      <c r="T328">
        <v>68.101802125020896</v>
      </c>
      <c r="U328">
        <v>258.27767439639803</v>
      </c>
      <c r="V328">
        <v>226.07274519240801</v>
      </c>
      <c r="W328">
        <v>197.49673539581701</v>
      </c>
      <c r="X328">
        <v>187.75353128861599</v>
      </c>
      <c r="Y328">
        <v>164.43170096358699</v>
      </c>
      <c r="Z328">
        <v>143.955345454927</v>
      </c>
      <c r="AA328">
        <v>126.032306762858</v>
      </c>
      <c r="AB328">
        <v>110.38483956122499</v>
      </c>
      <c r="AC328">
        <v>96.753743192905802</v>
      </c>
      <c r="AD328">
        <v>84.900571442826404</v>
      </c>
      <c r="AE328">
        <v>74.608467105232293</v>
      </c>
      <c r="AF328">
        <v>65.6820398383162</v>
      </c>
      <c r="AG328">
        <v>57.946601304294298</v>
      </c>
      <c r="AH328">
        <v>51.246987514870703</v>
      </c>
    </row>
    <row r="329" spans="1:34" x14ac:dyDescent="0.35">
      <c r="A329" t="s">
        <v>499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58.446186895478199</v>
      </c>
      <c r="M329">
        <v>89.210275001394294</v>
      </c>
      <c r="N329">
        <v>138.59938353930099</v>
      </c>
      <c r="O329">
        <v>138.23830098793499</v>
      </c>
      <c r="P329">
        <v>126.05258293661301</v>
      </c>
      <c r="Q329">
        <v>114.903168801562</v>
      </c>
      <c r="R329">
        <v>106.517636177334</v>
      </c>
      <c r="S329">
        <v>98.443843919346705</v>
      </c>
      <c r="T329">
        <v>91.423568769151899</v>
      </c>
      <c r="U329">
        <v>125.127978135002</v>
      </c>
      <c r="V329">
        <v>116.357420021528</v>
      </c>
      <c r="W329">
        <v>108.246053366231</v>
      </c>
      <c r="X329">
        <v>106.223522706989</v>
      </c>
      <c r="Y329">
        <v>98.313406240724802</v>
      </c>
      <c r="Z329">
        <v>91.056427969832598</v>
      </c>
      <c r="AA329">
        <v>84.414325889035197</v>
      </c>
      <c r="AB329">
        <v>78.347039820294896</v>
      </c>
      <c r="AC329">
        <v>72.8132267968858</v>
      </c>
      <c r="AD329">
        <v>67.771245076694399</v>
      </c>
      <c r="AE329">
        <v>63.1800848120144</v>
      </c>
      <c r="AF329">
        <v>59.0001160780185</v>
      </c>
      <c r="AG329">
        <v>55.193636769370897</v>
      </c>
      <c r="AH329">
        <v>51.725237258281297</v>
      </c>
    </row>
    <row r="330" spans="1:34" x14ac:dyDescent="0.35">
      <c r="A330" t="s">
        <v>291</v>
      </c>
      <c r="C330">
        <v>0.59399999999999997</v>
      </c>
      <c r="D330">
        <v>0.59699999999999998</v>
      </c>
      <c r="E330">
        <v>0.58002285809359699</v>
      </c>
      <c r="F330">
        <v>0.59212126749678995</v>
      </c>
      <c r="G330">
        <v>0.59811517784596102</v>
      </c>
      <c r="H330">
        <v>0.62292278382639799</v>
      </c>
      <c r="I330">
        <v>0.62724981210722397</v>
      </c>
      <c r="J330">
        <v>0.63537310693220295</v>
      </c>
      <c r="K330">
        <v>0.64453410186897897</v>
      </c>
      <c r="L330">
        <v>0.65421738401296903</v>
      </c>
      <c r="M330">
        <v>0.66311562487670705</v>
      </c>
      <c r="N330">
        <v>0.67271500777208104</v>
      </c>
      <c r="O330">
        <v>0.70309398084587205</v>
      </c>
      <c r="P330">
        <v>0.70853966981100303</v>
      </c>
      <c r="Q330">
        <v>0.71481365992164703</v>
      </c>
      <c r="R330">
        <v>0.72841919990086301</v>
      </c>
      <c r="S330">
        <v>0.74020581271961405</v>
      </c>
      <c r="T330">
        <v>0.74608308905001397</v>
      </c>
      <c r="U330">
        <v>0.77810160567873998</v>
      </c>
      <c r="V330">
        <v>0.78448903628447997</v>
      </c>
      <c r="W330">
        <v>0.79169761899128899</v>
      </c>
      <c r="X330">
        <v>0.80898279930868799</v>
      </c>
      <c r="Y330">
        <v>0.81458805458857997</v>
      </c>
      <c r="Z330">
        <v>0.82046088604874801</v>
      </c>
      <c r="AA330">
        <v>0.82763118199813901</v>
      </c>
      <c r="AB330">
        <v>0.83448208307193805</v>
      </c>
      <c r="AC330">
        <v>0.83998191237145503</v>
      </c>
      <c r="AD330">
        <v>0.84585780663898802</v>
      </c>
      <c r="AE330">
        <v>0.85222613442489203</v>
      </c>
      <c r="AF330">
        <v>0.85928046701923999</v>
      </c>
      <c r="AG330">
        <v>0.86726310603279499</v>
      </c>
      <c r="AH330">
        <v>0.87648816007812702</v>
      </c>
    </row>
    <row r="331" spans="1:34" x14ac:dyDescent="0.35">
      <c r="A331" t="s">
        <v>304</v>
      </c>
      <c r="C331">
        <v>0.71899999999999997</v>
      </c>
      <c r="D331">
        <v>0.67600000000000005</v>
      </c>
      <c r="E331">
        <v>0.60776443238973799</v>
      </c>
      <c r="F331">
        <v>0.77914921236707402</v>
      </c>
      <c r="G331">
        <v>1.24921589874908</v>
      </c>
      <c r="H331">
        <v>1.1738429759770801</v>
      </c>
      <c r="I331">
        <v>0.94812907691786896</v>
      </c>
      <c r="J331">
        <v>0.78598696866534901</v>
      </c>
      <c r="K331">
        <v>1.0234370864303299</v>
      </c>
      <c r="L331">
        <v>0.85682417911178799</v>
      </c>
      <c r="M331">
        <v>0.76409530832241102</v>
      </c>
      <c r="N331">
        <v>0.905840208278197</v>
      </c>
      <c r="O331">
        <v>0.66169257851775198</v>
      </c>
      <c r="P331">
        <v>0.61776086303089195</v>
      </c>
      <c r="Q331">
        <v>0.48173183988788698</v>
      </c>
      <c r="R331">
        <v>0.41586096741703599</v>
      </c>
      <c r="S331">
        <v>0.34794074796493701</v>
      </c>
      <c r="T331">
        <v>0.28474651482909302</v>
      </c>
      <c r="U331">
        <v>0.24434252146242899</v>
      </c>
      <c r="V331">
        <v>0.21654359752394001</v>
      </c>
      <c r="W331">
        <v>0.19372284841736401</v>
      </c>
      <c r="X331">
        <v>0.17427466467116101</v>
      </c>
      <c r="Y331">
        <v>0.15621609459597899</v>
      </c>
      <c r="Z331">
        <v>0.14047925613742401</v>
      </c>
      <c r="AA331">
        <v>0.12662863209360001</v>
      </c>
      <c r="AB331">
        <v>0.114469921050563</v>
      </c>
      <c r="AC331">
        <v>0.103594876081207</v>
      </c>
      <c r="AD331">
        <v>9.3872553980205303E-2</v>
      </c>
      <c r="AE331">
        <v>8.5151461823459104E-2</v>
      </c>
      <c r="AF331">
        <v>7.7306824226702694E-2</v>
      </c>
      <c r="AG331">
        <v>7.0233506356725206E-2</v>
      </c>
      <c r="AH331">
        <v>6.3841956595460894E-2</v>
      </c>
    </row>
    <row r="332" spans="1:34" x14ac:dyDescent="0.35">
      <c r="A332" t="s">
        <v>316</v>
      </c>
      <c r="C332">
        <v>0.154</v>
      </c>
      <c r="D332">
        <v>0.151</v>
      </c>
      <c r="E332">
        <v>0.14993659645299701</v>
      </c>
      <c r="F332">
        <v>0.209939357980679</v>
      </c>
      <c r="G332">
        <v>0.36907411164479498</v>
      </c>
      <c r="H332">
        <v>0.43725437529080702</v>
      </c>
      <c r="I332">
        <v>0.33716329773264297</v>
      </c>
      <c r="J332">
        <v>0.28629580375958302</v>
      </c>
      <c r="K332">
        <v>0.475281340810637</v>
      </c>
      <c r="L332">
        <v>0.40108819003893598</v>
      </c>
      <c r="M332">
        <v>0.38099660680387198</v>
      </c>
      <c r="N332">
        <v>0.52180385016159503</v>
      </c>
      <c r="O332">
        <v>0.36002877078262202</v>
      </c>
      <c r="P332">
        <v>0.33414329925414099</v>
      </c>
      <c r="Q332">
        <v>0.27611758130681502</v>
      </c>
      <c r="R332">
        <v>0.245566594798241</v>
      </c>
      <c r="S332">
        <v>0.215316792073866</v>
      </c>
      <c r="T332">
        <v>0.17072508094677899</v>
      </c>
      <c r="U332">
        <v>0.145018935325119</v>
      </c>
      <c r="V332">
        <v>0.12793393047197599</v>
      </c>
      <c r="W332">
        <v>0.114502436868295</v>
      </c>
      <c r="X332">
        <v>0.10335488964937201</v>
      </c>
      <c r="Y332">
        <v>9.2929931542397495E-2</v>
      </c>
      <c r="Z332">
        <v>8.3949148319695202E-2</v>
      </c>
      <c r="AA332">
        <v>7.61026997311956E-2</v>
      </c>
      <c r="AB332">
        <v>6.9236975348432497E-2</v>
      </c>
      <c r="AC332">
        <v>6.3117052084409694E-2</v>
      </c>
      <c r="AD332">
        <v>5.76438181886837E-2</v>
      </c>
      <c r="AE332">
        <v>5.2726636772783698E-2</v>
      </c>
      <c r="AF332">
        <v>4.8292785284859398E-2</v>
      </c>
      <c r="AG332">
        <v>4.42824571050019E-2</v>
      </c>
      <c r="AH332">
        <v>4.0645654374391299E-2</v>
      </c>
    </row>
    <row r="333" spans="1:34" x14ac:dyDescent="0.35">
      <c r="A333" t="s">
        <v>317</v>
      </c>
      <c r="C333">
        <v>0.22600000000000001</v>
      </c>
      <c r="D333">
        <v>0.21099999999999999</v>
      </c>
      <c r="E333">
        <v>0.196735082396329</v>
      </c>
      <c r="F333">
        <v>0.183438653846312</v>
      </c>
      <c r="G333">
        <v>0.202310464510045</v>
      </c>
      <c r="H333">
        <v>0.18282891822965999</v>
      </c>
      <c r="I333">
        <v>0.16522954040947599</v>
      </c>
      <c r="J333">
        <v>0.14859417938378899</v>
      </c>
      <c r="K333">
        <v>0.13362698559804501</v>
      </c>
      <c r="L333">
        <v>0.119840917797173</v>
      </c>
      <c r="M333">
        <v>0.107768247355196</v>
      </c>
      <c r="N333">
        <v>0.104324591578155</v>
      </c>
      <c r="O333">
        <v>8.9759057035578696E-2</v>
      </c>
      <c r="P333">
        <v>8.2825790408072406E-2</v>
      </c>
      <c r="Q333">
        <v>6.8327535475660298E-2</v>
      </c>
      <c r="R333">
        <v>5.9424895307093099E-2</v>
      </c>
      <c r="S333">
        <v>5.0463249703483502E-2</v>
      </c>
      <c r="T333">
        <v>4.4632167606167297E-2</v>
      </c>
      <c r="U333">
        <v>3.9791622710747203E-2</v>
      </c>
      <c r="V333">
        <v>3.55868002859153E-2</v>
      </c>
      <c r="W333">
        <v>3.1943180125483001E-2</v>
      </c>
      <c r="X333">
        <v>2.8736198699492899E-2</v>
      </c>
      <c r="Y333">
        <v>2.58006053791873E-2</v>
      </c>
      <c r="Z333">
        <v>2.3219294616857501E-2</v>
      </c>
      <c r="AA333">
        <v>2.0934406427950601E-2</v>
      </c>
      <c r="AB333">
        <v>1.8946017661400499E-2</v>
      </c>
      <c r="AC333">
        <v>1.7151670120842899E-2</v>
      </c>
      <c r="AD333">
        <v>1.5556634870404E-2</v>
      </c>
      <c r="AE333">
        <v>1.41352570096955E-2</v>
      </c>
      <c r="AF333">
        <v>1.28660017258703E-2</v>
      </c>
      <c r="AG333">
        <v>1.1730180968366101E-2</v>
      </c>
      <c r="AH333">
        <v>1.07115808323049E-2</v>
      </c>
    </row>
    <row r="334" spans="1:34" x14ac:dyDescent="0.35">
      <c r="A334" t="s">
        <v>318</v>
      </c>
      <c r="C334">
        <v>6.0999999999999999E-2</v>
      </c>
      <c r="D334">
        <v>5.7000000000000002E-2</v>
      </c>
      <c r="E334">
        <v>4.9679975154852798E-2</v>
      </c>
      <c r="F334">
        <v>6.6370683856986995E-2</v>
      </c>
      <c r="G334">
        <v>0.102399921278816</v>
      </c>
      <c r="H334">
        <v>8.1691164821135503E-2</v>
      </c>
      <c r="I334">
        <v>6.7537506427970795E-2</v>
      </c>
      <c r="J334">
        <v>5.5134281700650198E-2</v>
      </c>
      <c r="K334">
        <v>5.14745935761642E-3</v>
      </c>
      <c r="L334">
        <v>4.4670872583341603E-3</v>
      </c>
      <c r="M334">
        <v>3.92342334190845E-3</v>
      </c>
      <c r="N334">
        <v>3.5473872696771599E-3</v>
      </c>
      <c r="O334">
        <v>3.1033742927455898E-3</v>
      </c>
      <c r="P334">
        <v>2.7664621633400901E-3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</row>
    <row r="335" spans="1:34" x14ac:dyDescent="0.35">
      <c r="A335" t="s">
        <v>319</v>
      </c>
      <c r="C335">
        <v>1.6E-2</v>
      </c>
      <c r="D335">
        <v>1.4999999999999999E-2</v>
      </c>
      <c r="E335">
        <v>1.3880098324506001E-2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</row>
    <row r="336" spans="1:34" x14ac:dyDescent="0.35">
      <c r="A336" t="s">
        <v>320</v>
      </c>
      <c r="C336">
        <v>0.26100000000000001</v>
      </c>
      <c r="D336">
        <v>0.24299999999999999</v>
      </c>
      <c r="E336">
        <v>0.19753268006105201</v>
      </c>
      <c r="F336">
        <v>0.31940051668309499</v>
      </c>
      <c r="G336">
        <v>0.57543140131542903</v>
      </c>
      <c r="H336">
        <v>0.47206851763547802</v>
      </c>
      <c r="I336">
        <v>0.37819873234777801</v>
      </c>
      <c r="J336">
        <v>0.295962703821326</v>
      </c>
      <c r="K336">
        <v>0.40938130066403999</v>
      </c>
      <c r="L336">
        <v>0.33142798401734402</v>
      </c>
      <c r="M336">
        <v>0.27140703082143303</v>
      </c>
      <c r="N336">
        <v>0.27616437926876802</v>
      </c>
      <c r="O336">
        <v>0.20880137640680499</v>
      </c>
      <c r="P336">
        <v>0.19802531120533801</v>
      </c>
      <c r="Q336">
        <v>0.13728672310541101</v>
      </c>
      <c r="R336">
        <v>0.11086947731170101</v>
      </c>
      <c r="S336">
        <v>8.2160706187587695E-2</v>
      </c>
      <c r="T336">
        <v>6.9389266276146805E-2</v>
      </c>
      <c r="U336">
        <v>5.9531963426562702E-2</v>
      </c>
      <c r="V336">
        <v>5.30228667660484E-2</v>
      </c>
      <c r="W336">
        <v>4.7277231423585801E-2</v>
      </c>
      <c r="X336">
        <v>4.21835763222961E-2</v>
      </c>
      <c r="Y336">
        <v>3.7485557674394099E-2</v>
      </c>
      <c r="Z336">
        <v>3.3310813200872098E-2</v>
      </c>
      <c r="AA336">
        <v>2.9591525934454199E-2</v>
      </c>
      <c r="AB336">
        <v>2.6286928040730399E-2</v>
      </c>
      <c r="AC336">
        <v>2.3326153875954301E-2</v>
      </c>
      <c r="AD336">
        <v>2.0672100921117501E-2</v>
      </c>
      <c r="AE336">
        <v>1.8289568040979799E-2</v>
      </c>
      <c r="AF336">
        <v>1.61480372159729E-2</v>
      </c>
      <c r="AG336">
        <v>1.4220868283357099E-2</v>
      </c>
      <c r="AH336">
        <v>1.2484721388764599E-2</v>
      </c>
    </row>
    <row r="337" spans="1:34" x14ac:dyDescent="0.35">
      <c r="A337" t="s">
        <v>290</v>
      </c>
      <c r="C337">
        <v>0.379</v>
      </c>
      <c r="D337">
        <v>0.34499999999999997</v>
      </c>
      <c r="E337">
        <v>0.31816953785737301</v>
      </c>
      <c r="F337">
        <v>0.35919655950812102</v>
      </c>
      <c r="G337">
        <v>0.32442537363584201</v>
      </c>
      <c r="H337">
        <v>0.422289296977095</v>
      </c>
      <c r="I337">
        <v>0.64369123202436296</v>
      </c>
      <c r="J337">
        <v>0.60087869205643296</v>
      </c>
      <c r="K337">
        <v>0.54634103326463801</v>
      </c>
      <c r="L337">
        <v>0.50186417252307403</v>
      </c>
      <c r="M337">
        <v>0.45292483603295702</v>
      </c>
      <c r="N337">
        <v>0.42111586125212502</v>
      </c>
      <c r="O337">
        <v>0.591938896677209</v>
      </c>
      <c r="P337">
        <v>0.53180041400074096</v>
      </c>
      <c r="Q337">
        <v>0.48393782966836602</v>
      </c>
      <c r="R337">
        <v>0.43548911071090601</v>
      </c>
      <c r="S337">
        <v>0.38881199986361098</v>
      </c>
      <c r="T337">
        <v>0.35039431437294399</v>
      </c>
      <c r="U337">
        <v>0.40445875812206999</v>
      </c>
      <c r="V337">
        <v>0.35871538981204099</v>
      </c>
      <c r="W337">
        <v>0.32375176626769497</v>
      </c>
      <c r="X337">
        <v>0.37879705807564101</v>
      </c>
      <c r="Y337">
        <v>0.34141365678584601</v>
      </c>
      <c r="Z337">
        <v>0.30944724919585398</v>
      </c>
      <c r="AA337">
        <v>0.26650116887959602</v>
      </c>
      <c r="AB337">
        <v>0.247564488381076</v>
      </c>
      <c r="AC337">
        <v>0.22273949485086</v>
      </c>
      <c r="AD337">
        <v>0.20007756272784999</v>
      </c>
      <c r="AE337">
        <v>0.17923110263015801</v>
      </c>
      <c r="AF337">
        <v>0.16006738772194001</v>
      </c>
      <c r="AG337">
        <v>0.142458069951511</v>
      </c>
      <c r="AH337">
        <v>0.12628011357458799</v>
      </c>
    </row>
    <row r="338" spans="1:34" x14ac:dyDescent="0.35">
      <c r="A338" t="s">
        <v>305</v>
      </c>
      <c r="C338">
        <v>7.9000000000000001E-2</v>
      </c>
      <c r="D338">
        <v>7.1999999999999995E-2</v>
      </c>
      <c r="E338">
        <v>6.6589059846486207E-2</v>
      </c>
      <c r="F338">
        <v>0.123285521495774</v>
      </c>
      <c r="G338">
        <v>0.10434444425801299</v>
      </c>
      <c r="H338">
        <v>0.13563058115728799</v>
      </c>
      <c r="I338">
        <v>0.21441793412207899</v>
      </c>
      <c r="J338">
        <v>0.18606702313784701</v>
      </c>
      <c r="K338">
        <v>0.165360307637892</v>
      </c>
      <c r="L338">
        <v>0.138546778584686</v>
      </c>
      <c r="M338">
        <v>0.113749476868067</v>
      </c>
      <c r="N338">
        <v>0.10068254328368401</v>
      </c>
      <c r="O338">
        <v>0.137163984600221</v>
      </c>
      <c r="P338">
        <v>0.120026679881515</v>
      </c>
      <c r="Q338">
        <v>0.106086542442534</v>
      </c>
      <c r="R338">
        <v>9.0056931679744795E-2</v>
      </c>
      <c r="S338">
        <v>7.6351911683183296E-2</v>
      </c>
      <c r="T338">
        <v>6.7098161481713006E-2</v>
      </c>
      <c r="U338">
        <v>8.6565487577021094E-2</v>
      </c>
      <c r="V338">
        <v>7.6616492000508005E-2</v>
      </c>
      <c r="W338">
        <v>6.8161484394762703E-2</v>
      </c>
      <c r="X338">
        <v>8.53861441918424E-2</v>
      </c>
      <c r="Y338">
        <v>7.6772556084647003E-2</v>
      </c>
      <c r="Z338">
        <v>6.9122718392216398E-2</v>
      </c>
      <c r="AA338">
        <v>6.0930142124717902E-2</v>
      </c>
      <c r="AB338">
        <v>5.5243994505966801E-2</v>
      </c>
      <c r="AC338">
        <v>4.9616292535707797E-2</v>
      </c>
      <c r="AD338">
        <v>4.4539772141591001E-2</v>
      </c>
      <c r="AE338">
        <v>3.99514444573911E-2</v>
      </c>
      <c r="AF338">
        <v>3.5805719503839303E-2</v>
      </c>
      <c r="AG338">
        <v>3.2060624952035398E-2</v>
      </c>
      <c r="AH338">
        <v>2.86776062252431E-2</v>
      </c>
    </row>
    <row r="339" spans="1:34" x14ac:dyDescent="0.35">
      <c r="A339" t="s">
        <v>306</v>
      </c>
      <c r="C339">
        <v>4.0000000000000001E-3</v>
      </c>
      <c r="D339">
        <v>5.0000000000000001E-3</v>
      </c>
      <c r="E339">
        <v>6.1308053871504302E-3</v>
      </c>
      <c r="F339">
        <v>7.1054699090771396E-3</v>
      </c>
      <c r="G339">
        <v>7.9763629188367002E-3</v>
      </c>
      <c r="H339">
        <v>1.13420891753235E-2</v>
      </c>
      <c r="I339">
        <v>2.4534319998740301E-2</v>
      </c>
      <c r="J339">
        <v>3.6411890223220798E-2</v>
      </c>
      <c r="K339">
        <v>4.5440128260970603E-2</v>
      </c>
      <c r="L339">
        <v>5.6775527357297101E-2</v>
      </c>
      <c r="M339">
        <v>6.2843027998639098E-2</v>
      </c>
      <c r="N339">
        <v>6.8839048445185402E-2</v>
      </c>
      <c r="O339">
        <v>0.11844461816565099</v>
      </c>
      <c r="P339">
        <v>0.11691278590637499</v>
      </c>
      <c r="Q339">
        <v>0.115707843003371</v>
      </c>
      <c r="R339">
        <v>0.116591491361034</v>
      </c>
      <c r="S339">
        <v>0.11627343133063001</v>
      </c>
      <c r="T339">
        <v>0.109575313919198</v>
      </c>
      <c r="U339">
        <v>0.14050458618872899</v>
      </c>
      <c r="V339">
        <v>0.12573215508280999</v>
      </c>
      <c r="W339">
        <v>0.116156172075162</v>
      </c>
      <c r="X339">
        <v>0.12087163458035501</v>
      </c>
      <c r="Y339">
        <v>0.110409242883467</v>
      </c>
      <c r="Z339">
        <v>0.102105090714154</v>
      </c>
      <c r="AA339">
        <v>8.5576888612092006E-2</v>
      </c>
      <c r="AB339">
        <v>8.3590168843346302E-2</v>
      </c>
      <c r="AC339">
        <v>7.6473919444731295E-2</v>
      </c>
      <c r="AD339">
        <v>6.9899250381320693E-2</v>
      </c>
      <c r="AE339">
        <v>6.3740606436916994E-2</v>
      </c>
      <c r="AF339">
        <v>5.8006776592880997E-2</v>
      </c>
      <c r="AG339">
        <v>5.2696217214530001E-2</v>
      </c>
      <c r="AH339">
        <v>4.7799611449600897E-2</v>
      </c>
    </row>
    <row r="340" spans="1:34" x14ac:dyDescent="0.35">
      <c r="A340" t="s">
        <v>307</v>
      </c>
      <c r="C340">
        <v>0.128</v>
      </c>
      <c r="D340">
        <v>0.11899999999999999</v>
      </c>
      <c r="E340">
        <v>0.108516510158931</v>
      </c>
      <c r="F340">
        <v>0.103928355526477</v>
      </c>
      <c r="G340">
        <v>9.7702638774714801E-2</v>
      </c>
      <c r="H340">
        <v>0.14305276999306599</v>
      </c>
      <c r="I340">
        <v>0.21195458430356401</v>
      </c>
      <c r="J340">
        <v>0.21150502286078399</v>
      </c>
      <c r="K340">
        <v>0.18783268737348099</v>
      </c>
      <c r="L340">
        <v>0.172121598842156</v>
      </c>
      <c r="M340">
        <v>0.15440977222659999</v>
      </c>
      <c r="N340">
        <v>0.139998583332166</v>
      </c>
      <c r="O340">
        <v>0.19236372966187201</v>
      </c>
      <c r="P340">
        <v>0.16730551615428399</v>
      </c>
      <c r="Q340">
        <v>0.147946046364335</v>
      </c>
      <c r="R340">
        <v>0.12590160972946399</v>
      </c>
      <c r="S340">
        <v>0.10405877591217701</v>
      </c>
      <c r="T340">
        <v>8.9202006929328503E-2</v>
      </c>
      <c r="U340">
        <v>9.3965277348049395E-2</v>
      </c>
      <c r="V340">
        <v>7.9406917585409298E-2</v>
      </c>
      <c r="W340">
        <v>6.8517530167987201E-2</v>
      </c>
      <c r="X340">
        <v>8.0881409437059001E-2</v>
      </c>
      <c r="Y340">
        <v>6.9368576440075796E-2</v>
      </c>
      <c r="Z340">
        <v>5.9860278745717498E-2</v>
      </c>
      <c r="AA340">
        <v>4.9004211753067697E-2</v>
      </c>
      <c r="AB340">
        <v>4.3427115786609599E-2</v>
      </c>
      <c r="AC340">
        <v>3.7164954046171698E-2</v>
      </c>
      <c r="AD340">
        <v>3.1779295570205403E-2</v>
      </c>
      <c r="AE340">
        <v>2.7123144055174599E-2</v>
      </c>
      <c r="AF340">
        <v>2.31032729173078E-2</v>
      </c>
      <c r="AG340">
        <v>1.9637514028723199E-2</v>
      </c>
      <c r="AH340">
        <v>1.66535546513524E-2</v>
      </c>
    </row>
    <row r="341" spans="1:34" x14ac:dyDescent="0.35">
      <c r="A341" t="s">
        <v>308</v>
      </c>
      <c r="C341">
        <v>0.15</v>
      </c>
      <c r="D341">
        <v>0.129</v>
      </c>
      <c r="E341">
        <v>0.11746292250656799</v>
      </c>
      <c r="F341">
        <v>0.103693863483747</v>
      </c>
      <c r="G341">
        <v>9.2198896605569694E-2</v>
      </c>
      <c r="H341">
        <v>9.7924496276860007E-2</v>
      </c>
      <c r="I341">
        <v>0.10634217673519999</v>
      </c>
      <c r="J341">
        <v>8.0124001452373805E-2</v>
      </c>
      <c r="K341">
        <v>5.8759983952754502E-2</v>
      </c>
      <c r="L341">
        <v>4.41022852828509E-2</v>
      </c>
      <c r="M341">
        <v>3.2787017379392103E-2</v>
      </c>
      <c r="N341">
        <v>2.36843925564445E-2</v>
      </c>
      <c r="O341">
        <v>1.8913656818392501E-2</v>
      </c>
      <c r="P341">
        <v>1.0746392782314901E-2</v>
      </c>
      <c r="Q341">
        <v>4.8275801462476396E-3</v>
      </c>
      <c r="R341">
        <v>1.9566529443505801E-3</v>
      </c>
      <c r="S341">
        <v>5.2573483868321503E-4</v>
      </c>
      <c r="T341">
        <v>1.2338461841695101E-4</v>
      </c>
      <c r="U341" s="36">
        <v>9.2570471368495092E-6</v>
      </c>
      <c r="V341" s="36">
        <v>7.6685265385163706E-6</v>
      </c>
      <c r="W341" s="36">
        <v>6.3827534795830302E-6</v>
      </c>
      <c r="X341" s="36">
        <v>7.4278473750566901E-6</v>
      </c>
      <c r="Y341" s="36">
        <v>6.2665483289568E-6</v>
      </c>
      <c r="Z341" s="36">
        <v>5.29310066225719E-6</v>
      </c>
      <c r="AA341" s="36">
        <v>4.3883223617241802E-6</v>
      </c>
      <c r="AB341" s="36">
        <v>3.7286965388973602E-6</v>
      </c>
      <c r="AC341" s="36">
        <v>3.13586305865866E-6</v>
      </c>
      <c r="AD341" s="36">
        <v>2.6321245063457401E-6</v>
      </c>
      <c r="AE341" s="36">
        <v>2.2037959800434801E-6</v>
      </c>
      <c r="AF341" s="36">
        <v>1.83986387181213E-6</v>
      </c>
      <c r="AG341" s="36">
        <v>1.5308209420978299E-6</v>
      </c>
      <c r="AH341" s="36">
        <v>1.2686432128067001E-6</v>
      </c>
    </row>
    <row r="342" spans="1:34" x14ac:dyDescent="0.35">
      <c r="A342" t="s">
        <v>309</v>
      </c>
      <c r="C342">
        <v>1.9E-2</v>
      </c>
      <c r="D342">
        <v>1.9E-2</v>
      </c>
      <c r="E342">
        <v>1.9470239958236001E-2</v>
      </c>
      <c r="F342">
        <v>2.1183349093044399E-2</v>
      </c>
      <c r="G342">
        <v>2.22030310787074E-2</v>
      </c>
      <c r="H342">
        <v>3.4339360374556503E-2</v>
      </c>
      <c r="I342">
        <v>8.6442216864777502E-2</v>
      </c>
      <c r="J342">
        <v>8.6770754382206799E-2</v>
      </c>
      <c r="K342">
        <v>8.8947926039538994E-2</v>
      </c>
      <c r="L342">
        <v>9.0317982456083704E-2</v>
      </c>
      <c r="M342">
        <v>8.9135541560258005E-2</v>
      </c>
      <c r="N342">
        <v>8.7911293634644894E-2</v>
      </c>
      <c r="O342">
        <v>0.125052907431071</v>
      </c>
      <c r="P342">
        <v>0.11680903927625</v>
      </c>
      <c r="Q342">
        <v>0.109369817711876</v>
      </c>
      <c r="R342">
        <v>0.10098242499631201</v>
      </c>
      <c r="S342">
        <v>9.1602146098937104E-2</v>
      </c>
      <c r="T342">
        <v>8.4395447424287007E-2</v>
      </c>
      <c r="U342">
        <v>8.3414149961133194E-2</v>
      </c>
      <c r="V342">
        <v>7.6952156616774098E-2</v>
      </c>
      <c r="W342">
        <v>7.0910196876303302E-2</v>
      </c>
      <c r="X342">
        <v>9.1650442019009598E-2</v>
      </c>
      <c r="Y342">
        <v>8.4857014829326394E-2</v>
      </c>
      <c r="Z342">
        <v>7.8353868243103697E-2</v>
      </c>
      <c r="AA342">
        <v>7.0985538067356801E-2</v>
      </c>
      <c r="AB342">
        <v>6.5299480548615105E-2</v>
      </c>
      <c r="AC342">
        <v>5.94811929611909E-2</v>
      </c>
      <c r="AD342">
        <v>5.3856612510227199E-2</v>
      </c>
      <c r="AE342">
        <v>4.8413703884695999E-2</v>
      </c>
      <c r="AF342">
        <v>4.3149778844040199E-2</v>
      </c>
      <c r="AG342">
        <v>3.8062182935280797E-2</v>
      </c>
      <c r="AH342">
        <v>3.31480726051794E-2</v>
      </c>
    </row>
    <row r="343" spans="1:34" x14ac:dyDescent="0.35">
      <c r="A343" t="s">
        <v>503</v>
      </c>
      <c r="C343">
        <v>0.67300000000000004</v>
      </c>
      <c r="D343">
        <v>0.65800000000000003</v>
      </c>
      <c r="E343">
        <v>0.64166624590027599</v>
      </c>
      <c r="F343">
        <v>0.70237448159710902</v>
      </c>
      <c r="G343">
        <v>0.82657819745208005</v>
      </c>
      <c r="H343">
        <v>0.92367646630345901</v>
      </c>
      <c r="I343">
        <v>1.0607248556426001</v>
      </c>
      <c r="J343">
        <v>1.00630625846169</v>
      </c>
      <c r="K343">
        <v>1.07429545703401</v>
      </c>
      <c r="L343">
        <v>1.00898505058893</v>
      </c>
      <c r="M343">
        <v>0.96572305115283796</v>
      </c>
      <c r="N343">
        <v>1.05750479322349</v>
      </c>
      <c r="O343">
        <v>1.11527599835309</v>
      </c>
      <c r="P343">
        <v>1.0692136298262001</v>
      </c>
      <c r="Q343">
        <v>1.0081679643239601</v>
      </c>
      <c r="R343">
        <v>0.97490557147913903</v>
      </c>
      <c r="S343">
        <v>0.93039656713720598</v>
      </c>
      <c r="T343">
        <v>0.86446414218268997</v>
      </c>
      <c r="U343">
        <v>0.93564423556482401</v>
      </c>
      <c r="V343">
        <v>0.89170131351077098</v>
      </c>
      <c r="W343">
        <v>0.86036503128205599</v>
      </c>
      <c r="X343">
        <v>0.96369465369599305</v>
      </c>
      <c r="Y343">
        <v>0.92232137025474603</v>
      </c>
      <c r="Z343">
        <v>0.886502660375176</v>
      </c>
      <c r="AA343">
        <v>0.83909232186456695</v>
      </c>
      <c r="AB343">
        <v>0.81723189504287097</v>
      </c>
      <c r="AC343">
        <v>0.78512605565121796</v>
      </c>
      <c r="AD343">
        <v>0.75530151354434705</v>
      </c>
      <c r="AE343">
        <v>0.72740750509711605</v>
      </c>
      <c r="AF343">
        <v>0.70139672450231705</v>
      </c>
      <c r="AG343">
        <v>0.67720182933957795</v>
      </c>
      <c r="AH343">
        <v>0.65474031124097898</v>
      </c>
    </row>
    <row r="344" spans="1:34" x14ac:dyDescent="0.35">
      <c r="A344" t="s">
        <v>500</v>
      </c>
      <c r="C344">
        <v>2025.0830000000001</v>
      </c>
      <c r="D344">
        <v>1990.2660000000001</v>
      </c>
      <c r="E344">
        <v>1949.40491931358</v>
      </c>
      <c r="F344">
        <v>2008.4570268873999</v>
      </c>
      <c r="G344">
        <v>2288.90863241426</v>
      </c>
      <c r="H344">
        <v>2461.8600406727901</v>
      </c>
      <c r="I344">
        <v>2618.1940666608398</v>
      </c>
      <c r="J344">
        <v>2567.0296909856002</v>
      </c>
      <c r="K344">
        <v>2570.05061938378</v>
      </c>
      <c r="L344">
        <v>2476.1281743862701</v>
      </c>
      <c r="M344">
        <v>2408.7180318620199</v>
      </c>
      <c r="N344">
        <v>2609.4382547077698</v>
      </c>
      <c r="O344">
        <v>2693.0902933871298</v>
      </c>
      <c r="P344">
        <v>2615.07190570899</v>
      </c>
      <c r="Q344">
        <v>2495.8318290141601</v>
      </c>
      <c r="R344">
        <v>2439.9074763472099</v>
      </c>
      <c r="S344">
        <v>2356.7342365188601</v>
      </c>
      <c r="T344">
        <v>2196.37433952622</v>
      </c>
      <c r="U344">
        <v>2480.5059622059098</v>
      </c>
      <c r="V344">
        <v>2357.4142550217698</v>
      </c>
      <c r="W344">
        <v>2278.4780919248901</v>
      </c>
      <c r="X344">
        <v>2318.9682424203202</v>
      </c>
      <c r="Y344">
        <v>2225.4969505187801</v>
      </c>
      <c r="Z344">
        <v>2148.1930067875601</v>
      </c>
      <c r="AA344">
        <v>2048.0609862492802</v>
      </c>
      <c r="AB344">
        <v>2006.77826530162</v>
      </c>
      <c r="AC344">
        <v>1931.9303047405001</v>
      </c>
      <c r="AD344">
        <v>1864.5295635930599</v>
      </c>
      <c r="AE344">
        <v>1803.0469925963801</v>
      </c>
      <c r="AF344">
        <v>1747.0238406874901</v>
      </c>
      <c r="AG344">
        <v>1696.01395760988</v>
      </c>
      <c r="AH344">
        <v>1649.5882133345599</v>
      </c>
    </row>
    <row r="345" spans="1:34" x14ac:dyDescent="0.35">
      <c r="A345" t="s">
        <v>466</v>
      </c>
      <c r="C345">
        <v>0.44900000000000001</v>
      </c>
      <c r="D345">
        <v>0.44800000000000001</v>
      </c>
      <c r="E345">
        <v>0.44235762588125099</v>
      </c>
      <c r="F345">
        <v>0.45670884070462697</v>
      </c>
      <c r="G345">
        <v>0.59863544331093599</v>
      </c>
      <c r="H345">
        <v>0.61042776754893902</v>
      </c>
      <c r="I345">
        <v>0.56367452958992204</v>
      </c>
      <c r="J345">
        <v>0.53651585752271802</v>
      </c>
      <c r="K345">
        <v>0.63350852524027901</v>
      </c>
      <c r="L345">
        <v>0.59715702136290405</v>
      </c>
      <c r="M345">
        <v>0.58614958869677802</v>
      </c>
      <c r="N345">
        <v>0.69177044826040601</v>
      </c>
      <c r="O345">
        <v>0.60568120527703195</v>
      </c>
      <c r="P345">
        <v>0.60336295419172203</v>
      </c>
      <c r="Q345">
        <v>0.57207143500114099</v>
      </c>
      <c r="R345">
        <v>0.56192536352236999</v>
      </c>
      <c r="S345">
        <v>0.54871457614187003</v>
      </c>
      <c r="T345">
        <v>0.51264944331431905</v>
      </c>
      <c r="U345">
        <v>0.49468691105010998</v>
      </c>
      <c r="V345">
        <v>0.48479499322910602</v>
      </c>
      <c r="W345">
        <v>0.47800864606160198</v>
      </c>
      <c r="X345">
        <v>0.47287613711667897</v>
      </c>
      <c r="Y345">
        <v>0.46855357090299499</v>
      </c>
      <c r="Z345">
        <v>0.46494490575387898</v>
      </c>
      <c r="AA345">
        <v>0.461827458151151</v>
      </c>
      <c r="AB345">
        <v>0.45907192059648599</v>
      </c>
      <c r="AC345">
        <v>0.45658064117938901</v>
      </c>
      <c r="AD345">
        <v>0.45429545908927799</v>
      </c>
      <c r="AE345">
        <v>0.45217300982717401</v>
      </c>
      <c r="AF345">
        <v>0.45018145303143597</v>
      </c>
      <c r="AG345">
        <v>0.44829672892941402</v>
      </c>
      <c r="AH345">
        <v>0.44650022276683299</v>
      </c>
    </row>
    <row r="346" spans="1:34" x14ac:dyDescent="0.35">
      <c r="A346" t="s">
        <v>464</v>
      </c>
      <c r="C346">
        <v>716.95</v>
      </c>
      <c r="D346">
        <v>709.34400000000005</v>
      </c>
      <c r="E346" s="36">
        <v>702.10634067612602</v>
      </c>
      <c r="F346" s="36">
        <v>695.19842555948298</v>
      </c>
      <c r="G346" s="36">
        <v>730.48290203613396</v>
      </c>
      <c r="H346">
        <v>715.98252369691602</v>
      </c>
      <c r="I346">
        <v>703.33447655275802</v>
      </c>
      <c r="J346">
        <v>692.37574555232595</v>
      </c>
      <c r="K346">
        <v>686.49481262730603</v>
      </c>
      <c r="L346">
        <v>676.43479248314202</v>
      </c>
      <c r="M346">
        <v>670.52623864181101</v>
      </c>
      <c r="N346">
        <v>713.77477344711804</v>
      </c>
      <c r="O346">
        <v>699.92678033699599</v>
      </c>
      <c r="P346">
        <v>705.89393640981302</v>
      </c>
      <c r="Q346">
        <v>701.09842314660796</v>
      </c>
      <c r="R346">
        <v>704.34515168380403</v>
      </c>
      <c r="S346">
        <v>701.68631540564604</v>
      </c>
      <c r="T346">
        <v>663.85647877562201</v>
      </c>
      <c r="U346">
        <v>645.61225717917</v>
      </c>
      <c r="V346">
        <v>634.91077495284298</v>
      </c>
      <c r="W346">
        <v>627.84309296732295</v>
      </c>
      <c r="X346">
        <v>622.586951038351</v>
      </c>
      <c r="Y346">
        <v>618.34682840496703</v>
      </c>
      <c r="Z346">
        <v>614.75677407405999</v>
      </c>
      <c r="AA346">
        <v>611.61488319437694</v>
      </c>
      <c r="AB346">
        <v>608.80641462988694</v>
      </c>
      <c r="AC346">
        <v>606.26037856538903</v>
      </c>
      <c r="AD346">
        <v>603.92947289497295</v>
      </c>
      <c r="AE346">
        <v>601.78010930404002</v>
      </c>
      <c r="AF346">
        <v>599.78715676059801</v>
      </c>
      <c r="AG346">
        <v>597.93101560612195</v>
      </c>
      <c r="AH346">
        <v>596.19589802786197</v>
      </c>
    </row>
    <row r="347" spans="1:34" x14ac:dyDescent="0.35">
      <c r="A347" t="s">
        <v>465</v>
      </c>
      <c r="C347">
        <v>837.43700000000001</v>
      </c>
      <c r="D347">
        <v>834.30700000000002</v>
      </c>
      <c r="E347">
        <v>831.636997006294</v>
      </c>
      <c r="F347">
        <v>829.42776118561505</v>
      </c>
      <c r="G347">
        <v>1098.1364879611399</v>
      </c>
      <c r="H347">
        <v>1111.9368229097699</v>
      </c>
      <c r="I347">
        <v>1026.7538225927799</v>
      </c>
      <c r="J347">
        <v>975.42274102795102</v>
      </c>
      <c r="K347">
        <v>996.075840447681</v>
      </c>
      <c r="L347">
        <v>935.95761004589599</v>
      </c>
      <c r="M347">
        <v>921.52918641335805</v>
      </c>
      <c r="N347">
        <v>1092.2530455021799</v>
      </c>
      <c r="O347">
        <v>934.05858896788902</v>
      </c>
      <c r="P347">
        <v>931.34924840736198</v>
      </c>
      <c r="Q347">
        <v>867.59530133735097</v>
      </c>
      <c r="R347">
        <v>846.843192115835</v>
      </c>
      <c r="S347">
        <v>824.13933414263295</v>
      </c>
      <c r="T347">
        <v>778.07774192698298</v>
      </c>
      <c r="U347">
        <v>752.51374798557401</v>
      </c>
      <c r="V347">
        <v>738.09082471562999</v>
      </c>
      <c r="W347">
        <v>727.04237011785699</v>
      </c>
      <c r="X347">
        <v>717.98321667587197</v>
      </c>
      <c r="Y347">
        <v>709.97509366797703</v>
      </c>
      <c r="Z347">
        <v>703.00576035852896</v>
      </c>
      <c r="AA347">
        <v>696.78108211946699</v>
      </c>
      <c r="AB347">
        <v>691.11110816557698</v>
      </c>
      <c r="AC347">
        <v>685.86633851460397</v>
      </c>
      <c r="AD347">
        <v>680.95575870049697</v>
      </c>
      <c r="AE347">
        <v>676.31370460123298</v>
      </c>
      <c r="AF347">
        <v>671.89167655193501</v>
      </c>
      <c r="AG347">
        <v>667.65306661266595</v>
      </c>
      <c r="AH347">
        <v>663.56966625452196</v>
      </c>
    </row>
    <row r="348" spans="1:34" x14ac:dyDescent="0.35">
      <c r="A348" t="s">
        <v>473</v>
      </c>
      <c r="C348">
        <v>0.224</v>
      </c>
      <c r="D348">
        <v>0.21</v>
      </c>
      <c r="E348">
        <v>0.199308620019024</v>
      </c>
      <c r="F348">
        <v>0.245665640892482</v>
      </c>
      <c r="G348">
        <v>0.22794275414114301</v>
      </c>
      <c r="H348">
        <v>0.31324869875451899</v>
      </c>
      <c r="I348">
        <v>0.49705032605268501</v>
      </c>
      <c r="J348">
        <v>0.46979040093898</v>
      </c>
      <c r="K348">
        <v>0.44078693179373202</v>
      </c>
      <c r="L348">
        <v>0.41182802922603401</v>
      </c>
      <c r="M348">
        <v>0.37957346245606</v>
      </c>
      <c r="N348">
        <v>0.36573434496309098</v>
      </c>
      <c r="O348">
        <v>0.50959479307605704</v>
      </c>
      <c r="P348">
        <v>0.46585067563447802</v>
      </c>
      <c r="Q348">
        <v>0.436096529322827</v>
      </c>
      <c r="R348">
        <v>0.41298020795676799</v>
      </c>
      <c r="S348">
        <v>0.38168199099533501</v>
      </c>
      <c r="T348">
        <v>0.35181469886837002</v>
      </c>
      <c r="U348">
        <v>0.44095732451471298</v>
      </c>
      <c r="V348">
        <v>0.40690632028166401</v>
      </c>
      <c r="W348">
        <v>0.38235638522045401</v>
      </c>
      <c r="X348">
        <v>0.49081851657931402</v>
      </c>
      <c r="Y348">
        <v>0.45376779935174999</v>
      </c>
      <c r="Z348">
        <v>0.42155775462129602</v>
      </c>
      <c r="AA348">
        <v>0.377264863713416</v>
      </c>
      <c r="AB348">
        <v>0.35815997444638398</v>
      </c>
      <c r="AC348">
        <v>0.328545414471828</v>
      </c>
      <c r="AD348">
        <v>0.30100605445506801</v>
      </c>
      <c r="AE348">
        <v>0.27523449526994098</v>
      </c>
      <c r="AF348">
        <v>0.25121527147088102</v>
      </c>
      <c r="AG348">
        <v>0.22890510041016399</v>
      </c>
      <c r="AH348">
        <v>0.20824008847414499</v>
      </c>
    </row>
    <row r="349" spans="1:34" x14ac:dyDescent="0.35">
      <c r="A349" t="s">
        <v>471</v>
      </c>
      <c r="C349">
        <v>132.42500000000001</v>
      </c>
      <c r="D349">
        <v>127.536</v>
      </c>
      <c r="E349">
        <v>123.09845340845401</v>
      </c>
      <c r="F349">
        <v>187.85540093580801</v>
      </c>
      <c r="G349">
        <v>169.18608751347199</v>
      </c>
      <c r="H349">
        <v>217.863061146484</v>
      </c>
      <c r="I349">
        <v>376.45682935640201</v>
      </c>
      <c r="J349">
        <v>406.99694601346903</v>
      </c>
      <c r="K349">
        <v>422.45101982144303</v>
      </c>
      <c r="L349">
        <v>426.61946095847497</v>
      </c>
      <c r="M349">
        <v>408.99358905596603</v>
      </c>
      <c r="N349">
        <v>406.89997387268801</v>
      </c>
      <c r="O349">
        <v>598.15523340220295</v>
      </c>
      <c r="P349">
        <v>552.29585178440004</v>
      </c>
      <c r="Q349">
        <v>529.08570012445603</v>
      </c>
      <c r="R349">
        <v>523.06194485487197</v>
      </c>
      <c r="S349">
        <v>501.26524851191101</v>
      </c>
      <c r="T349">
        <v>449.43065800754403</v>
      </c>
      <c r="U349">
        <v>701.93902794432597</v>
      </c>
      <c r="V349">
        <v>632.645823653565</v>
      </c>
      <c r="W349">
        <v>595.68388213959201</v>
      </c>
      <c r="X349">
        <v>583.18370071291099</v>
      </c>
      <c r="Y349">
        <v>532.11204536850903</v>
      </c>
      <c r="Z349">
        <v>492.39588991149498</v>
      </c>
      <c r="AA349">
        <v>434.48034348279299</v>
      </c>
      <c r="AB349">
        <v>420.860039954689</v>
      </c>
      <c r="AC349">
        <v>375.69662997762401</v>
      </c>
      <c r="AD349">
        <v>335.74151227953899</v>
      </c>
      <c r="AE349">
        <v>299.77063534624199</v>
      </c>
      <c r="AF349">
        <v>267.48940619072602</v>
      </c>
      <c r="AG349">
        <v>238.598139548462</v>
      </c>
      <c r="AH349">
        <v>212.80102013972501</v>
      </c>
    </row>
    <row r="350" spans="1:34" x14ac:dyDescent="0.35">
      <c r="A350" t="s">
        <v>472</v>
      </c>
      <c r="C350">
        <v>338.27100000000002</v>
      </c>
      <c r="D350">
        <v>319.07799999999997</v>
      </c>
      <c r="E350">
        <v>292.56312822270502</v>
      </c>
      <c r="F350">
        <v>295.97543920650099</v>
      </c>
      <c r="G350">
        <v>291.10315490351798</v>
      </c>
      <c r="H350">
        <v>416.07763291961902</v>
      </c>
      <c r="I350">
        <v>511.64893815890201</v>
      </c>
      <c r="J350">
        <v>492.23425839186098</v>
      </c>
      <c r="K350">
        <v>465.02894648735202</v>
      </c>
      <c r="L350">
        <v>437.11631089875902</v>
      </c>
      <c r="M350">
        <v>407.66901775088701</v>
      </c>
      <c r="N350">
        <v>396.51046188577601</v>
      </c>
      <c r="O350">
        <v>460.94969068004502</v>
      </c>
      <c r="P350">
        <v>425.532869107414</v>
      </c>
      <c r="Q350">
        <v>398.05240440574403</v>
      </c>
      <c r="R350">
        <v>365.65718769269802</v>
      </c>
      <c r="S350">
        <v>329.64333845867401</v>
      </c>
      <c r="T350">
        <v>305.00946081607498</v>
      </c>
      <c r="U350">
        <v>380.44092909684599</v>
      </c>
      <c r="V350">
        <v>351.76683169973899</v>
      </c>
      <c r="W350">
        <v>327.90874670011999</v>
      </c>
      <c r="X350">
        <v>395.21437399319501</v>
      </c>
      <c r="Y350">
        <v>365.062983077328</v>
      </c>
      <c r="Z350">
        <v>338.03458244348099</v>
      </c>
      <c r="AA350">
        <v>305.184677452644</v>
      </c>
      <c r="AB350">
        <v>286.00070255147</v>
      </c>
      <c r="AC350">
        <v>264.10695768288599</v>
      </c>
      <c r="AD350">
        <v>243.90281971804899</v>
      </c>
      <c r="AE350">
        <v>225.18254334487099</v>
      </c>
      <c r="AF350">
        <v>207.855601184238</v>
      </c>
      <c r="AG350">
        <v>191.83173584263599</v>
      </c>
      <c r="AH350">
        <v>177.02162891245499</v>
      </c>
    </row>
    <row r="351" spans="1:34" x14ac:dyDescent="0.35">
      <c r="A351" t="s">
        <v>501</v>
      </c>
      <c r="C351">
        <v>849.375</v>
      </c>
      <c r="D351">
        <v>836.88</v>
      </c>
      <c r="E351">
        <v>825.20479408458095</v>
      </c>
      <c r="F351">
        <v>883.05382649529099</v>
      </c>
      <c r="G351">
        <v>899.66898954960595</v>
      </c>
      <c r="H351">
        <v>933.84558484340096</v>
      </c>
      <c r="I351">
        <v>1079.79130590916</v>
      </c>
      <c r="J351">
        <v>1099.3726915657901</v>
      </c>
      <c r="K351">
        <v>1108.94583244874</v>
      </c>
      <c r="L351">
        <v>1103.0542534416099</v>
      </c>
      <c r="M351">
        <v>1079.5198276977701</v>
      </c>
      <c r="N351">
        <v>1120.6747473198</v>
      </c>
      <c r="O351">
        <v>1298.08201373919</v>
      </c>
      <c r="P351">
        <v>1258.18978819421</v>
      </c>
      <c r="Q351">
        <v>1230.1841232710599</v>
      </c>
      <c r="R351">
        <v>1227.40709653867</v>
      </c>
      <c r="S351">
        <v>1202.9515639175499</v>
      </c>
      <c r="T351">
        <v>1113.2871367831599</v>
      </c>
      <c r="U351">
        <v>1347.5512851234901</v>
      </c>
      <c r="V351">
        <v>1267.5565986064</v>
      </c>
      <c r="W351">
        <v>1223.52697510691</v>
      </c>
      <c r="X351">
        <v>1205.7706517512599</v>
      </c>
      <c r="Y351">
        <v>1150.45887377347</v>
      </c>
      <c r="Z351">
        <v>1107.1526639855499</v>
      </c>
      <c r="AA351">
        <v>1046.0952266771701</v>
      </c>
      <c r="AB351">
        <v>1029.6664545845699</v>
      </c>
      <c r="AC351">
        <v>981.95700854301299</v>
      </c>
      <c r="AD351">
        <v>939.67098517451302</v>
      </c>
      <c r="AE351">
        <v>901.55074465028304</v>
      </c>
      <c r="AF351">
        <v>867.27656295132397</v>
      </c>
      <c r="AG351">
        <v>836.52915515458403</v>
      </c>
      <c r="AH351">
        <v>808.99691816758798</v>
      </c>
    </row>
    <row r="352" spans="1:34" x14ac:dyDescent="0.35">
      <c r="A352" t="s">
        <v>502</v>
      </c>
      <c r="C352">
        <v>1175.7080000000001</v>
      </c>
      <c r="D352">
        <v>1153.385</v>
      </c>
      <c r="E352">
        <v>1124.2001252289899</v>
      </c>
      <c r="F352">
        <v>1125.40320039211</v>
      </c>
      <c r="G352">
        <v>1389.23964286466</v>
      </c>
      <c r="H352">
        <v>1528.01445582939</v>
      </c>
      <c r="I352">
        <v>1538.40276075168</v>
      </c>
      <c r="J352">
        <v>1467.6569994198101</v>
      </c>
      <c r="K352">
        <v>1461.10478693503</v>
      </c>
      <c r="L352">
        <v>1373.0739209446499</v>
      </c>
      <c r="M352">
        <v>1329.19820416424</v>
      </c>
      <c r="N352">
        <v>1488.7635073879601</v>
      </c>
      <c r="O352">
        <v>1395.0082796479301</v>
      </c>
      <c r="P352">
        <v>1356.88211751477</v>
      </c>
      <c r="Q352">
        <v>1265.64770574309</v>
      </c>
      <c r="R352">
        <v>1212.5003798085299</v>
      </c>
      <c r="S352">
        <v>1153.7826726013</v>
      </c>
      <c r="T352">
        <v>1083.0872027430501</v>
      </c>
      <c r="U352">
        <v>1132.9546770824199</v>
      </c>
      <c r="V352">
        <v>1089.85765641536</v>
      </c>
      <c r="W352">
        <v>1054.9511168179699</v>
      </c>
      <c r="X352">
        <v>1113.19759066906</v>
      </c>
      <c r="Y352">
        <v>1075.0380767453</v>
      </c>
      <c r="Z352">
        <v>1041.0403428020099</v>
      </c>
      <c r="AA352">
        <v>1001.96575957211</v>
      </c>
      <c r="AB352">
        <v>977.11181071704698</v>
      </c>
      <c r="AC352">
        <v>949.97329619749098</v>
      </c>
      <c r="AD352">
        <v>924.85857841854704</v>
      </c>
      <c r="AE352">
        <v>901.49624794610395</v>
      </c>
      <c r="AF352">
        <v>879.74727773617303</v>
      </c>
      <c r="AG352">
        <v>859.48480245530197</v>
      </c>
      <c r="AH352">
        <v>840.59129516697703</v>
      </c>
    </row>
    <row r="353" spans="1:34" x14ac:dyDescent="0.35">
      <c r="A353" t="s">
        <v>324</v>
      </c>
      <c r="C353">
        <v>470.69600000000003</v>
      </c>
      <c r="D353">
        <v>446.61500000000001</v>
      </c>
      <c r="E353">
        <v>415.66158163115898</v>
      </c>
      <c r="F353">
        <v>483.830840142309</v>
      </c>
      <c r="G353">
        <v>460.28924241699002</v>
      </c>
      <c r="H353">
        <v>633.94069406610402</v>
      </c>
      <c r="I353">
        <v>888.105767515303</v>
      </c>
      <c r="J353">
        <v>899.23120440533</v>
      </c>
      <c r="K353">
        <v>887.47996630879504</v>
      </c>
      <c r="L353">
        <v>863.735771857234</v>
      </c>
      <c r="M353">
        <v>816.66260680685298</v>
      </c>
      <c r="N353">
        <v>803.41043575846402</v>
      </c>
      <c r="O353">
        <v>1059.1049240822399</v>
      </c>
      <c r="P353">
        <v>977.82872089181399</v>
      </c>
      <c r="Q353">
        <v>927.13810453020005</v>
      </c>
      <c r="R353">
        <v>888.71913254757101</v>
      </c>
      <c r="S353">
        <v>830.90858697058502</v>
      </c>
      <c r="T353">
        <v>754.44011882361997</v>
      </c>
      <c r="U353">
        <v>1082.37995704117</v>
      </c>
      <c r="V353">
        <v>984.41265535330399</v>
      </c>
      <c r="W353">
        <v>923.59262883971303</v>
      </c>
      <c r="X353">
        <v>978.39807470610594</v>
      </c>
      <c r="Y353">
        <v>897.17502844583703</v>
      </c>
      <c r="Z353">
        <v>830.43047235497602</v>
      </c>
      <c r="AA353">
        <v>739.66502093543795</v>
      </c>
      <c r="AB353">
        <v>706.860742506159</v>
      </c>
      <c r="AC353">
        <v>639.80358766050995</v>
      </c>
      <c r="AD353">
        <v>579.64433199758901</v>
      </c>
      <c r="AE353">
        <v>524.95317869111398</v>
      </c>
      <c r="AF353">
        <v>475.34500737683197</v>
      </c>
      <c r="AG353">
        <v>430.42987539109799</v>
      </c>
      <c r="AH353">
        <v>389.82264905218</v>
      </c>
    </row>
    <row r="354" spans="1:34" x14ac:dyDescent="0.35">
      <c r="A354" t="s">
        <v>327</v>
      </c>
      <c r="C354">
        <v>470.69600000000003</v>
      </c>
      <c r="D354">
        <v>446.61500000000001</v>
      </c>
      <c r="E354">
        <v>415.66158163115898</v>
      </c>
      <c r="F354">
        <v>391.56431377291398</v>
      </c>
      <c r="G354">
        <v>387.54665596580702</v>
      </c>
      <c r="H354">
        <v>577.02789368981098</v>
      </c>
      <c r="I354">
        <v>646.10972089586403</v>
      </c>
      <c r="J354">
        <v>699.44798240822797</v>
      </c>
      <c r="K354">
        <v>721.94276660253399</v>
      </c>
      <c r="L354">
        <v>726.14084639826399</v>
      </c>
      <c r="M354">
        <v>701.87323323901001</v>
      </c>
      <c r="N354">
        <v>707.29618965452403</v>
      </c>
      <c r="O354">
        <v>698.287930956688</v>
      </c>
      <c r="P354">
        <v>687.334139907392</v>
      </c>
      <c r="Q354">
        <v>692.18341508640106</v>
      </c>
      <c r="R354">
        <v>697.64283380623704</v>
      </c>
      <c r="S354">
        <v>674.55832923318303</v>
      </c>
      <c r="T354">
        <v>625.799057352933</v>
      </c>
      <c r="U354">
        <v>537.78857012271806</v>
      </c>
      <c r="V354">
        <v>506.35711539544701</v>
      </c>
      <c r="W354">
        <v>505.07142389738499</v>
      </c>
      <c r="X354">
        <v>484.29662471197702</v>
      </c>
      <c r="Y354">
        <v>458.450514954504</v>
      </c>
      <c r="Z354">
        <v>441.28789426152798</v>
      </c>
      <c r="AA354">
        <v>394.83948441461098</v>
      </c>
      <c r="AB354">
        <v>401.581754528597</v>
      </c>
      <c r="AC354">
        <v>369.76347518413701</v>
      </c>
      <c r="AD354">
        <v>340.96748612578199</v>
      </c>
      <c r="AE354">
        <v>314.16512486283102</v>
      </c>
      <c r="AF354">
        <v>289.34128136914302</v>
      </c>
      <c r="AG354">
        <v>266.44506261724803</v>
      </c>
      <c r="AH354">
        <v>245.40005828891901</v>
      </c>
    </row>
    <row r="355" spans="1:34" x14ac:dyDescent="0.35">
      <c r="A355" t="s">
        <v>48</v>
      </c>
      <c r="C355">
        <v>85.427000000000007</v>
      </c>
      <c r="D355">
        <v>81.66</v>
      </c>
      <c r="E355">
        <v>78.235589188419397</v>
      </c>
      <c r="F355">
        <v>74.933927190623294</v>
      </c>
      <c r="G355">
        <v>72.666553121689205</v>
      </c>
      <c r="H355">
        <v>86.740419665979402</v>
      </c>
      <c r="I355">
        <v>92.055989371702395</v>
      </c>
      <c r="J355">
        <v>87.455246818505202</v>
      </c>
      <c r="K355">
        <v>84.394492543199604</v>
      </c>
      <c r="L355">
        <v>81.291440434689306</v>
      </c>
      <c r="M355">
        <v>77.771750738366904</v>
      </c>
      <c r="N355">
        <v>75.602446868073798</v>
      </c>
      <c r="O355">
        <v>88.281513801829107</v>
      </c>
      <c r="P355">
        <v>82.090820487650603</v>
      </c>
      <c r="Q355">
        <v>76.006490246648596</v>
      </c>
      <c r="R355">
        <v>70.610456026394203</v>
      </c>
      <c r="S355">
        <v>65.551320231324596</v>
      </c>
      <c r="T355">
        <v>60.940909665189203</v>
      </c>
      <c r="U355">
        <v>57.0158432800282</v>
      </c>
      <c r="V355">
        <v>53.513088948147697</v>
      </c>
      <c r="W355">
        <v>50.322206692841597</v>
      </c>
      <c r="X355">
        <v>84.388616458577502</v>
      </c>
      <c r="Y355">
        <v>78.888366829765104</v>
      </c>
      <c r="Z355">
        <v>73.777451776433907</v>
      </c>
      <c r="AA355">
        <v>69.023126938038004</v>
      </c>
      <c r="AB355">
        <v>64.596781531471194</v>
      </c>
      <c r="AC355">
        <v>60.472903365440501</v>
      </c>
      <c r="AD355">
        <v>56.628495019607797</v>
      </c>
      <c r="AE355">
        <v>53.042690252444899</v>
      </c>
      <c r="AF355">
        <v>49.696474168928397</v>
      </c>
      <c r="AG355">
        <v>46.5724656810957</v>
      </c>
      <c r="AH355">
        <v>43.654737262471201</v>
      </c>
    </row>
    <row r="356" spans="1:34" x14ac:dyDescent="0.35">
      <c r="A356" t="s">
        <v>49</v>
      </c>
      <c r="C356">
        <v>46.997999999999998</v>
      </c>
      <c r="D356">
        <v>45.875999999999998</v>
      </c>
      <c r="E356">
        <v>44.862864220034702</v>
      </c>
      <c r="F356">
        <v>112.921473745184</v>
      </c>
      <c r="G356">
        <v>96.519534391782699</v>
      </c>
      <c r="H356">
        <v>89.929930206992097</v>
      </c>
      <c r="I356">
        <v>170.20656868216801</v>
      </c>
      <c r="J356">
        <v>141.87475126557001</v>
      </c>
      <c r="K356">
        <v>119.33031527182899</v>
      </c>
      <c r="L356">
        <v>101.225910121444</v>
      </c>
      <c r="M356">
        <v>86.4577497059921</v>
      </c>
      <c r="N356">
        <v>74.609371188013597</v>
      </c>
      <c r="O356">
        <v>231.338545901364</v>
      </c>
      <c r="P356">
        <v>183.99817186054301</v>
      </c>
      <c r="Q356">
        <v>146.85757059543599</v>
      </c>
      <c r="R356">
        <v>117.92759686092801</v>
      </c>
      <c r="S356">
        <v>95.414906588740706</v>
      </c>
      <c r="T356">
        <v>77.836928429151001</v>
      </c>
      <c r="U356">
        <v>397.39884810904903</v>
      </c>
      <c r="V356">
        <v>344.28321333513099</v>
      </c>
      <c r="W356">
        <v>297.76057992718501</v>
      </c>
      <c r="X356">
        <v>257.07420997281298</v>
      </c>
      <c r="Y356">
        <v>221.585672884226</v>
      </c>
      <c r="Z356">
        <v>190.72311682636499</v>
      </c>
      <c r="AA356">
        <v>163.964085263497</v>
      </c>
      <c r="AB356">
        <v>140.82984065652701</v>
      </c>
      <c r="AC356">
        <v>120.883529494931</v>
      </c>
      <c r="AD356">
        <v>103.729152682183</v>
      </c>
      <c r="AE356">
        <v>89.010292384757093</v>
      </c>
      <c r="AF356">
        <v>76.4083399164805</v>
      </c>
      <c r="AG356">
        <v>65.640264760386003</v>
      </c>
      <c r="AH356">
        <v>56.456056268578998</v>
      </c>
    </row>
    <row r="357" spans="1:34" x14ac:dyDescent="0.35">
      <c r="A357" t="s">
        <v>50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41.192711273512998</v>
      </c>
      <c r="I357">
        <v>114.19427130253101</v>
      </c>
      <c r="J357">
        <v>177.66694792939299</v>
      </c>
      <c r="K357">
        <v>218.72621200641399</v>
      </c>
      <c r="L357">
        <v>244.102110402341</v>
      </c>
      <c r="M357">
        <v>244.76408861160601</v>
      </c>
      <c r="N357">
        <v>256.68815581659999</v>
      </c>
      <c r="O357">
        <v>278.53517369900902</v>
      </c>
      <c r="P357">
        <v>286.206859436206</v>
      </c>
      <c r="Q357">
        <v>306.22163928237097</v>
      </c>
      <c r="R357">
        <v>334.52389196754899</v>
      </c>
      <c r="S357">
        <v>340.29902169184498</v>
      </c>
      <c r="T357">
        <v>310.65281991320398</v>
      </c>
      <c r="U357">
        <v>247.524336555248</v>
      </c>
      <c r="V357">
        <v>234.849521370286</v>
      </c>
      <c r="W357">
        <v>247.60109551956501</v>
      </c>
      <c r="X357">
        <v>241.72087428152</v>
      </c>
      <c r="Y357">
        <v>231.638005654518</v>
      </c>
      <c r="Z357">
        <v>227.895321308696</v>
      </c>
      <c r="AA357">
        <v>201.49313128125701</v>
      </c>
      <c r="AB357">
        <v>215.43341776669101</v>
      </c>
      <c r="AC357">
        <v>194.34019711725199</v>
      </c>
      <c r="AD357">
        <v>175.383864577747</v>
      </c>
      <c r="AE357">
        <v>157.71765270904001</v>
      </c>
      <c r="AF357">
        <v>141.38459210531701</v>
      </c>
      <c r="AG357">
        <v>126.38540910698001</v>
      </c>
      <c r="AH357">
        <v>112.690226608675</v>
      </c>
    </row>
    <row r="358" spans="1:34" x14ac:dyDescent="0.35">
      <c r="A358" t="s">
        <v>358</v>
      </c>
      <c r="C358">
        <v>132.42500000000001</v>
      </c>
      <c r="D358">
        <v>127.536</v>
      </c>
      <c r="E358">
        <v>123.09845340845401</v>
      </c>
      <c r="F358">
        <v>187.85540093580801</v>
      </c>
      <c r="G358">
        <v>169.18608751347199</v>
      </c>
      <c r="H358">
        <v>217.863061146484</v>
      </c>
      <c r="I358">
        <v>376.45682935640201</v>
      </c>
      <c r="J358">
        <v>406.99694601346903</v>
      </c>
      <c r="K358">
        <v>422.45101982144303</v>
      </c>
      <c r="L358">
        <v>426.61946095847497</v>
      </c>
      <c r="M358">
        <v>408.99358905596603</v>
      </c>
      <c r="N358">
        <v>406.89997387268801</v>
      </c>
      <c r="O358">
        <v>598.15523340220295</v>
      </c>
      <c r="P358">
        <v>552.29585178440004</v>
      </c>
      <c r="Q358">
        <v>529.08570012445603</v>
      </c>
      <c r="R358">
        <v>523.06194485487197</v>
      </c>
      <c r="S358">
        <v>501.26524851191101</v>
      </c>
      <c r="T358">
        <v>449.43065800754403</v>
      </c>
      <c r="U358">
        <v>701.93902794432597</v>
      </c>
      <c r="V358">
        <v>632.645823653565</v>
      </c>
      <c r="W358">
        <v>595.68388213959201</v>
      </c>
      <c r="X358">
        <v>583.18370071291099</v>
      </c>
      <c r="Y358">
        <v>532.11204536850903</v>
      </c>
      <c r="Z358">
        <v>492.39588991149498</v>
      </c>
      <c r="AA358">
        <v>434.48034348279299</v>
      </c>
      <c r="AB358">
        <v>420.860039954689</v>
      </c>
      <c r="AC358">
        <v>375.69662997762401</v>
      </c>
      <c r="AD358">
        <v>335.74151227953899</v>
      </c>
      <c r="AE358">
        <v>299.77063534624199</v>
      </c>
      <c r="AF358">
        <v>267.48940619072602</v>
      </c>
      <c r="AG358">
        <v>238.598139548462</v>
      </c>
      <c r="AH358">
        <v>212.80102013972501</v>
      </c>
    </row>
    <row r="359" spans="1:34" x14ac:dyDescent="0.35">
      <c r="A359" t="s">
        <v>202</v>
      </c>
      <c r="C359">
        <v>0</v>
      </c>
      <c r="D359">
        <v>0</v>
      </c>
      <c r="E359">
        <v>0</v>
      </c>
      <c r="F359">
        <v>92.266526369395393</v>
      </c>
      <c r="G359">
        <v>72.742586451182902</v>
      </c>
      <c r="H359">
        <v>56.912800376292701</v>
      </c>
      <c r="I359">
        <v>241.996046619438</v>
      </c>
      <c r="J359">
        <v>199.783221997102</v>
      </c>
      <c r="K359">
        <v>165.53719970626099</v>
      </c>
      <c r="L359">
        <v>137.59492545897001</v>
      </c>
      <c r="M359">
        <v>114.789373567843</v>
      </c>
      <c r="N359">
        <v>96.114246103940602</v>
      </c>
      <c r="O359">
        <v>360.81699312555997</v>
      </c>
      <c r="P359">
        <v>290.49458098442199</v>
      </c>
      <c r="Q359">
        <v>234.954689443799</v>
      </c>
      <c r="R359">
        <v>191.076298741334</v>
      </c>
      <c r="S359">
        <v>156.35025773740199</v>
      </c>
      <c r="T359">
        <v>128.641061470686</v>
      </c>
      <c r="U359">
        <v>544.59138691845305</v>
      </c>
      <c r="V359">
        <v>478.05553995785698</v>
      </c>
      <c r="W359">
        <v>418.52120494232798</v>
      </c>
      <c r="X359">
        <v>494.10144999412802</v>
      </c>
      <c r="Y359">
        <v>438.724513491332</v>
      </c>
      <c r="Z359">
        <v>389.14257809344798</v>
      </c>
      <c r="AA359">
        <v>344.82553652082601</v>
      </c>
      <c r="AB359">
        <v>305.278987977562</v>
      </c>
      <c r="AC359">
        <v>270.040112476373</v>
      </c>
      <c r="AD359">
        <v>238.67684587180599</v>
      </c>
      <c r="AE359">
        <v>210.78805382828199</v>
      </c>
      <c r="AF359">
        <v>186.00372600768901</v>
      </c>
      <c r="AG359">
        <v>163.984812773849</v>
      </c>
      <c r="AH359">
        <v>144.42259076326101</v>
      </c>
    </row>
    <row r="360" spans="1:34" x14ac:dyDescent="0.35">
      <c r="A360" t="s">
        <v>203</v>
      </c>
      <c r="F360">
        <v>92.266526369395393</v>
      </c>
      <c r="G360">
        <v>72.742586451182902</v>
      </c>
      <c r="H360">
        <v>56.912800376292701</v>
      </c>
      <c r="I360">
        <v>177.68997026419299</v>
      </c>
      <c r="J360">
        <v>141.416689794463</v>
      </c>
      <c r="K360">
        <v>112.496806889228</v>
      </c>
      <c r="L360">
        <v>89.412107071706401</v>
      </c>
      <c r="M360">
        <v>71.010344697323205</v>
      </c>
      <c r="N360">
        <v>56.344547493954899</v>
      </c>
      <c r="O360">
        <v>258.326000349156</v>
      </c>
      <c r="P360">
        <v>199.540588816688</v>
      </c>
      <c r="Q360">
        <v>153.943089853944</v>
      </c>
      <c r="R360">
        <v>118.682383842817</v>
      </c>
      <c r="S360">
        <v>91.492805452626001</v>
      </c>
      <c r="T360">
        <v>70.556664548409898</v>
      </c>
      <c r="U360">
        <v>492.73379768368898</v>
      </c>
      <c r="V360">
        <v>431.96669208620898</v>
      </c>
      <c r="W360">
        <v>377.78854646743599</v>
      </c>
      <c r="X360">
        <v>329.543519545913</v>
      </c>
      <c r="Y360">
        <v>286.69711711204002</v>
      </c>
      <c r="Z360">
        <v>248.77013413489999</v>
      </c>
      <c r="AA360">
        <v>215.31462896975901</v>
      </c>
      <c r="AB360">
        <v>185.90609391026101</v>
      </c>
      <c r="AC360">
        <v>160.142291866329</v>
      </c>
      <c r="AD360">
        <v>137.64440745736701</v>
      </c>
      <c r="AE360">
        <v>118.058616471986</v>
      </c>
      <c r="AF360">
        <v>101.05730061298399</v>
      </c>
      <c r="AG360">
        <v>86.339647989678994</v>
      </c>
      <c r="AH360">
        <v>73.631614426476801</v>
      </c>
    </row>
    <row r="361" spans="1:34" x14ac:dyDescent="0.35">
      <c r="A361" t="s">
        <v>206</v>
      </c>
      <c r="I361">
        <v>64.306076355245196</v>
      </c>
      <c r="J361">
        <v>58.366532202639398</v>
      </c>
      <c r="K361">
        <v>53.040392817032497</v>
      </c>
      <c r="L361">
        <v>48.182818387263701</v>
      </c>
      <c r="M361">
        <v>43.779028870519802</v>
      </c>
      <c r="N361">
        <v>39.769698609985703</v>
      </c>
      <c r="O361">
        <v>102.490992776403</v>
      </c>
      <c r="P361">
        <v>90.953992167733801</v>
      </c>
      <c r="Q361">
        <v>81.011599589855095</v>
      </c>
      <c r="R361">
        <v>72.3939148985164</v>
      </c>
      <c r="S361">
        <v>64.857452284776102</v>
      </c>
      <c r="T361">
        <v>58.084396922276902</v>
      </c>
      <c r="U361">
        <v>51.857589234763402</v>
      </c>
      <c r="V361">
        <v>46.088847871648497</v>
      </c>
      <c r="W361">
        <v>40.732658474891899</v>
      </c>
      <c r="X361">
        <v>164.55793044821499</v>
      </c>
      <c r="Y361">
        <v>152.02739637929199</v>
      </c>
      <c r="Z361">
        <v>140.37244395854799</v>
      </c>
      <c r="AA361">
        <v>129.510907551066</v>
      </c>
      <c r="AB361">
        <v>119.3728940673</v>
      </c>
      <c r="AC361">
        <v>109.89782061004399</v>
      </c>
      <c r="AD361">
        <v>101.032438414438</v>
      </c>
      <c r="AE361">
        <v>92.729437356295705</v>
      </c>
      <c r="AF361">
        <v>84.946425394704804</v>
      </c>
      <c r="AG361">
        <v>77.645164784170703</v>
      </c>
      <c r="AH361">
        <v>70.790976336784396</v>
      </c>
    </row>
    <row r="362" spans="1:34" x14ac:dyDescent="0.35">
      <c r="A362" t="s">
        <v>51</v>
      </c>
      <c r="C362">
        <v>318.245</v>
      </c>
      <c r="D362">
        <v>299.64699999999999</v>
      </c>
      <c r="E362">
        <v>275.08324292275699</v>
      </c>
      <c r="F362">
        <v>255.99834844589401</v>
      </c>
      <c r="G362">
        <v>257.088207442184</v>
      </c>
      <c r="H362">
        <v>362.59718154201403</v>
      </c>
      <c r="I362">
        <v>398.48631135865401</v>
      </c>
      <c r="J362">
        <v>378.09275985453201</v>
      </c>
      <c r="K362">
        <v>350.47582730747399</v>
      </c>
      <c r="L362">
        <v>332.42264458393203</v>
      </c>
      <c r="M362">
        <v>315.04297942301503</v>
      </c>
      <c r="N362">
        <v>305.17895525842999</v>
      </c>
      <c r="O362">
        <v>320.65218248715098</v>
      </c>
      <c r="P362">
        <v>294.11252786563199</v>
      </c>
      <c r="Q362">
        <v>269.08782974481301</v>
      </c>
      <c r="R362">
        <v>249.52165487486499</v>
      </c>
      <c r="S362">
        <v>231.385252260844</v>
      </c>
      <c r="T362">
        <v>214.62009474378499</v>
      </c>
      <c r="U362">
        <v>200.35149083193701</v>
      </c>
      <c r="V362">
        <v>187.69020886787001</v>
      </c>
      <c r="W362">
        <v>176.10240352705401</v>
      </c>
      <c r="X362">
        <v>257.21478651784901</v>
      </c>
      <c r="Y362">
        <v>240.36282942644101</v>
      </c>
      <c r="Z362">
        <v>224.74296364955899</v>
      </c>
      <c r="AA362">
        <v>210.22071296700901</v>
      </c>
      <c r="AB362">
        <v>196.68569109692001</v>
      </c>
      <c r="AC362">
        <v>184.04485342875401</v>
      </c>
      <c r="AD362">
        <v>172.218334039517</v>
      </c>
      <c r="AE362">
        <v>161.13662255005201</v>
      </c>
      <c r="AF362">
        <v>150.738552871715</v>
      </c>
      <c r="AG362">
        <v>140.96982755728399</v>
      </c>
      <c r="AH362">
        <v>131.781894244196</v>
      </c>
    </row>
    <row r="363" spans="1:34" x14ac:dyDescent="0.35">
      <c r="A363" t="s">
        <v>52</v>
      </c>
      <c r="C363">
        <v>20.027000000000001</v>
      </c>
      <c r="D363">
        <v>19.431000000000001</v>
      </c>
      <c r="E363">
        <v>17.479885299947899</v>
      </c>
      <c r="F363">
        <v>39.977090760607098</v>
      </c>
      <c r="G363">
        <v>34.014947461334003</v>
      </c>
      <c r="H363">
        <v>36.053008817735197</v>
      </c>
      <c r="I363">
        <v>73.7754032822955</v>
      </c>
      <c r="J363">
        <v>61.973289692613498</v>
      </c>
      <c r="K363">
        <v>52.244056367455499</v>
      </c>
      <c r="L363">
        <v>44.372528533353602</v>
      </c>
      <c r="M363">
        <v>37.939363995827698</v>
      </c>
      <c r="N363">
        <v>32.7737954335118</v>
      </c>
      <c r="O363">
        <v>75.142556166971005</v>
      </c>
      <c r="P363">
        <v>59.628270193617702</v>
      </c>
      <c r="Q363">
        <v>47.727346017577702</v>
      </c>
      <c r="R363">
        <v>38.671954590194098</v>
      </c>
      <c r="S363">
        <v>31.683579166258699</v>
      </c>
      <c r="T363">
        <v>26.320524147255099</v>
      </c>
      <c r="U363">
        <v>127.352003920228</v>
      </c>
      <c r="V363">
        <v>116.400834649007</v>
      </c>
      <c r="W363">
        <v>105.98842349977799</v>
      </c>
      <c r="X363">
        <v>96.113902498399497</v>
      </c>
      <c r="Y363">
        <v>86.803780438264795</v>
      </c>
      <c r="Z363">
        <v>78.089063233839695</v>
      </c>
      <c r="AA363">
        <v>69.994085842187502</v>
      </c>
      <c r="AB363">
        <v>62.531727078487599</v>
      </c>
      <c r="AC363">
        <v>55.702297243024802</v>
      </c>
      <c r="AD363">
        <v>49.494409267914797</v>
      </c>
      <c r="AE363">
        <v>43.886809177176403</v>
      </c>
      <c r="AF363">
        <v>38.850555864799297</v>
      </c>
      <c r="AG363">
        <v>34.351196482026197</v>
      </c>
      <c r="AH363">
        <v>30.3507464469407</v>
      </c>
    </row>
    <row r="364" spans="1:34" x14ac:dyDescent="0.35">
      <c r="A364" t="s">
        <v>53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17.427442559869299</v>
      </c>
      <c r="I364">
        <v>39.387223517951497</v>
      </c>
      <c r="J364">
        <v>52.168208844715799</v>
      </c>
      <c r="K364">
        <v>62.309062812422098</v>
      </c>
      <c r="L364">
        <v>60.321137781473503</v>
      </c>
      <c r="M364">
        <v>54.686674332043701</v>
      </c>
      <c r="N364">
        <v>58.557711193834599</v>
      </c>
      <c r="O364">
        <v>65.154952025922199</v>
      </c>
      <c r="P364">
        <v>71.792071048164203</v>
      </c>
      <c r="Q364">
        <v>81.237228643353205</v>
      </c>
      <c r="R364">
        <v>77.463578227639502</v>
      </c>
      <c r="S364">
        <v>66.574507031571301</v>
      </c>
      <c r="T364">
        <v>64.068841925035201</v>
      </c>
      <c r="U364">
        <v>52.737434344680302</v>
      </c>
      <c r="V364">
        <v>47.675788182860401</v>
      </c>
      <c r="W364">
        <v>45.817919673287903</v>
      </c>
      <c r="X364">
        <v>41.8856849769465</v>
      </c>
      <c r="Y364">
        <v>37.896373212621697</v>
      </c>
      <c r="Z364">
        <v>35.202555560081898</v>
      </c>
      <c r="AA364">
        <v>24.969878643447601</v>
      </c>
      <c r="AB364">
        <v>26.783284376061602</v>
      </c>
      <c r="AC364">
        <v>24.359807011107499</v>
      </c>
      <c r="AD364">
        <v>22.190076410618001</v>
      </c>
      <c r="AE364">
        <v>20.159111617642701</v>
      </c>
      <c r="AF364">
        <v>18.266492449590999</v>
      </c>
      <c r="AG364">
        <v>16.5107118033253</v>
      </c>
      <c r="AH364">
        <v>14.888988221318099</v>
      </c>
    </row>
    <row r="365" spans="1:34" x14ac:dyDescent="0.35">
      <c r="A365" t="s">
        <v>359</v>
      </c>
      <c r="C365">
        <v>338.27100000000002</v>
      </c>
      <c r="D365">
        <v>319.07799999999997</v>
      </c>
      <c r="E365">
        <v>292.56312822270502</v>
      </c>
      <c r="F365">
        <v>295.97543920650099</v>
      </c>
      <c r="G365">
        <v>291.10315490351798</v>
      </c>
      <c r="H365">
        <v>416.07763291961902</v>
      </c>
      <c r="I365">
        <v>511.64893815890201</v>
      </c>
      <c r="J365">
        <v>492.23425839186098</v>
      </c>
      <c r="K365">
        <v>465.02894648735202</v>
      </c>
      <c r="L365">
        <v>437.11631089875902</v>
      </c>
      <c r="M365">
        <v>407.66901775088701</v>
      </c>
      <c r="N365">
        <v>396.51046188577601</v>
      </c>
      <c r="O365">
        <v>460.94969068004502</v>
      </c>
      <c r="P365">
        <v>425.532869107414</v>
      </c>
      <c r="Q365">
        <v>398.05240440574403</v>
      </c>
      <c r="R365">
        <v>365.65718769269802</v>
      </c>
      <c r="S365">
        <v>329.64333845867401</v>
      </c>
      <c r="T365">
        <v>305.00946081607498</v>
      </c>
      <c r="U365">
        <v>380.44092909684599</v>
      </c>
      <c r="V365">
        <v>351.76683169973899</v>
      </c>
      <c r="W365">
        <v>327.90874670011999</v>
      </c>
      <c r="X365">
        <v>395.21437399319501</v>
      </c>
      <c r="Y365">
        <v>365.062983077328</v>
      </c>
      <c r="Z365">
        <v>338.03458244348099</v>
      </c>
      <c r="AA365">
        <v>305.184677452644</v>
      </c>
      <c r="AB365">
        <v>286.00070255147</v>
      </c>
      <c r="AC365">
        <v>264.10695768288599</v>
      </c>
      <c r="AD365">
        <v>243.90281971804899</v>
      </c>
      <c r="AE365">
        <v>225.18254334487099</v>
      </c>
      <c r="AF365">
        <v>207.85560118610499</v>
      </c>
      <c r="AG365">
        <v>191.83173584263599</v>
      </c>
      <c r="AH365">
        <v>177.02162891245499</v>
      </c>
    </row>
    <row r="366" spans="1:34" x14ac:dyDescent="0.35">
      <c r="A366" t="s">
        <v>328</v>
      </c>
      <c r="C366">
        <v>101.744</v>
      </c>
      <c r="D366">
        <v>97.424999999999997</v>
      </c>
      <c r="E366">
        <v>91.7395639942076</v>
      </c>
      <c r="F366">
        <v>82.793263344883698</v>
      </c>
      <c r="G366">
        <v>101.703732113</v>
      </c>
      <c r="H366">
        <v>142.705663778711</v>
      </c>
      <c r="I366">
        <v>132.738546437363</v>
      </c>
      <c r="J366">
        <v>127.401218613466</v>
      </c>
      <c r="K366">
        <v>114.441470656742</v>
      </c>
      <c r="L366">
        <v>107.86422218352</v>
      </c>
      <c r="M366">
        <v>104.30037069690199</v>
      </c>
      <c r="N366">
        <v>118.591874313082</v>
      </c>
      <c r="O366">
        <v>98.517897749307593</v>
      </c>
      <c r="P366">
        <v>94.118185517140304</v>
      </c>
      <c r="Q366">
        <v>86.7648993777253</v>
      </c>
      <c r="R366">
        <v>83.8452363486374</v>
      </c>
      <c r="S366">
        <v>78.602512509315702</v>
      </c>
      <c r="T366">
        <v>71.4481540782634</v>
      </c>
      <c r="U366">
        <v>64.392588838646105</v>
      </c>
      <c r="V366">
        <v>60.757652240802898</v>
      </c>
      <c r="W366">
        <v>58.899932638273597</v>
      </c>
      <c r="X366">
        <v>56.348118087052796</v>
      </c>
      <c r="Y366">
        <v>53.350642082898098</v>
      </c>
      <c r="Z366">
        <v>50.930229628669402</v>
      </c>
      <c r="AA366">
        <v>47.329202715820102</v>
      </c>
      <c r="AB366">
        <v>46.284271766443602</v>
      </c>
      <c r="AC366">
        <v>43.521201666026798</v>
      </c>
      <c r="AD366">
        <v>40.987768324532098</v>
      </c>
      <c r="AE366">
        <v>38.6261479721597</v>
      </c>
      <c r="AF366">
        <v>36.427714055999601</v>
      </c>
      <c r="AG366">
        <v>34.383260270440097</v>
      </c>
      <c r="AH366">
        <v>32.483294049690002</v>
      </c>
    </row>
    <row r="367" spans="1:34" x14ac:dyDescent="0.35">
      <c r="A367" t="s">
        <v>569</v>
      </c>
      <c r="C367">
        <v>564.58299999999997</v>
      </c>
      <c r="D367">
        <v>562.46299999999997</v>
      </c>
      <c r="E367">
        <v>553.69887422977195</v>
      </c>
      <c r="F367">
        <v>1028.1676615234301</v>
      </c>
      <c r="G367">
        <v>988.98347585062004</v>
      </c>
      <c r="H367">
        <v>781.24505392224796</v>
      </c>
      <c r="I367">
        <v>866.90313417380003</v>
      </c>
      <c r="J367">
        <v>835.43642738957999</v>
      </c>
      <c r="K367">
        <v>796.29286470223997</v>
      </c>
      <c r="L367">
        <v>757.82108365764998</v>
      </c>
      <c r="M367">
        <v>726.69554873454501</v>
      </c>
      <c r="N367">
        <v>695.04838747138001</v>
      </c>
      <c r="O367">
        <v>570.185203931567</v>
      </c>
      <c r="P367">
        <v>565.90999106175104</v>
      </c>
      <c r="Q367">
        <v>561.21955132113999</v>
      </c>
      <c r="R367">
        <v>555.37270223605697</v>
      </c>
      <c r="S367">
        <v>547.98506844269195</v>
      </c>
      <c r="T367">
        <v>539.24687883124102</v>
      </c>
      <c r="U367">
        <v>463.08080767599103</v>
      </c>
      <c r="V367">
        <v>481.95674603365302</v>
      </c>
      <c r="W367">
        <v>500.16744566953503</v>
      </c>
      <c r="X367">
        <v>517.62258995819002</v>
      </c>
      <c r="Y367">
        <v>534.25052491011604</v>
      </c>
      <c r="Z367">
        <v>549.99413188238202</v>
      </c>
      <c r="AA367">
        <v>564.80578959158197</v>
      </c>
      <c r="AB367">
        <v>578.64239339960295</v>
      </c>
      <c r="AC367">
        <v>591.461146542758</v>
      </c>
      <c r="AD367">
        <v>603.21623209111101</v>
      </c>
      <c r="AE367">
        <v>613.85633751901901</v>
      </c>
      <c r="AF367">
        <v>623.32302438082297</v>
      </c>
      <c r="AG367">
        <v>631.54998200122498</v>
      </c>
      <c r="AH367">
        <v>638.46325338553299</v>
      </c>
    </row>
    <row r="368" spans="1:34" x14ac:dyDescent="0.35">
      <c r="A368" t="s">
        <v>570</v>
      </c>
      <c r="C368">
        <v>615.68100000000004</v>
      </c>
      <c r="D368">
        <v>612.58500000000004</v>
      </c>
      <c r="E368">
        <v>601.07619107195103</v>
      </c>
      <c r="F368">
        <v>1163.226519778</v>
      </c>
      <c r="G368">
        <v>1102.8776068465099</v>
      </c>
      <c r="H368">
        <v>860.29993875270497</v>
      </c>
      <c r="I368">
        <v>998.75298547657405</v>
      </c>
      <c r="J368">
        <v>953.84724872216896</v>
      </c>
      <c r="K368">
        <v>902.384682189611</v>
      </c>
      <c r="L368">
        <v>852.37950476851995</v>
      </c>
      <c r="M368">
        <v>810.71555407622395</v>
      </c>
      <c r="N368">
        <v>769.62323832104698</v>
      </c>
      <c r="O368">
        <v>644.58897869883197</v>
      </c>
      <c r="P368">
        <v>637.06898042181695</v>
      </c>
      <c r="Q368">
        <v>629.28211813136204</v>
      </c>
      <c r="R368">
        <v>620.19512698790402</v>
      </c>
      <c r="S368">
        <v>609.45714879645902</v>
      </c>
      <c r="T368">
        <v>597.14202924742801</v>
      </c>
      <c r="U368">
        <v>491.78484496128698</v>
      </c>
      <c r="V368">
        <v>515.46127789188995</v>
      </c>
      <c r="W368">
        <v>538.34673661339298</v>
      </c>
      <c r="X368">
        <v>560.25588272757204</v>
      </c>
      <c r="Y368">
        <v>581.05842104023998</v>
      </c>
      <c r="Z368">
        <v>600.66304862659297</v>
      </c>
      <c r="AA368">
        <v>619.00391723557004</v>
      </c>
      <c r="AB368">
        <v>636.02976955229099</v>
      </c>
      <c r="AC368">
        <v>651.69572632945597</v>
      </c>
      <c r="AD368">
        <v>665.95727481530105</v>
      </c>
      <c r="AE368">
        <v>678.76604361727595</v>
      </c>
      <c r="AF368">
        <v>690.067095076903</v>
      </c>
      <c r="AG368">
        <v>699.79759613113004</v>
      </c>
      <c r="AH368">
        <v>707.88683191500604</v>
      </c>
    </row>
    <row r="369" spans="1:34" x14ac:dyDescent="0.35">
      <c r="A369" t="s">
        <v>571</v>
      </c>
      <c r="C369">
        <v>597.39800000000002</v>
      </c>
      <c r="D369">
        <v>594.702</v>
      </c>
      <c r="E369">
        <v>584.76901936556101</v>
      </c>
      <c r="F369">
        <v>1126.34903905225</v>
      </c>
      <c r="G369">
        <v>1066.8633143719801</v>
      </c>
      <c r="H369">
        <v>832.68829834144401</v>
      </c>
      <c r="I369">
        <v>981.04581445169902</v>
      </c>
      <c r="J369">
        <v>936.596845105228</v>
      </c>
      <c r="K369">
        <v>885.88920294540605</v>
      </c>
      <c r="L369">
        <v>836.406859382947</v>
      </c>
      <c r="M369">
        <v>794.72849889008501</v>
      </c>
      <c r="N369">
        <v>754.14296304009201</v>
      </c>
      <c r="O369">
        <v>635.23021296205695</v>
      </c>
      <c r="P369">
        <v>627.57247782736295</v>
      </c>
      <c r="Q369">
        <v>619.63788467738198</v>
      </c>
      <c r="R369">
        <v>610.47483059108299</v>
      </c>
      <c r="S369">
        <v>599.79052923443498</v>
      </c>
      <c r="T369">
        <v>587.59122247958499</v>
      </c>
      <c r="U369">
        <v>487.00643561785199</v>
      </c>
      <c r="V369">
        <v>511.23162448024198</v>
      </c>
      <c r="W369">
        <v>534.61256649970801</v>
      </c>
      <c r="X369">
        <v>556.96009303248695</v>
      </c>
      <c r="Y369">
        <v>578.14436317215802</v>
      </c>
      <c r="Z369">
        <v>598.07710348942499</v>
      </c>
      <c r="AA369">
        <v>616.69669956647397</v>
      </c>
      <c r="AB369">
        <v>633.95657371586697</v>
      </c>
      <c r="AC369">
        <v>649.81656381317805</v>
      </c>
      <c r="AD369">
        <v>664.23669634373096</v>
      </c>
      <c r="AE369">
        <v>677.17285157199296</v>
      </c>
      <c r="AF369">
        <v>688.57400524791205</v>
      </c>
      <c r="AG369">
        <v>698.38087662014095</v>
      </c>
      <c r="AH369">
        <v>706.52593505299103</v>
      </c>
    </row>
    <row r="370" spans="1:34" x14ac:dyDescent="0.35">
      <c r="A370" t="s">
        <v>572</v>
      </c>
      <c r="C370">
        <v>591.38699999999994</v>
      </c>
      <c r="D370">
        <v>588.68600000000004</v>
      </c>
      <c r="E370">
        <v>577.286723101907</v>
      </c>
      <c r="F370">
        <v>1088.62138497723</v>
      </c>
      <c r="G370">
        <v>1033.7137780979201</v>
      </c>
      <c r="H370">
        <v>810.51258375587395</v>
      </c>
      <c r="I370">
        <v>958.81522162252395</v>
      </c>
      <c r="J370">
        <v>917.61635650957203</v>
      </c>
      <c r="K370">
        <v>870.45894305222305</v>
      </c>
      <c r="L370">
        <v>824.07288745261997</v>
      </c>
      <c r="M370">
        <v>784.56260403662998</v>
      </c>
      <c r="N370">
        <v>745.67858677313097</v>
      </c>
      <c r="O370">
        <v>633.68901536080796</v>
      </c>
      <c r="P370">
        <v>625.59189970128398</v>
      </c>
      <c r="Q370">
        <v>617.34147808646696</v>
      </c>
      <c r="R370">
        <v>607.94584636251795</v>
      </c>
      <c r="S370">
        <v>597.14103147345702</v>
      </c>
      <c r="T370">
        <v>584.87550917236604</v>
      </c>
      <c r="U370">
        <v>486.416887406424</v>
      </c>
      <c r="V370">
        <v>510.667908716395</v>
      </c>
      <c r="W370">
        <v>534.11384063812397</v>
      </c>
      <c r="X370">
        <v>556.55164019358006</v>
      </c>
      <c r="Y370">
        <v>577.84116706532404</v>
      </c>
      <c r="Z370">
        <v>597.88645929286804</v>
      </c>
      <c r="AA370">
        <v>616.62011403938095</v>
      </c>
      <c r="AB370">
        <v>633.99120099413199</v>
      </c>
      <c r="AC370">
        <v>649.95631170489196</v>
      </c>
      <c r="AD370">
        <v>664.47308057098701</v>
      </c>
      <c r="AE370">
        <v>677.49566072472805</v>
      </c>
      <c r="AF370">
        <v>688.97182307537003</v>
      </c>
      <c r="AG370">
        <v>698.84149925523297</v>
      </c>
      <c r="AH370">
        <v>707.03671986617996</v>
      </c>
    </row>
    <row r="371" spans="1:34" x14ac:dyDescent="0.35">
      <c r="A371" t="s">
        <v>573</v>
      </c>
      <c r="C371">
        <v>553.70799999999997</v>
      </c>
      <c r="D371">
        <v>551.63699999999994</v>
      </c>
      <c r="E371">
        <v>540.39722163302201</v>
      </c>
      <c r="F371">
        <v>975.35620166465799</v>
      </c>
      <c r="G371">
        <v>932.510564238303</v>
      </c>
      <c r="H371">
        <v>738.97056737974594</v>
      </c>
      <c r="I371">
        <v>858.91735093148895</v>
      </c>
      <c r="J371">
        <v>828.13072519281195</v>
      </c>
      <c r="K371">
        <v>791.36315762591096</v>
      </c>
      <c r="L371">
        <v>755.03319895694995</v>
      </c>
      <c r="M371">
        <v>723.46531708002396</v>
      </c>
      <c r="N371">
        <v>691.50812407945</v>
      </c>
      <c r="O371">
        <v>591.26356412281905</v>
      </c>
      <c r="P371">
        <v>584.042509594992</v>
      </c>
      <c r="Q371">
        <v>576.79131760047596</v>
      </c>
      <c r="R371">
        <v>568.62397500950703</v>
      </c>
      <c r="S371">
        <v>559.26513520393098</v>
      </c>
      <c r="T371">
        <v>548.70775207857696</v>
      </c>
      <c r="U371">
        <v>469.64075259642198</v>
      </c>
      <c r="V371">
        <v>491.65426625429501</v>
      </c>
      <c r="W371">
        <v>512.97979012059204</v>
      </c>
      <c r="X371">
        <v>533.44121570819198</v>
      </c>
      <c r="Y371">
        <v>552.91021996369795</v>
      </c>
      <c r="Z371">
        <v>571.294225311216</v>
      </c>
      <c r="AA371">
        <v>588.52479419687404</v>
      </c>
      <c r="AB371">
        <v>604.54809765349501</v>
      </c>
      <c r="AC371">
        <v>619.31754989256297</v>
      </c>
      <c r="AD371">
        <v>632.78828086250803</v>
      </c>
      <c r="AE371">
        <v>644.91314399435805</v>
      </c>
      <c r="AF371">
        <v>655.64005138484697</v>
      </c>
      <c r="AG371">
        <v>664.91054251928597</v>
      </c>
      <c r="AH371">
        <v>672.65957420816801</v>
      </c>
    </row>
    <row r="372" spans="1:34" x14ac:dyDescent="0.35">
      <c r="A372" t="s">
        <v>57</v>
      </c>
      <c r="C372">
        <v>74.528000000000006</v>
      </c>
      <c r="D372">
        <v>71.034000000000006</v>
      </c>
      <c r="E372">
        <v>63.664411584240497</v>
      </c>
      <c r="F372">
        <v>108.066935344136</v>
      </c>
      <c r="G372">
        <v>96.496574759875301</v>
      </c>
      <c r="H372">
        <v>142.87557655407599</v>
      </c>
      <c r="I372">
        <v>232.605750598567</v>
      </c>
      <c r="J372">
        <v>223.986723413563</v>
      </c>
      <c r="K372">
        <v>217.33864924845</v>
      </c>
      <c r="L372">
        <v>206.825584179115</v>
      </c>
      <c r="M372">
        <v>193.06083103414599</v>
      </c>
      <c r="N372">
        <v>190.83698970199501</v>
      </c>
      <c r="O372">
        <v>287.65737836566097</v>
      </c>
      <c r="P372">
        <v>265.15900184264001</v>
      </c>
      <c r="Q372">
        <v>253.40960302575499</v>
      </c>
      <c r="R372">
        <v>247.885607021081</v>
      </c>
      <c r="S372">
        <v>233.028145473271</v>
      </c>
      <c r="T372">
        <v>213.98829015248</v>
      </c>
      <c r="U372">
        <v>319.80931295893703</v>
      </c>
      <c r="V372">
        <v>296.45815313949299</v>
      </c>
      <c r="W372">
        <v>282.19241806279899</v>
      </c>
      <c r="X372">
        <v>303.60860419924302</v>
      </c>
      <c r="Y372">
        <v>280.80412563203203</v>
      </c>
      <c r="Z372">
        <v>261.85149334779601</v>
      </c>
      <c r="AA372">
        <v>235.219271625836</v>
      </c>
      <c r="AB372">
        <v>226.35595588525601</v>
      </c>
      <c r="AC372">
        <v>205.526397455259</v>
      </c>
      <c r="AD372">
        <v>186.40460975516299</v>
      </c>
      <c r="AE372">
        <v>168.69270819084201</v>
      </c>
      <c r="AF372">
        <v>152.395577350883</v>
      </c>
      <c r="AG372">
        <v>137.481691956237</v>
      </c>
      <c r="AH372">
        <v>123.894575598054</v>
      </c>
    </row>
    <row r="373" spans="1:34" x14ac:dyDescent="0.35">
      <c r="A373" t="s">
        <v>360</v>
      </c>
      <c r="C373">
        <v>651.28399999999999</v>
      </c>
      <c r="D373">
        <v>616.35</v>
      </c>
      <c r="E373">
        <v>575.16080967609105</v>
      </c>
      <c r="F373">
        <v>795.96539209892501</v>
      </c>
      <c r="G373">
        <v>731.15001695046499</v>
      </c>
      <c r="H373">
        <v>990.35011583590403</v>
      </c>
      <c r="I373">
        <v>1525.92205468066</v>
      </c>
      <c r="J373">
        <v>1491.0090501811401</v>
      </c>
      <c r="K373">
        <v>1443.23934422416</v>
      </c>
      <c r="L373">
        <v>1375.9382801491799</v>
      </c>
      <c r="M373">
        <v>1281.9199592637799</v>
      </c>
      <c r="N373">
        <v>1251.18845159442</v>
      </c>
      <c r="O373">
        <v>1763.2987085012501</v>
      </c>
      <c r="P373">
        <v>1616.9768577265199</v>
      </c>
      <c r="Q373">
        <v>1525.5569408159499</v>
      </c>
      <c r="R373">
        <v>1463.3209229511699</v>
      </c>
      <c r="S373">
        <v>1366.9307438922699</v>
      </c>
      <c r="T373">
        <v>1245.6784730890899</v>
      </c>
      <c r="U373">
        <v>1792.58773633991</v>
      </c>
      <c r="V373">
        <v>1637.0473788285301</v>
      </c>
      <c r="W373">
        <v>1537.02257873039</v>
      </c>
      <c r="X373">
        <v>1662.3482363657099</v>
      </c>
      <c r="Y373">
        <v>1526.22448669306</v>
      </c>
      <c r="Z373">
        <v>1413.2220745817001</v>
      </c>
      <c r="AA373">
        <v>1256.34337464602</v>
      </c>
      <c r="AB373">
        <v>1200.46349747152</v>
      </c>
      <c r="AC373">
        <v>1088.0316037702401</v>
      </c>
      <c r="AD373">
        <v>986.05566022934704</v>
      </c>
      <c r="AE373">
        <v>892.53295315497803</v>
      </c>
      <c r="AF373">
        <v>807.08303703327897</v>
      </c>
      <c r="AG373">
        <v>729.25129636646602</v>
      </c>
      <c r="AH373">
        <v>658.539376100102</v>
      </c>
    </row>
    <row r="374" spans="1:34" x14ac:dyDescent="0.35">
      <c r="A374" t="s">
        <v>361</v>
      </c>
      <c r="C374">
        <v>1.3839999999999999</v>
      </c>
      <c r="D374">
        <v>1.38</v>
      </c>
      <c r="E374">
        <v>1.38372376734702</v>
      </c>
      <c r="F374">
        <v>1.64513157504554</v>
      </c>
      <c r="G374">
        <v>1.5884577556302999</v>
      </c>
      <c r="H374">
        <v>1.56221256200447</v>
      </c>
      <c r="I374">
        <v>1.7181760444477301</v>
      </c>
      <c r="J374">
        <v>1.65809309427508</v>
      </c>
      <c r="K374">
        <v>1.6262218855788699</v>
      </c>
      <c r="L374">
        <v>1.5930083307659999</v>
      </c>
      <c r="M374">
        <v>1.5697057127129601</v>
      </c>
      <c r="N374">
        <v>1.5573465266395601</v>
      </c>
      <c r="O374">
        <v>1.6648952038715299</v>
      </c>
      <c r="P374">
        <v>1.6536401756043499</v>
      </c>
      <c r="Q374">
        <v>1.6454473539182</v>
      </c>
      <c r="R374">
        <v>1.64655048975537</v>
      </c>
      <c r="S374">
        <v>1.6451036435620101</v>
      </c>
      <c r="T374">
        <v>1.6511296814801599</v>
      </c>
      <c r="U374">
        <v>1.6561538530704001</v>
      </c>
      <c r="V374">
        <v>1.6629686442226801</v>
      </c>
      <c r="W374">
        <v>1.66417804856381</v>
      </c>
      <c r="X374">
        <v>1.69905100933999</v>
      </c>
      <c r="Y374">
        <v>1.70114463544189</v>
      </c>
      <c r="Z374">
        <v>1.7017945771835801</v>
      </c>
      <c r="AA374">
        <v>1.69853019824725</v>
      </c>
      <c r="AB374">
        <v>1.69830268578123</v>
      </c>
      <c r="AC374">
        <v>1.70057127648926</v>
      </c>
      <c r="AD374">
        <v>1.7011391396361399</v>
      </c>
      <c r="AE374">
        <v>1.7002143988924201</v>
      </c>
      <c r="AF374">
        <v>1.6978889533038799</v>
      </c>
      <c r="AG374">
        <v>1.69423949883555</v>
      </c>
      <c r="AH374">
        <v>1.68933071924189</v>
      </c>
    </row>
    <row r="375" spans="1:34" x14ac:dyDescent="0.35">
      <c r="A375" t="s">
        <v>56</v>
      </c>
      <c r="C375">
        <v>390.03199999999998</v>
      </c>
      <c r="D375">
        <v>368.37599999999998</v>
      </c>
      <c r="E375">
        <v>342.60608312636202</v>
      </c>
      <c r="F375">
        <v>403.68937196763602</v>
      </c>
      <c r="G375">
        <v>382.395074819934</v>
      </c>
      <c r="H375">
        <v>492.88439998604201</v>
      </c>
      <c r="I375">
        <v>660.63308861544397</v>
      </c>
      <c r="J375">
        <v>668.89931596487804</v>
      </c>
      <c r="K375">
        <v>655.76840363082101</v>
      </c>
      <c r="L375">
        <v>638.18327920463196</v>
      </c>
      <c r="M375">
        <v>603.85593738580997</v>
      </c>
      <c r="N375">
        <v>586.98213751841195</v>
      </c>
      <c r="O375">
        <v>761.64384563788803</v>
      </c>
      <c r="P375">
        <v>692.75424133345496</v>
      </c>
      <c r="Q375">
        <v>642.16922946625402</v>
      </c>
      <c r="R375">
        <v>598.38454080262295</v>
      </c>
      <c r="S375">
        <v>552.42863691234902</v>
      </c>
      <c r="T375">
        <v>492.36850870095901</v>
      </c>
      <c r="U375">
        <v>714.75535784283898</v>
      </c>
      <c r="V375">
        <v>639.65815359343696</v>
      </c>
      <c r="W375">
        <v>591.32115954205403</v>
      </c>
      <c r="X375">
        <v>594.11739005153095</v>
      </c>
      <c r="Y375">
        <v>538.318322427883</v>
      </c>
      <c r="Z375">
        <v>492.59815822472001</v>
      </c>
      <c r="AA375">
        <v>436.93137433974999</v>
      </c>
      <c r="AB375">
        <v>411.97326165277099</v>
      </c>
      <c r="AC375">
        <v>368.97529567003102</v>
      </c>
      <c r="AD375">
        <v>331.32795794017397</v>
      </c>
      <c r="AE375">
        <v>297.88413493218599</v>
      </c>
      <c r="AF375">
        <v>268.16126640644399</v>
      </c>
      <c r="AG375">
        <v>241.73135338645699</v>
      </c>
      <c r="AH375">
        <v>218.21473778043901</v>
      </c>
    </row>
    <row r="376" spans="1:34" x14ac:dyDescent="0.35">
      <c r="A376" t="s">
        <v>330</v>
      </c>
      <c r="C376">
        <v>753.02800000000002</v>
      </c>
      <c r="D376">
        <v>713.77499999999998</v>
      </c>
      <c r="E376">
        <v>666.90037367029902</v>
      </c>
      <c r="F376">
        <v>878.75865544380895</v>
      </c>
      <c r="G376">
        <v>832.85374906346601</v>
      </c>
      <c r="H376">
        <v>1133.0557796146099</v>
      </c>
      <c r="I376">
        <v>1658.6606011180199</v>
      </c>
      <c r="J376">
        <v>1618.4102687945999</v>
      </c>
      <c r="K376">
        <v>1557.6808148809</v>
      </c>
      <c r="L376">
        <v>1483.8025023327</v>
      </c>
      <c r="M376">
        <v>1386.2203299606799</v>
      </c>
      <c r="N376">
        <v>1369.7803259074999</v>
      </c>
      <c r="O376">
        <v>1861.81660625056</v>
      </c>
      <c r="P376">
        <v>1711.09504324366</v>
      </c>
      <c r="Q376">
        <v>1612.3218401936799</v>
      </c>
      <c r="R376">
        <v>1547.16615929981</v>
      </c>
      <c r="S376">
        <v>1445.53325640158</v>
      </c>
      <c r="T376">
        <v>1317.1266271673601</v>
      </c>
      <c r="U376">
        <v>1856.98032517856</v>
      </c>
      <c r="V376">
        <v>1697.80503106933</v>
      </c>
      <c r="W376">
        <v>1595.92251136867</v>
      </c>
      <c r="X376">
        <v>1718.69635445276</v>
      </c>
      <c r="Y376">
        <v>1579.5751287759599</v>
      </c>
      <c r="Z376">
        <v>1464.1523042103699</v>
      </c>
      <c r="AA376">
        <v>1303.67257736184</v>
      </c>
      <c r="AB376">
        <v>1246.74776923796</v>
      </c>
      <c r="AC376">
        <v>1131.5528054362701</v>
      </c>
      <c r="AD376">
        <v>1027.0434285538699</v>
      </c>
      <c r="AE376">
        <v>931.159101127138</v>
      </c>
      <c r="AF376">
        <v>843.51075108927796</v>
      </c>
      <c r="AG376">
        <v>763.63455663690604</v>
      </c>
      <c r="AH376">
        <v>691.02267014979202</v>
      </c>
    </row>
    <row r="377" spans="1:34" x14ac:dyDescent="0.35">
      <c r="A377" t="s">
        <v>329</v>
      </c>
      <c r="C377">
        <v>2205.6709999999998</v>
      </c>
      <c r="D377">
        <v>2160.0010000000002</v>
      </c>
      <c r="E377">
        <v>2108.9041473585098</v>
      </c>
      <c r="F377">
        <v>2320.5915788440202</v>
      </c>
      <c r="G377">
        <v>2559.7694069477402</v>
      </c>
      <c r="H377">
        <v>2818.2694624425999</v>
      </c>
      <c r="I377">
        <v>3256.0103538262001</v>
      </c>
      <c r="J377">
        <v>3158.8075367614101</v>
      </c>
      <c r="K377">
        <v>3125.8099972991499</v>
      </c>
      <c r="L377">
        <v>2988.33068267821</v>
      </c>
      <c r="M377">
        <v>2873.9753843189501</v>
      </c>
      <c r="N377">
        <v>3057.2162705437199</v>
      </c>
      <c r="O377">
        <v>3397.28407780614</v>
      </c>
      <c r="P377">
        <v>3254.2200425436999</v>
      </c>
      <c r="Q377">
        <v>3094.25066529991</v>
      </c>
      <c r="R377">
        <v>3014.5092667508102</v>
      </c>
      <c r="S377">
        <v>2892.7563934405498</v>
      </c>
      <c r="T377">
        <v>2687.6126937917002</v>
      </c>
      <c r="U377">
        <v>3190.71374150466</v>
      </c>
      <c r="V377">
        <v>3010.04897849701</v>
      </c>
      <c r="W377">
        <v>2891.90804181557</v>
      </c>
      <c r="X377">
        <v>3002.91840407993</v>
      </c>
      <c r="Y377">
        <v>2854.5464087660098</v>
      </c>
      <c r="Z377">
        <v>2730.9846090142901</v>
      </c>
      <c r="AA377">
        <v>2564.73933995987</v>
      </c>
      <c r="AB377">
        <v>2500.3810202669902</v>
      </c>
      <c r="AC377">
        <v>2380.1583208502402</v>
      </c>
      <c r="AD377">
        <v>2270.94089182481</v>
      </c>
      <c r="AE377">
        <v>2170.6267670602501</v>
      </c>
      <c r="AF377">
        <v>2078.7618703458102</v>
      </c>
      <c r="AG377">
        <v>1994.8353785852501</v>
      </c>
      <c r="AH377">
        <v>1918.30494038248</v>
      </c>
    </row>
    <row r="378" spans="1:34" x14ac:dyDescent="0.35">
      <c r="A378" t="s">
        <v>55</v>
      </c>
      <c r="C378">
        <v>105.096</v>
      </c>
      <c r="D378">
        <v>98.210999999999999</v>
      </c>
      <c r="E378">
        <v>97.603191155895999</v>
      </c>
      <c r="F378">
        <v>181.581524910996</v>
      </c>
      <c r="G378">
        <v>156.98120876292001</v>
      </c>
      <c r="H378">
        <v>196.84104939782799</v>
      </c>
      <c r="I378">
        <v>392.35199872197501</v>
      </c>
      <c r="J378">
        <v>358.32486734954</v>
      </c>
      <c r="K378">
        <v>330.50900971088799</v>
      </c>
      <c r="L378">
        <v>297.07143624260101</v>
      </c>
      <c r="M378">
        <v>262.40190390057597</v>
      </c>
      <c r="N378">
        <v>249.066075763865</v>
      </c>
      <c r="O378">
        <v>385.55432151318701</v>
      </c>
      <c r="P378">
        <v>352.38522736406998</v>
      </c>
      <c r="Q378">
        <v>332.69376913745998</v>
      </c>
      <c r="R378">
        <v>323.85695775420101</v>
      </c>
      <c r="S378">
        <v>305.43147745654397</v>
      </c>
      <c r="T378">
        <v>285.95057386360901</v>
      </c>
      <c r="U378">
        <v>369.14441730261001</v>
      </c>
      <c r="V378">
        <v>338.750304441597</v>
      </c>
      <c r="W378">
        <v>316.52927729696199</v>
      </c>
      <c r="X378">
        <v>394.45794564373102</v>
      </c>
      <c r="Y378">
        <v>363.89020994820299</v>
      </c>
      <c r="Z378">
        <v>337.85409604473602</v>
      </c>
      <c r="AA378">
        <v>293.004132276142</v>
      </c>
      <c r="AB378">
        <v>281.47858279730099</v>
      </c>
      <c r="AC378">
        <v>258.98434675654801</v>
      </c>
      <c r="AD378">
        <v>237.65846669744101</v>
      </c>
      <c r="AE378">
        <v>217.333956061691</v>
      </c>
      <c r="AF378">
        <v>198.10921629740099</v>
      </c>
      <c r="AG378">
        <v>180.03870992600801</v>
      </c>
      <c r="AH378">
        <v>163.142018360587</v>
      </c>
    </row>
    <row r="379" spans="1:34" x14ac:dyDescent="0.35">
      <c r="A379" t="s">
        <v>54</v>
      </c>
      <c r="C379">
        <v>81.628</v>
      </c>
      <c r="D379">
        <v>78.73</v>
      </c>
      <c r="E379">
        <v>71.287123809592799</v>
      </c>
      <c r="F379">
        <v>102.627559876155</v>
      </c>
      <c r="G379">
        <v>95.277158607734904</v>
      </c>
      <c r="H379">
        <v>157.749089897956</v>
      </c>
      <c r="I379">
        <v>240.33121674467699</v>
      </c>
      <c r="J379">
        <v>239.79814345315901</v>
      </c>
      <c r="K379">
        <v>239.62328163400599</v>
      </c>
      <c r="L379">
        <v>233.85798052283101</v>
      </c>
      <c r="M379">
        <v>222.601286943248</v>
      </c>
      <c r="N379">
        <v>224.30324861014901</v>
      </c>
      <c r="O379">
        <v>328.44316298451901</v>
      </c>
      <c r="P379">
        <v>306.67838718636</v>
      </c>
      <c r="Q379">
        <v>297.28433918648801</v>
      </c>
      <c r="R379">
        <v>293.19381737326597</v>
      </c>
      <c r="S379">
        <v>276.04248405010799</v>
      </c>
      <c r="T379">
        <v>253.371100372049</v>
      </c>
      <c r="U379">
        <v>388.87864823553002</v>
      </c>
      <c r="V379">
        <v>362.18076765400701</v>
      </c>
      <c r="W379">
        <v>346.97972382858001</v>
      </c>
      <c r="X379">
        <v>370.164296471206</v>
      </c>
      <c r="Y379">
        <v>343.21182868494799</v>
      </c>
      <c r="Z379">
        <v>320.91832696444698</v>
      </c>
      <c r="AA379">
        <v>291.18859640429702</v>
      </c>
      <c r="AB379">
        <v>280.65569713619499</v>
      </c>
      <c r="AC379">
        <v>254.54556388840601</v>
      </c>
      <c r="AD379">
        <v>230.66462583656599</v>
      </c>
      <c r="AE379">
        <v>208.62215397025901</v>
      </c>
      <c r="AF379">
        <v>188.416976978549</v>
      </c>
      <c r="AG379">
        <v>169.999541097763</v>
      </c>
      <c r="AH379">
        <v>153.28804436102101</v>
      </c>
    </row>
    <row r="380" spans="1:34" x14ac:dyDescent="0.35">
      <c r="A380" t="s">
        <v>22</v>
      </c>
      <c r="C380">
        <v>1923.3389999999999</v>
      </c>
      <c r="D380">
        <v>1892.8409999999999</v>
      </c>
      <c r="E380">
        <v>1857.6653553193701</v>
      </c>
      <c r="F380">
        <v>1925.66376354252</v>
      </c>
      <c r="G380">
        <v>2187.2049003012598</v>
      </c>
      <c r="H380">
        <v>2319.1543768940801</v>
      </c>
      <c r="I380">
        <v>2485.4555202234701</v>
      </c>
      <c r="J380">
        <v>2439.6284723721401</v>
      </c>
      <c r="K380">
        <v>2455.6091487270401</v>
      </c>
      <c r="L380">
        <v>2368.2639522027498</v>
      </c>
      <c r="M380">
        <v>2304.4176611651101</v>
      </c>
      <c r="N380">
        <v>2490.8463803946802</v>
      </c>
      <c r="O380">
        <v>2594.5723956378201</v>
      </c>
      <c r="P380">
        <v>2520.9537201918502</v>
      </c>
      <c r="Q380">
        <v>2409.0669296364299</v>
      </c>
      <c r="R380">
        <v>2356.06223999857</v>
      </c>
      <c r="S380">
        <v>2278.13172400955</v>
      </c>
      <c r="T380">
        <v>2124.9261854479601</v>
      </c>
      <c r="U380">
        <v>2416.11337336727</v>
      </c>
      <c r="V380">
        <v>2296.6566027809699</v>
      </c>
      <c r="W380">
        <v>2219.5781592866201</v>
      </c>
      <c r="X380">
        <v>2262.6201243332698</v>
      </c>
      <c r="Y380">
        <v>2172.1463084358802</v>
      </c>
      <c r="Z380">
        <v>2097.26277715889</v>
      </c>
      <c r="AA380">
        <v>2000.73178353346</v>
      </c>
      <c r="AB380">
        <v>1960.4939935351799</v>
      </c>
      <c r="AC380">
        <v>1888.4091030744701</v>
      </c>
      <c r="AD380">
        <v>1823.54179526852</v>
      </c>
      <c r="AE380">
        <v>1764.4208446242201</v>
      </c>
      <c r="AF380">
        <v>1710.59612663336</v>
      </c>
      <c r="AG380">
        <v>1661.6306973394401</v>
      </c>
      <c r="AH380">
        <v>1617.10491928487</v>
      </c>
    </row>
    <row r="381" spans="1:34" x14ac:dyDescent="0.35">
      <c r="A381" t="s">
        <v>29</v>
      </c>
      <c r="C381">
        <v>235.24</v>
      </c>
      <c r="D381">
        <v>223.726</v>
      </c>
      <c r="E381">
        <v>210.93457713254901</v>
      </c>
      <c r="F381">
        <v>249.751911481717</v>
      </c>
      <c r="G381">
        <v>382.448587571735</v>
      </c>
      <c r="H381">
        <v>436.332940833338</v>
      </c>
      <c r="I381">
        <v>414.76343676565699</v>
      </c>
      <c r="J381">
        <v>406.817657953207</v>
      </c>
      <c r="K381">
        <v>617.06643243123995</v>
      </c>
      <c r="L381">
        <v>590.32094223821503</v>
      </c>
      <c r="M381">
        <v>568.61987198237898</v>
      </c>
      <c r="N381">
        <v>678.55411512368801</v>
      </c>
      <c r="O381">
        <v>719.66887464159504</v>
      </c>
      <c r="P381">
        <v>681.84981803069195</v>
      </c>
      <c r="Q381">
        <v>613.47516731208702</v>
      </c>
      <c r="R381">
        <v>567.905415915964</v>
      </c>
      <c r="S381">
        <v>517.70157953197599</v>
      </c>
      <c r="T381">
        <v>433.99147219385401</v>
      </c>
      <c r="U381">
        <v>553.58742955422497</v>
      </c>
      <c r="V381">
        <v>495.77122566064997</v>
      </c>
      <c r="W381">
        <v>458.866280977602</v>
      </c>
      <c r="X381">
        <v>503.33676422971399</v>
      </c>
      <c r="Y381">
        <v>465.79203469073002</v>
      </c>
      <c r="Z381">
        <v>435.973031861859</v>
      </c>
      <c r="AA381">
        <v>404.17862713189299</v>
      </c>
      <c r="AB381">
        <v>390.14667532351598</v>
      </c>
      <c r="AC381">
        <v>360.53987941609</v>
      </c>
      <c r="AD381">
        <v>332.872137674876</v>
      </c>
      <c r="AE381">
        <v>306.808933510006</v>
      </c>
      <c r="AF381">
        <v>282.42201341719499</v>
      </c>
      <c r="AG381">
        <v>259.73210448222102</v>
      </c>
      <c r="AH381">
        <v>238.720748773221</v>
      </c>
    </row>
    <row r="382" spans="1:34" x14ac:dyDescent="0.35">
      <c r="A382" t="s">
        <v>28</v>
      </c>
      <c r="C382">
        <v>198.90899999999999</v>
      </c>
      <c r="D382">
        <v>189.87299999999999</v>
      </c>
      <c r="E382">
        <v>173.701732182852</v>
      </c>
      <c r="F382">
        <v>176.18495149685</v>
      </c>
      <c r="G382">
        <v>198.44826873184201</v>
      </c>
      <c r="H382">
        <v>241.334341261623</v>
      </c>
      <c r="I382">
        <v>289.39217622846502</v>
      </c>
      <c r="J382">
        <v>274.39768585617901</v>
      </c>
      <c r="K382">
        <v>299.535290806619</v>
      </c>
      <c r="L382">
        <v>279.47927070121199</v>
      </c>
      <c r="M382">
        <v>273.47455763890599</v>
      </c>
      <c r="N382">
        <v>328.71068198341999</v>
      </c>
      <c r="O382">
        <v>363.27436944338302</v>
      </c>
      <c r="P382">
        <v>345.39894674289798</v>
      </c>
      <c r="Q382">
        <v>332.56770241937102</v>
      </c>
      <c r="R382">
        <v>334.604914614645</v>
      </c>
      <c r="S382">
        <v>333.11813495178302</v>
      </c>
      <c r="T382">
        <v>299.26262713011403</v>
      </c>
      <c r="U382">
        <v>316.84615763568303</v>
      </c>
      <c r="V382">
        <v>284.005955402241</v>
      </c>
      <c r="W382">
        <v>255.66976801301999</v>
      </c>
      <c r="X382">
        <v>263.48867285278601</v>
      </c>
      <c r="Y382">
        <v>239.471040321717</v>
      </c>
      <c r="Z382">
        <v>218.49674295489501</v>
      </c>
      <c r="AA382">
        <v>181.559049488499</v>
      </c>
      <c r="AB382">
        <v>170.19564407575399</v>
      </c>
      <c r="AC382">
        <v>159.420582156921</v>
      </c>
      <c r="AD382">
        <v>149.36753536235099</v>
      </c>
      <c r="AE382">
        <v>139.97688280432601</v>
      </c>
      <c r="AF382">
        <v>131.20428950127501</v>
      </c>
      <c r="AG382">
        <v>123.010879513125</v>
      </c>
      <c r="AH382">
        <v>115.360962818724</v>
      </c>
    </row>
    <row r="383" spans="1:34" x14ac:dyDescent="0.35">
      <c r="A383" t="s">
        <v>27</v>
      </c>
      <c r="C383">
        <v>122.244</v>
      </c>
      <c r="D383">
        <v>117.617</v>
      </c>
      <c r="E383">
        <v>113.971517030391</v>
      </c>
      <c r="F383">
        <v>160.29676223873901</v>
      </c>
      <c r="G383">
        <v>147.564240780098</v>
      </c>
      <c r="H383">
        <v>168.41015004059901</v>
      </c>
      <c r="I383">
        <v>276.67262031069498</v>
      </c>
      <c r="J383">
        <v>254.499097045643</v>
      </c>
      <c r="K383">
        <v>266.39203734778198</v>
      </c>
      <c r="L383">
        <v>219.56906314646599</v>
      </c>
      <c r="M383">
        <v>184.69714409695601</v>
      </c>
      <c r="N383">
        <v>199.16317946866201</v>
      </c>
      <c r="O383">
        <v>222.34613032981301</v>
      </c>
      <c r="P383">
        <v>196.908721996445</v>
      </c>
      <c r="Q383">
        <v>173.01096218047601</v>
      </c>
      <c r="R383">
        <v>139.592078932871</v>
      </c>
      <c r="S383">
        <v>110.690304321444</v>
      </c>
      <c r="T383">
        <v>91.874618498039197</v>
      </c>
      <c r="U383">
        <v>81.339357754849601</v>
      </c>
      <c r="V383">
        <v>71.711677441581401</v>
      </c>
      <c r="W383">
        <v>63.346803682178397</v>
      </c>
      <c r="X383">
        <v>72.029171596524407</v>
      </c>
      <c r="Y383">
        <v>64.719201957916994</v>
      </c>
      <c r="Z383">
        <v>58.045832875117298</v>
      </c>
      <c r="AA383">
        <v>51.349734113483997</v>
      </c>
      <c r="AB383">
        <v>45.904980440174597</v>
      </c>
      <c r="AC383">
        <v>40.8501322470429</v>
      </c>
      <c r="AD383">
        <v>36.150728969417997</v>
      </c>
      <c r="AE383">
        <v>31.777254492805898</v>
      </c>
      <c r="AF383">
        <v>27.703606103580501</v>
      </c>
      <c r="AG383">
        <v>23.906232309757399</v>
      </c>
      <c r="AH383">
        <v>20.363625752025701</v>
      </c>
    </row>
    <row r="384" spans="1:34" x14ac:dyDescent="0.35">
      <c r="A384" t="s">
        <v>26</v>
      </c>
      <c r="C384">
        <v>16.581</v>
      </c>
      <c r="D384">
        <v>14.335000000000001</v>
      </c>
      <c r="E384">
        <v>14.3005996746974</v>
      </c>
      <c r="F384">
        <v>51.0465531357126</v>
      </c>
      <c r="G384">
        <v>41.544087287819302</v>
      </c>
      <c r="H384">
        <v>42.235538865597498</v>
      </c>
      <c r="I384">
        <v>56.506990087534703</v>
      </c>
      <c r="J384">
        <v>45.922063669105803</v>
      </c>
      <c r="K384">
        <v>37.363373638647801</v>
      </c>
      <c r="L384">
        <v>30.410170223718001</v>
      </c>
      <c r="M384">
        <v>24.815864941541101</v>
      </c>
      <c r="N384">
        <v>21.175447818674002</v>
      </c>
      <c r="O384">
        <v>17.4179025768271</v>
      </c>
      <c r="P384">
        <v>14.433110613422899</v>
      </c>
      <c r="Q384">
        <v>11.9493185328548</v>
      </c>
      <c r="R384">
        <v>9.8551253321431798</v>
      </c>
      <c r="S384">
        <v>8.04355545696904</v>
      </c>
      <c r="T384">
        <v>6.7313196087336902</v>
      </c>
      <c r="U384">
        <v>5.6438312591562703</v>
      </c>
      <c r="V384">
        <v>4.7326984618504904</v>
      </c>
      <c r="W384">
        <v>3.9621542501619902</v>
      </c>
      <c r="X384">
        <v>3.3068567451420301</v>
      </c>
      <c r="Y384">
        <v>2.7465814292678399</v>
      </c>
      <c r="Z384">
        <v>2.2649406192622599</v>
      </c>
      <c r="AA384">
        <v>1.8486547500405801</v>
      </c>
      <c r="AB384">
        <v>1.4869317430795099</v>
      </c>
      <c r="AC384">
        <v>1.17097518755263</v>
      </c>
      <c r="AD384">
        <v>0.89359368220697399</v>
      </c>
      <c r="AE384">
        <v>0.64888892933906495</v>
      </c>
      <c r="AF384">
        <v>0.43200656613039801</v>
      </c>
      <c r="AG384">
        <v>0.238937125383337</v>
      </c>
      <c r="AH384">
        <v>6.6356104309451103E-2</v>
      </c>
    </row>
    <row r="385" spans="1:34" x14ac:dyDescent="0.35">
      <c r="A385" t="s">
        <v>25</v>
      </c>
      <c r="C385">
        <v>3.7480000000000002</v>
      </c>
      <c r="D385">
        <v>3.0569999999999999</v>
      </c>
      <c r="E385">
        <v>3.2452412233825401</v>
      </c>
      <c r="F385">
        <v>4.7038338223296599</v>
      </c>
      <c r="G385">
        <v>3.6852615614550701</v>
      </c>
      <c r="H385">
        <v>2.6145856635251898</v>
      </c>
      <c r="I385">
        <v>3.0003862378067598</v>
      </c>
      <c r="J385">
        <v>2.2977239976002202</v>
      </c>
      <c r="K385">
        <v>1.72917149302436</v>
      </c>
      <c r="L385">
        <v>1.3613727192262699</v>
      </c>
      <c r="M385">
        <v>1.0769440993222399</v>
      </c>
      <c r="N385">
        <v>0.84589801152995003</v>
      </c>
      <c r="O385">
        <v>0.66925176494176097</v>
      </c>
      <c r="P385">
        <v>0.533110184957725</v>
      </c>
      <c r="Q385">
        <v>0.42640719581359499</v>
      </c>
      <c r="R385">
        <v>0.349148786285716</v>
      </c>
      <c r="S385">
        <v>0.288190704618912</v>
      </c>
      <c r="T385">
        <v>0.238638873059137</v>
      </c>
      <c r="U385">
        <v>0.19759197482997801</v>
      </c>
      <c r="V385">
        <v>0.16324328169145499</v>
      </c>
      <c r="W385">
        <v>0.134364520093228</v>
      </c>
      <c r="X385">
        <v>0.110030663092306</v>
      </c>
      <c r="Y385">
        <v>8.9488752225981599E-2</v>
      </c>
      <c r="Z385">
        <v>7.2121345109507407E-2</v>
      </c>
      <c r="AA385">
        <v>5.7421574588626297E-2</v>
      </c>
      <c r="AB385">
        <v>4.49714945630275E-2</v>
      </c>
      <c r="AC385">
        <v>3.4424941624221703E-2</v>
      </c>
      <c r="AD385">
        <v>2.5493952674070099E-2</v>
      </c>
      <c r="AE385">
        <v>1.7937949741259701E-2</v>
      </c>
      <c r="AF385">
        <v>1.15550966870027E-2</v>
      </c>
      <c r="AG385">
        <v>6.1753844616307396E-3</v>
      </c>
      <c r="AH385">
        <v>1.65505643683519E-3</v>
      </c>
    </row>
    <row r="386" spans="1:34" x14ac:dyDescent="0.35">
      <c r="A386" t="s">
        <v>336</v>
      </c>
      <c r="C386">
        <v>576.72199999999998</v>
      </c>
      <c r="D386">
        <v>548.60900000000004</v>
      </c>
      <c r="E386">
        <v>516.15366724387195</v>
      </c>
      <c r="F386">
        <v>641.98401217535002</v>
      </c>
      <c r="G386">
        <v>773.69044593294996</v>
      </c>
      <c r="H386">
        <v>890.92755666468304</v>
      </c>
      <c r="I386">
        <v>1040.33560963016</v>
      </c>
      <c r="J386">
        <v>983.93422852173603</v>
      </c>
      <c r="K386">
        <v>1222.0863057173101</v>
      </c>
      <c r="L386">
        <v>1121.14081902883</v>
      </c>
      <c r="M386">
        <v>1052.6843827590999</v>
      </c>
      <c r="N386">
        <v>1228.44932240597</v>
      </c>
      <c r="O386">
        <v>1323.37652875656</v>
      </c>
      <c r="P386">
        <v>1239.1237075684101</v>
      </c>
      <c r="Q386">
        <v>1131.4295576406</v>
      </c>
      <c r="R386">
        <v>1052.30668358191</v>
      </c>
      <c r="S386">
        <v>969.84176496679095</v>
      </c>
      <c r="T386">
        <v>832.09867630379995</v>
      </c>
      <c r="U386">
        <v>957.61436817874403</v>
      </c>
      <c r="V386">
        <v>856.38480024801504</v>
      </c>
      <c r="W386">
        <v>781.97937144305695</v>
      </c>
      <c r="X386">
        <v>842.27149608725904</v>
      </c>
      <c r="Y386">
        <v>772.81834715185801</v>
      </c>
      <c r="Z386">
        <v>714.85266965624396</v>
      </c>
      <c r="AA386">
        <v>638.99348705850605</v>
      </c>
      <c r="AB386">
        <v>607.779203077087</v>
      </c>
      <c r="AC386">
        <v>562.01599394923198</v>
      </c>
      <c r="AD386">
        <v>519.30948964152697</v>
      </c>
      <c r="AE386">
        <v>479.22989768621898</v>
      </c>
      <c r="AF386">
        <v>441.77347068486802</v>
      </c>
      <c r="AG386">
        <v>406.89432881494997</v>
      </c>
      <c r="AH386">
        <v>374.51334850471699</v>
      </c>
    </row>
    <row r="387" spans="1:34" x14ac:dyDescent="0.35">
      <c r="A387" t="s">
        <v>337</v>
      </c>
      <c r="C387">
        <v>341.48200000000003</v>
      </c>
      <c r="D387">
        <v>324.88299999999998</v>
      </c>
      <c r="E387">
        <v>305.219090111323</v>
      </c>
      <c r="F387">
        <v>392.23210069363199</v>
      </c>
      <c r="G387">
        <v>391.24185836121501</v>
      </c>
      <c r="H387">
        <v>454.59461583134498</v>
      </c>
      <c r="I387">
        <v>625.57217286450202</v>
      </c>
      <c r="J387">
        <v>577.11657056852903</v>
      </c>
      <c r="K387">
        <v>605.01987328607402</v>
      </c>
      <c r="L387">
        <v>530.81987679062297</v>
      </c>
      <c r="M387">
        <v>484.064510776725</v>
      </c>
      <c r="N387">
        <v>549.89520728228604</v>
      </c>
      <c r="O387">
        <v>603.70765411496495</v>
      </c>
      <c r="P387">
        <v>557.27388953772402</v>
      </c>
      <c r="Q387">
        <v>517.95439032851596</v>
      </c>
      <c r="R387">
        <v>484.401267665945</v>
      </c>
      <c r="S387">
        <v>452.14018543481501</v>
      </c>
      <c r="T387">
        <v>398.107204109946</v>
      </c>
      <c r="U387">
        <v>404.026938624519</v>
      </c>
      <c r="V387">
        <v>360.61357458736398</v>
      </c>
      <c r="W387">
        <v>323.11309046545398</v>
      </c>
      <c r="X387">
        <v>338.93473185754499</v>
      </c>
      <c r="Y387">
        <v>307.02631246112702</v>
      </c>
      <c r="Z387">
        <v>278.879637794384</v>
      </c>
      <c r="AA387">
        <v>234.814859926612</v>
      </c>
      <c r="AB387">
        <v>217.632527753571</v>
      </c>
      <c r="AC387">
        <v>201.47611453314099</v>
      </c>
      <c r="AD387">
        <v>186.43735196665</v>
      </c>
      <c r="AE387">
        <v>172.42096417621201</v>
      </c>
      <c r="AF387">
        <v>159.351457267673</v>
      </c>
      <c r="AG387">
        <v>147.16222433272799</v>
      </c>
      <c r="AH387">
        <v>135.79259973149601</v>
      </c>
    </row>
    <row r="388" spans="1:34" x14ac:dyDescent="0.35">
      <c r="A388" t="s">
        <v>331</v>
      </c>
      <c r="C388">
        <v>1726.925</v>
      </c>
      <c r="D388">
        <v>1706.6110000000001</v>
      </c>
      <c r="E388">
        <v>1683.6819182161801</v>
      </c>
      <c r="F388">
        <v>1676.7069331939499</v>
      </c>
      <c r="G388">
        <v>1944.9112495858001</v>
      </c>
      <c r="H388">
        <v>1994.3187978418</v>
      </c>
      <c r="I388">
        <v>2022.8331114425</v>
      </c>
      <c r="J388">
        <v>2001.5711067224399</v>
      </c>
      <c r="K388">
        <v>2043.26909401944</v>
      </c>
      <c r="L388">
        <v>1982.71465876242</v>
      </c>
      <c r="M388">
        <v>1946.9674004266799</v>
      </c>
      <c r="N388">
        <v>2130.5120149433001</v>
      </c>
      <c r="O388">
        <v>2107.5391196381802</v>
      </c>
      <c r="P388">
        <v>2071.0944746611199</v>
      </c>
      <c r="Q388">
        <v>1983.7477355383</v>
      </c>
      <c r="R388">
        <v>1942.3457861146201</v>
      </c>
      <c r="S388">
        <v>1889.29647760077</v>
      </c>
      <c r="T388">
        <v>1767.1481228668499</v>
      </c>
      <c r="U388">
        <v>1926.75786770833</v>
      </c>
      <c r="V388">
        <v>1843.6016071490999</v>
      </c>
      <c r="W388">
        <v>1789.5538457443899</v>
      </c>
      <c r="X388">
        <v>1791.78340171324</v>
      </c>
      <c r="Y388">
        <v>1736.2854683232999</v>
      </c>
      <c r="Z388">
        <v>1690.5689385395101</v>
      </c>
      <c r="AA388">
        <v>1637.6104865303901</v>
      </c>
      <c r="AB388">
        <v>1610.6928212306</v>
      </c>
      <c r="AC388">
        <v>1568.82976929286</v>
      </c>
      <c r="AD388">
        <v>1531.87329479717</v>
      </c>
      <c r="AE388">
        <v>1498.7584697531599</v>
      </c>
      <c r="AF388">
        <v>1469.0119244258301</v>
      </c>
      <c r="AG388">
        <v>1442.22399890373</v>
      </c>
      <c r="AH388">
        <v>1418.0381355939601</v>
      </c>
    </row>
    <row r="389" spans="1:34" x14ac:dyDescent="0.35">
      <c r="A389" t="s">
        <v>332</v>
      </c>
      <c r="C389">
        <v>132.68</v>
      </c>
      <c r="D389">
        <v>126.123</v>
      </c>
      <c r="E389">
        <v>117.40871665867699</v>
      </c>
      <c r="F389">
        <v>145.51573837211399</v>
      </c>
      <c r="G389">
        <v>149.70682972619301</v>
      </c>
      <c r="H389">
        <v>199.403995684481</v>
      </c>
      <c r="I389">
        <v>248.88934381238099</v>
      </c>
      <c r="J389">
        <v>240.860569204797</v>
      </c>
      <c r="K389">
        <v>229.76996787512101</v>
      </c>
      <c r="L389">
        <v>217.96745127629799</v>
      </c>
      <c r="M389">
        <v>204.83833252838099</v>
      </c>
      <c r="N389">
        <v>211.21110180474699</v>
      </c>
      <c r="O389">
        <v>259.71748068289099</v>
      </c>
      <c r="P389">
        <v>244.65666655335301</v>
      </c>
      <c r="Q389">
        <v>235.50706186516899</v>
      </c>
      <c r="R389">
        <v>233.21502948899499</v>
      </c>
      <c r="S389">
        <v>221.28844066426799</v>
      </c>
      <c r="T389">
        <v>205.10357581249701</v>
      </c>
      <c r="U389">
        <v>272.74751241461502</v>
      </c>
      <c r="V389">
        <v>254.55654536891399</v>
      </c>
      <c r="W389">
        <v>244.21233288504499</v>
      </c>
      <c r="X389">
        <v>264.041269623414</v>
      </c>
      <c r="Y389">
        <v>246.06214524861801</v>
      </c>
      <c r="Z389">
        <v>231.289152356708</v>
      </c>
      <c r="AA389">
        <v>207.44110633657601</v>
      </c>
      <c r="AB389">
        <v>201.765356393459</v>
      </c>
      <c r="AC389">
        <v>185.241830535296</v>
      </c>
      <c r="AD389">
        <v>169.91620936694201</v>
      </c>
      <c r="AE389">
        <v>155.557765318907</v>
      </c>
      <c r="AF389">
        <v>142.20249359369399</v>
      </c>
      <c r="AG389">
        <v>129.853068566047</v>
      </c>
      <c r="AH389">
        <v>118.488120625265</v>
      </c>
    </row>
    <row r="390" spans="1:34" x14ac:dyDescent="0.35">
      <c r="A390" t="s">
        <v>333</v>
      </c>
      <c r="C390">
        <v>43.616</v>
      </c>
      <c r="D390">
        <v>41.238</v>
      </c>
      <c r="E390">
        <v>37.958991225594197</v>
      </c>
      <c r="F390">
        <v>62.615510198233899</v>
      </c>
      <c r="G390">
        <v>56.732027331085803</v>
      </c>
      <c r="H390">
        <v>79.512382362300301</v>
      </c>
      <c r="I390">
        <v>122.135818977018</v>
      </c>
      <c r="J390">
        <v>115.783374893211</v>
      </c>
      <c r="K390">
        <v>109.63063134242201</v>
      </c>
      <c r="L390">
        <v>102.90879077701599</v>
      </c>
      <c r="M390">
        <v>95.255145046381202</v>
      </c>
      <c r="N390">
        <v>94.4090097858261</v>
      </c>
      <c r="O390">
        <v>141.02774448274599</v>
      </c>
      <c r="P390">
        <v>129.01410772189899</v>
      </c>
      <c r="Q390">
        <v>121.675425192662</v>
      </c>
      <c r="R390">
        <v>118.16083982134199</v>
      </c>
      <c r="S390">
        <v>111.10472530109</v>
      </c>
      <c r="T390">
        <v>102.12728711696499</v>
      </c>
      <c r="U390">
        <v>149.480514317726</v>
      </c>
      <c r="V390">
        <v>138.05582166009</v>
      </c>
      <c r="W390">
        <v>130.64577952064201</v>
      </c>
      <c r="X390">
        <v>145.37838399185301</v>
      </c>
      <c r="Y390">
        <v>134.22338077043699</v>
      </c>
      <c r="Z390">
        <v>124.88134323008801</v>
      </c>
      <c r="AA390">
        <v>111.44571830564399</v>
      </c>
      <c r="AB390">
        <v>106.94480700870901</v>
      </c>
      <c r="AC390">
        <v>97.403230462897596</v>
      </c>
      <c r="AD390">
        <v>88.614718357846399</v>
      </c>
      <c r="AE390">
        <v>80.4516210174598</v>
      </c>
      <c r="AF390">
        <v>72.915892904282998</v>
      </c>
      <c r="AG390">
        <v>65.994352503586398</v>
      </c>
      <c r="AH390">
        <v>59.663264028566601</v>
      </c>
    </row>
    <row r="391" spans="1:34" x14ac:dyDescent="0.35">
      <c r="A391" t="s">
        <v>334</v>
      </c>
      <c r="C391">
        <v>18.05</v>
      </c>
      <c r="D391">
        <v>16.911999999999999</v>
      </c>
      <c r="E391">
        <v>16.5508239464017</v>
      </c>
      <c r="F391">
        <v>39.121270579980902</v>
      </c>
      <c r="G391">
        <v>34.025552374622798</v>
      </c>
      <c r="H391">
        <v>42.990478882581499</v>
      </c>
      <c r="I391">
        <v>88.995132129982593</v>
      </c>
      <c r="J391">
        <v>78.901940808677196</v>
      </c>
      <c r="K391">
        <v>70.588203948044196</v>
      </c>
      <c r="L391">
        <v>62.410507902914603</v>
      </c>
      <c r="M391">
        <v>55.218032122011003</v>
      </c>
      <c r="N391">
        <v>52.5162466705955</v>
      </c>
      <c r="O391">
        <v>84.213490816083706</v>
      </c>
      <c r="P391">
        <v>74.172444667189097</v>
      </c>
      <c r="Q391">
        <v>66.221004748186701</v>
      </c>
      <c r="R391">
        <v>60.452020673859799</v>
      </c>
      <c r="S391">
        <v>54.641543609104197</v>
      </c>
      <c r="T391">
        <v>48.860440309266899</v>
      </c>
      <c r="U391">
        <v>65.618088619044599</v>
      </c>
      <c r="V391">
        <v>59.046327384523998</v>
      </c>
      <c r="W391">
        <v>53.838813943541702</v>
      </c>
      <c r="X391">
        <v>60.168033879529901</v>
      </c>
      <c r="Y391">
        <v>54.410062833453701</v>
      </c>
      <c r="Z391">
        <v>49.423379091829297</v>
      </c>
      <c r="AA391">
        <v>43.262875964852398</v>
      </c>
      <c r="AB391">
        <v>40.131979288693103</v>
      </c>
      <c r="AC391">
        <v>36.036164819011802</v>
      </c>
      <c r="AD391">
        <v>32.296840512592297</v>
      </c>
      <c r="AE391">
        <v>28.8670390565965</v>
      </c>
      <c r="AF391">
        <v>25.731798528019102</v>
      </c>
      <c r="AG391">
        <v>22.874201791734301</v>
      </c>
      <c r="AH391">
        <v>20.276223733093399</v>
      </c>
    </row>
    <row r="392" spans="1:34" x14ac:dyDescent="0.35">
      <c r="A392" t="s">
        <v>335</v>
      </c>
      <c r="C392">
        <v>2.0670000000000002</v>
      </c>
      <c r="D392">
        <v>1.956</v>
      </c>
      <c r="E392">
        <v>2.0649052725172301</v>
      </c>
      <c r="F392">
        <v>1.70431119824371</v>
      </c>
      <c r="G392">
        <v>1.8292412835605201</v>
      </c>
      <c r="H392">
        <v>2.9287221229211098</v>
      </c>
      <c r="I392">
        <v>2.6021138615896602</v>
      </c>
      <c r="J392">
        <v>2.5114807430064499</v>
      </c>
      <c r="K392">
        <v>2.3512515420035398</v>
      </c>
      <c r="L392">
        <v>2.2625434840974701</v>
      </c>
      <c r="M392">
        <v>2.13875104166359</v>
      </c>
      <c r="N392">
        <v>2.19800719021358</v>
      </c>
      <c r="O392">
        <v>2.0745600179200401</v>
      </c>
      <c r="P392">
        <v>2.0160265882830699</v>
      </c>
      <c r="Q392">
        <v>1.91570229210748</v>
      </c>
      <c r="R392">
        <v>1.8885638997449099</v>
      </c>
      <c r="S392">
        <v>1.8005368343105499</v>
      </c>
      <c r="T392">
        <v>1.6867593423782501</v>
      </c>
      <c r="U392">
        <v>1.5093903075472399</v>
      </c>
      <c r="V392">
        <v>1.3963012183416701</v>
      </c>
      <c r="W392">
        <v>1.32738719300043</v>
      </c>
      <c r="X392">
        <v>1.2490351252374099</v>
      </c>
      <c r="Y392">
        <v>1.16525126006859</v>
      </c>
      <c r="Z392">
        <v>1.09996394075488</v>
      </c>
      <c r="AA392">
        <v>0.97159639599659597</v>
      </c>
      <c r="AB392">
        <v>0.95902961371308704</v>
      </c>
      <c r="AC392">
        <v>0.89810796440887097</v>
      </c>
      <c r="AD392">
        <v>0.84073223396920105</v>
      </c>
      <c r="AE392">
        <v>0.78594947810187898</v>
      </c>
      <c r="AF392">
        <v>0.73401718153210505</v>
      </c>
      <c r="AG392">
        <v>0.68507557434613797</v>
      </c>
      <c r="AH392">
        <v>0.63917530398317202</v>
      </c>
    </row>
    <row r="393" spans="1:34" x14ac:dyDescent="0.35">
      <c r="A393" t="s">
        <v>398</v>
      </c>
      <c r="C393">
        <v>6.24</v>
      </c>
      <c r="D393">
        <v>6.19</v>
      </c>
      <c r="E393">
        <v>6.54932248383599</v>
      </c>
      <c r="F393">
        <v>6.4064801879229103</v>
      </c>
      <c r="G393">
        <v>8.0404169032323107</v>
      </c>
      <c r="H393">
        <v>7.5684659042228599</v>
      </c>
      <c r="I393">
        <v>7.11784922434137</v>
      </c>
      <c r="J393">
        <v>6.7917123504359198</v>
      </c>
      <c r="K393">
        <v>6.73961917455585</v>
      </c>
      <c r="L393">
        <v>6.3978679504617197</v>
      </c>
      <c r="M393">
        <v>6.18101089379011</v>
      </c>
      <c r="N393">
        <v>6.4029228103137497</v>
      </c>
      <c r="O393">
        <v>5.8557290697388202</v>
      </c>
      <c r="P393">
        <v>5.8052347223791303</v>
      </c>
      <c r="Q393">
        <v>5.3769037106101303</v>
      </c>
      <c r="R393">
        <v>5.1624518242355801</v>
      </c>
      <c r="S393">
        <v>4.9040366343223001</v>
      </c>
      <c r="T393">
        <v>4.7761859936455497</v>
      </c>
      <c r="U393">
        <v>4.6926684072721399</v>
      </c>
      <c r="V393">
        <v>4.6447075689903903</v>
      </c>
      <c r="W393">
        <v>4.6045293195147901</v>
      </c>
      <c r="X393">
        <v>4.5692065212841504</v>
      </c>
      <c r="Y393">
        <v>4.5366013108768497</v>
      </c>
      <c r="Z393">
        <v>4.5067360343804701</v>
      </c>
      <c r="AA393">
        <v>4.4789593895931699</v>
      </c>
      <c r="AB393">
        <v>4.4528723120704603</v>
      </c>
      <c r="AC393">
        <v>4.4281104913619798</v>
      </c>
      <c r="AD393">
        <v>4.4044604896585398</v>
      </c>
      <c r="AE393">
        <v>4.3817459909658698</v>
      </c>
      <c r="AF393">
        <v>4.3598287870140604</v>
      </c>
      <c r="AG393">
        <v>4.3385977077471596</v>
      </c>
      <c r="AH393">
        <v>4.3179614778705</v>
      </c>
    </row>
    <row r="394" spans="1:34" x14ac:dyDescent="0.35">
      <c r="A394" t="s">
        <v>395</v>
      </c>
      <c r="C394">
        <v>2.52</v>
      </c>
      <c r="D394">
        <v>2.3690000000000002</v>
      </c>
      <c r="E394">
        <v>2.23368162814536</v>
      </c>
      <c r="F394">
        <v>2.7999365041579298</v>
      </c>
      <c r="G394">
        <v>2.5957969957573899</v>
      </c>
      <c r="H394">
        <v>3.0751030508915398</v>
      </c>
      <c r="I394">
        <v>4.9039590069093899</v>
      </c>
      <c r="J394">
        <v>4.7187407529889898</v>
      </c>
      <c r="K394">
        <v>4.4893559165472601</v>
      </c>
      <c r="L394">
        <v>4.1925313849655099</v>
      </c>
      <c r="M394">
        <v>3.84756950785368</v>
      </c>
      <c r="N394">
        <v>3.7547674838357099</v>
      </c>
      <c r="O394">
        <v>5.21472388107395</v>
      </c>
      <c r="P394">
        <v>4.9077818748724997</v>
      </c>
      <c r="Q394">
        <v>4.7629402733813597</v>
      </c>
      <c r="R394">
        <v>4.6665821304380897</v>
      </c>
      <c r="S394">
        <v>4.3950410853873496</v>
      </c>
      <c r="T394">
        <v>4.09330431748936</v>
      </c>
      <c r="U394">
        <v>4.8697990092503103</v>
      </c>
      <c r="V394">
        <v>4.5016233502221796</v>
      </c>
      <c r="W394">
        <v>4.2874551992274803</v>
      </c>
      <c r="X394">
        <v>5.1987250896081703</v>
      </c>
      <c r="Y394">
        <v>4.8220265462334204</v>
      </c>
      <c r="Z394">
        <v>4.5109478116146402</v>
      </c>
      <c r="AA394">
        <v>3.9882063602687299</v>
      </c>
      <c r="AB394">
        <v>3.8659487149888001</v>
      </c>
      <c r="AC394">
        <v>3.5450313286462101</v>
      </c>
      <c r="AD394">
        <v>3.2463857513073702</v>
      </c>
      <c r="AE394">
        <v>2.9654052905365198</v>
      </c>
      <c r="AF394">
        <v>2.7025935997320998</v>
      </c>
      <c r="AG394">
        <v>2.45797493456495</v>
      </c>
      <c r="AH394">
        <v>2.23121118011119</v>
      </c>
    </row>
    <row r="395" spans="1:34" x14ac:dyDescent="0.35">
      <c r="A395" t="s">
        <v>404</v>
      </c>
      <c r="C395">
        <v>5.3529999999999998</v>
      </c>
      <c r="D395">
        <v>5.3040000000000003</v>
      </c>
      <c r="E395">
        <v>5.37379860650059</v>
      </c>
      <c r="F395">
        <v>5.7870153612663104</v>
      </c>
      <c r="G395">
        <v>5.6394909038646999</v>
      </c>
      <c r="H395">
        <v>4.8507740229890999</v>
      </c>
      <c r="I395">
        <v>5.5218186687712096</v>
      </c>
      <c r="J395">
        <v>5.2475278102804799</v>
      </c>
      <c r="K395">
        <v>5.0585433891193903</v>
      </c>
      <c r="L395">
        <v>4.8539513142434503</v>
      </c>
      <c r="M395">
        <v>4.7113330227003596</v>
      </c>
      <c r="N395">
        <v>4.6735358625146501</v>
      </c>
      <c r="O395">
        <v>4.9237084659885602</v>
      </c>
      <c r="P395">
        <v>5.0190608743793304</v>
      </c>
      <c r="Q395">
        <v>5.1372500494894897</v>
      </c>
      <c r="R395">
        <v>5.2509076934813201</v>
      </c>
      <c r="S395">
        <v>5.2894399628378599</v>
      </c>
      <c r="T395">
        <v>5.4256185684716103</v>
      </c>
      <c r="U395">
        <v>4.4991585233733904</v>
      </c>
      <c r="V395">
        <v>4.5729027616031104</v>
      </c>
      <c r="W395">
        <v>4.6421496505593698</v>
      </c>
      <c r="X395">
        <v>5.31350707243549</v>
      </c>
      <c r="Y395">
        <v>5.3746776195794697</v>
      </c>
      <c r="Z395">
        <v>5.4320595905184801</v>
      </c>
      <c r="AA395">
        <v>5.3919088335756804</v>
      </c>
      <c r="AB395">
        <v>5.4691801121705499</v>
      </c>
      <c r="AC395">
        <v>5.54081189448919</v>
      </c>
      <c r="AD395">
        <v>5.6006512478429196</v>
      </c>
      <c r="AE395">
        <v>5.6488948174964602</v>
      </c>
      <c r="AF395">
        <v>5.6855411496719599</v>
      </c>
      <c r="AG395">
        <v>5.7105119209757103</v>
      </c>
      <c r="AH395">
        <v>5.7236571182720803</v>
      </c>
    </row>
    <row r="396" spans="1:34" x14ac:dyDescent="0.35">
      <c r="A396" t="s">
        <v>422</v>
      </c>
      <c r="C396">
        <v>4459.6189999999997</v>
      </c>
      <c r="D396">
        <v>4460.8360000000002</v>
      </c>
      <c r="E396">
        <v>4545.9494617479004</v>
      </c>
      <c r="F396">
        <v>4486.9003823212797</v>
      </c>
      <c r="G396">
        <v>4428.7289992707902</v>
      </c>
      <c r="H396">
        <v>2769.15029079032</v>
      </c>
      <c r="I396">
        <v>3689.76733340386</v>
      </c>
      <c r="J396">
        <v>3493.8267281642102</v>
      </c>
      <c r="K396">
        <v>3208.9929384318202</v>
      </c>
      <c r="L396">
        <v>3029.6502113768602</v>
      </c>
      <c r="M396">
        <v>2938.6974853213101</v>
      </c>
      <c r="N396">
        <v>2768.12027454803</v>
      </c>
      <c r="O396">
        <v>3003.3076407072499</v>
      </c>
      <c r="P396">
        <v>2974.0826498660599</v>
      </c>
      <c r="Q396">
        <v>2927.9804128034002</v>
      </c>
      <c r="R396">
        <v>2891.1480506180401</v>
      </c>
      <c r="S396">
        <v>2894.8767707951702</v>
      </c>
      <c r="T396">
        <v>2924.1273462100298</v>
      </c>
      <c r="U396">
        <v>2914.0447888218</v>
      </c>
      <c r="V396">
        <v>2888.4925459903102</v>
      </c>
      <c r="W396">
        <v>2856.4436669871302</v>
      </c>
      <c r="X396">
        <v>3587.0987151283998</v>
      </c>
      <c r="Y396">
        <v>3573.7054611265698</v>
      </c>
      <c r="Z396">
        <v>3557.7285883247901</v>
      </c>
      <c r="AA396">
        <v>3539.6067974894399</v>
      </c>
      <c r="AB396">
        <v>3519.5689964714002</v>
      </c>
      <c r="AC396">
        <v>3497.7432065226399</v>
      </c>
      <c r="AD396">
        <v>3474.1994168987098</v>
      </c>
      <c r="AE396">
        <v>3448.9700909151802</v>
      </c>
      <c r="AF396">
        <v>3422.0613957754399</v>
      </c>
      <c r="AG396">
        <v>3393.4600657910901</v>
      </c>
      <c r="AH396">
        <v>3363.1377760195701</v>
      </c>
    </row>
    <row r="397" spans="1:34" x14ac:dyDescent="0.35">
      <c r="A397" t="s">
        <v>423</v>
      </c>
      <c r="C397">
        <v>4928.1019999999999</v>
      </c>
      <c r="D397">
        <v>4928.6970000000001</v>
      </c>
      <c r="E397">
        <v>5028.9500833173897</v>
      </c>
      <c r="F397">
        <v>4972.5377461348899</v>
      </c>
      <c r="G397">
        <v>4924.5717415938798</v>
      </c>
      <c r="H397">
        <v>3879.6000176894599</v>
      </c>
      <c r="I397">
        <v>5260.81166181968</v>
      </c>
      <c r="J397">
        <v>5095.2680772645199</v>
      </c>
      <c r="K397">
        <v>4928.3748567406301</v>
      </c>
      <c r="L397">
        <v>4748.81434813751</v>
      </c>
      <c r="M397">
        <v>4594.75594984893</v>
      </c>
      <c r="N397">
        <v>4445.3287556437699</v>
      </c>
      <c r="O397">
        <v>5176.3051801660104</v>
      </c>
      <c r="P397">
        <v>5034.5968624853404</v>
      </c>
      <c r="Q397">
        <v>4896.38373101448</v>
      </c>
      <c r="R397">
        <v>4775.6637391978702</v>
      </c>
      <c r="S397">
        <v>4693.4482877129703</v>
      </c>
      <c r="T397">
        <v>4660.5539506675595</v>
      </c>
      <c r="U397">
        <v>4618.0136503793901</v>
      </c>
      <c r="V397">
        <v>4566.6331489078802</v>
      </c>
      <c r="W397">
        <v>4507.7462043099104</v>
      </c>
      <c r="X397">
        <v>5645.1293851581304</v>
      </c>
      <c r="Y397">
        <v>5592.5084726792002</v>
      </c>
      <c r="Z397">
        <v>5541.0637796732899</v>
      </c>
      <c r="AA397">
        <v>5489.5255281258396</v>
      </c>
      <c r="AB397">
        <v>5436.8436320644196</v>
      </c>
      <c r="AC397">
        <v>5382.1215646190403</v>
      </c>
      <c r="AD397">
        <v>5324.5628878049902</v>
      </c>
      <c r="AE397">
        <v>5263.4280815181801</v>
      </c>
      <c r="AF397">
        <v>5197.9989937790397</v>
      </c>
      <c r="AG397">
        <v>5127.5484842537699</v>
      </c>
      <c r="AH397">
        <v>5051.3127682427203</v>
      </c>
    </row>
    <row r="398" spans="1:34" x14ac:dyDescent="0.35">
      <c r="A398" t="s">
        <v>424</v>
      </c>
      <c r="C398">
        <v>5626.6639999999998</v>
      </c>
      <c r="D398">
        <v>5614.0990000000002</v>
      </c>
      <c r="E398">
        <v>6130.3330987511499</v>
      </c>
      <c r="F398">
        <v>6027.3559301190899</v>
      </c>
      <c r="G398">
        <v>5940.8082825292904</v>
      </c>
      <c r="H398">
        <v>4622.0773883206903</v>
      </c>
      <c r="I398">
        <v>5809.4524786564298</v>
      </c>
      <c r="J398">
        <v>5659.0917708756897</v>
      </c>
      <c r="K398">
        <v>5491.6490920878095</v>
      </c>
      <c r="L398">
        <v>5326.85238631419</v>
      </c>
      <c r="M398">
        <v>5199.6042964648796</v>
      </c>
      <c r="N398">
        <v>5103.0803114750297</v>
      </c>
      <c r="O398">
        <v>6245.6140262892905</v>
      </c>
      <c r="P398">
        <v>6146.7656805873603</v>
      </c>
      <c r="Q398">
        <v>6084.7678824660798</v>
      </c>
      <c r="R398">
        <v>6001.7920912870404</v>
      </c>
      <c r="S398">
        <v>5922.44737494535</v>
      </c>
      <c r="T398">
        <v>5830.3875536667801</v>
      </c>
      <c r="U398">
        <v>5733.42724017622</v>
      </c>
      <c r="V398">
        <v>5629.7436893371796</v>
      </c>
      <c r="W398">
        <v>5520.9650980351098</v>
      </c>
      <c r="X398">
        <v>7005.8246990819398</v>
      </c>
      <c r="Y398">
        <v>6947.5838851058197</v>
      </c>
      <c r="Z398">
        <v>6885.3183155167599</v>
      </c>
      <c r="AA398">
        <v>6818.7174684593201</v>
      </c>
      <c r="AB398">
        <v>6747.4263492284499</v>
      </c>
      <c r="AC398">
        <v>6671.0395708316601</v>
      </c>
      <c r="AD398">
        <v>6589.0941408376602</v>
      </c>
      <c r="AE398">
        <v>6501.0605271100803</v>
      </c>
      <c r="AF398">
        <v>6406.3316828987199</v>
      </c>
      <c r="AG398">
        <v>6304.2097057658302</v>
      </c>
      <c r="AH398">
        <v>6193.8892254239099</v>
      </c>
    </row>
    <row r="399" spans="1:34" x14ac:dyDescent="0.35">
      <c r="A399" t="s">
        <v>425</v>
      </c>
      <c r="C399">
        <v>6278.3829999999998</v>
      </c>
      <c r="D399">
        <v>6204.2020000000002</v>
      </c>
      <c r="E399">
        <v>6399.4139680313501</v>
      </c>
      <c r="F399">
        <v>6273.7216750370599</v>
      </c>
      <c r="G399">
        <v>6162.9859206275196</v>
      </c>
      <c r="H399">
        <v>5543.9376964837602</v>
      </c>
      <c r="I399">
        <v>6328.8817908252504</v>
      </c>
      <c r="J399">
        <v>6158.6060032372698</v>
      </c>
      <c r="K399">
        <v>5949.4935059112004</v>
      </c>
      <c r="L399">
        <v>5791.2928276268503</v>
      </c>
      <c r="M399">
        <v>5697.29008072544</v>
      </c>
      <c r="N399">
        <v>5582.9460449968901</v>
      </c>
      <c r="O399">
        <v>6620.7576586630803</v>
      </c>
      <c r="P399">
        <v>6509.5913937445403</v>
      </c>
      <c r="Q399">
        <v>6429.9981494936101</v>
      </c>
      <c r="R399">
        <v>6337.26161623587</v>
      </c>
      <c r="S399">
        <v>6249.4080976446503</v>
      </c>
      <c r="T399">
        <v>6153.6630480695303</v>
      </c>
      <c r="U399">
        <v>6055.14343102766</v>
      </c>
      <c r="V399">
        <v>5952.3023181674798</v>
      </c>
      <c r="W399">
        <v>5846.2538876955996</v>
      </c>
      <c r="X399">
        <v>7269.94340215177</v>
      </c>
      <c r="Y399">
        <v>7211.71043251217</v>
      </c>
      <c r="Z399">
        <v>7150.0951856146503</v>
      </c>
      <c r="AA399">
        <v>7084.8942715009498</v>
      </c>
      <c r="AB399">
        <v>7015.8880607984001</v>
      </c>
      <c r="AC399">
        <v>6942.8379204496496</v>
      </c>
      <c r="AD399">
        <v>6865.4832803362297</v>
      </c>
      <c r="AE399">
        <v>6783.5383297239396</v>
      </c>
      <c r="AF399">
        <v>6696.6883088070299</v>
      </c>
      <c r="AG399">
        <v>6604.5854315246897</v>
      </c>
      <c r="AH399">
        <v>6506.8440952565097</v>
      </c>
    </row>
    <row r="400" spans="1:34" x14ac:dyDescent="0.35">
      <c r="A400" t="s">
        <v>426</v>
      </c>
      <c r="C400">
        <v>5950.598</v>
      </c>
      <c r="D400">
        <v>5886.4790000000003</v>
      </c>
      <c r="E400">
        <v>5736.5254795656101</v>
      </c>
      <c r="F400">
        <v>5670.4783025365896</v>
      </c>
      <c r="G400">
        <v>5625.8939969024505</v>
      </c>
      <c r="H400">
        <v>5817.2508909150101</v>
      </c>
      <c r="I400">
        <v>6600.4840990764696</v>
      </c>
      <c r="J400">
        <v>6495.5323231000202</v>
      </c>
      <c r="K400">
        <v>6347.1534659375202</v>
      </c>
      <c r="L400">
        <v>6244.6654820751201</v>
      </c>
      <c r="M400">
        <v>6148.4215212542904</v>
      </c>
      <c r="N400">
        <v>6047.0985122348902</v>
      </c>
      <c r="O400">
        <v>7163.4487632661203</v>
      </c>
      <c r="P400">
        <v>7053.0818580165696</v>
      </c>
      <c r="Q400">
        <v>6968.7522159125701</v>
      </c>
      <c r="R400">
        <v>6872.9522656365998</v>
      </c>
      <c r="S400">
        <v>6780.80019472801</v>
      </c>
      <c r="T400">
        <v>6681.7820690353801</v>
      </c>
      <c r="U400">
        <v>6579.8248432077598</v>
      </c>
      <c r="V400">
        <v>6473.4758856961098</v>
      </c>
      <c r="W400">
        <v>6363.5526574143896</v>
      </c>
      <c r="X400">
        <v>7783.0103016507601</v>
      </c>
      <c r="Y400">
        <v>7729.4154286712301</v>
      </c>
      <c r="Z400">
        <v>7672.7147136554104</v>
      </c>
      <c r="AA400">
        <v>7612.6978305046596</v>
      </c>
      <c r="AB400">
        <v>7549.1388896024</v>
      </c>
      <c r="AC400">
        <v>7481.7940051104897</v>
      </c>
      <c r="AD400">
        <v>7410.3987293671498</v>
      </c>
      <c r="AE400">
        <v>7334.6651750110696</v>
      </c>
      <c r="AF400">
        <v>7254.2788037303299</v>
      </c>
      <c r="AG400">
        <v>7168.8949251329404</v>
      </c>
      <c r="AH400">
        <v>7078.1346020496403</v>
      </c>
    </row>
    <row r="401" spans="1:34" x14ac:dyDescent="0.35">
      <c r="A401" t="s">
        <v>427</v>
      </c>
      <c r="C401">
        <v>3048.79</v>
      </c>
      <c r="D401">
        <v>3048.3420000000001</v>
      </c>
      <c r="E401">
        <v>3102.6660698652099</v>
      </c>
      <c r="F401">
        <v>5568.3546677480199</v>
      </c>
      <c r="G401">
        <v>5353.5073980033003</v>
      </c>
      <c r="H401">
        <v>4007.5769210989702</v>
      </c>
      <c r="I401">
        <v>4275.0665752988898</v>
      </c>
      <c r="J401">
        <v>3989.2407468473798</v>
      </c>
      <c r="K401">
        <v>3630.3806303307501</v>
      </c>
      <c r="L401">
        <v>3331.17088025881</v>
      </c>
      <c r="M401">
        <v>3161.9801318290702</v>
      </c>
      <c r="N401">
        <v>2988.0609730115598</v>
      </c>
      <c r="O401">
        <v>2443.01776976372</v>
      </c>
      <c r="P401">
        <v>2483.2447286412598</v>
      </c>
      <c r="Q401">
        <v>2517.99364621519</v>
      </c>
      <c r="R401">
        <v>2549.7557772172099</v>
      </c>
      <c r="S401">
        <v>2532.4762797970802</v>
      </c>
      <c r="T401">
        <v>2479.6382784142602</v>
      </c>
      <c r="U401">
        <v>2138.3220105379201</v>
      </c>
      <c r="V401">
        <v>2164.2722763349102</v>
      </c>
      <c r="W401">
        <v>2177.9019665778801</v>
      </c>
      <c r="X401">
        <v>2183.3300257769602</v>
      </c>
      <c r="Y401">
        <v>2182.7486767497899</v>
      </c>
      <c r="Z401">
        <v>2177.27603805026</v>
      </c>
      <c r="AA401">
        <v>2167.5301596590298</v>
      </c>
      <c r="AB401">
        <v>2153.9362245767302</v>
      </c>
      <c r="AC401">
        <v>2136.8745735654102</v>
      </c>
      <c r="AD401">
        <v>2116.7460013974101</v>
      </c>
      <c r="AE401">
        <v>2093.9952632115701</v>
      </c>
      <c r="AF401">
        <v>2069.1128454548798</v>
      </c>
      <c r="AG401">
        <v>2042.62461247387</v>
      </c>
      <c r="AH401">
        <v>2015.0747324613001</v>
      </c>
    </row>
    <row r="402" spans="1:34" x14ac:dyDescent="0.35">
      <c r="A402" t="s">
        <v>428</v>
      </c>
      <c r="C402">
        <v>3295.9279999999999</v>
      </c>
      <c r="D402">
        <v>3295.44</v>
      </c>
      <c r="E402">
        <v>3361.3302485303502</v>
      </c>
      <c r="F402">
        <v>6462.2097756129197</v>
      </c>
      <c r="G402">
        <v>6215.86356094446</v>
      </c>
      <c r="H402">
        <v>5054.0923017301802</v>
      </c>
      <c r="I402">
        <v>5486.2728229709401</v>
      </c>
      <c r="J402">
        <v>5235.5361844121499</v>
      </c>
      <c r="K402">
        <v>4934.6446585001104</v>
      </c>
      <c r="L402">
        <v>4622.7682201769303</v>
      </c>
      <c r="M402">
        <v>4376.2196613019596</v>
      </c>
      <c r="N402">
        <v>4148.1587069694096</v>
      </c>
      <c r="O402">
        <v>3281.9740864507098</v>
      </c>
      <c r="P402">
        <v>3189.1751756999101</v>
      </c>
      <c r="Q402">
        <v>3106.2337178473199</v>
      </c>
      <c r="R402">
        <v>3041.6058490202099</v>
      </c>
      <c r="S402">
        <v>2977.66024270255</v>
      </c>
      <c r="T402">
        <v>2922.4490636546202</v>
      </c>
      <c r="U402">
        <v>2613.65053924933</v>
      </c>
      <c r="V402">
        <v>2720.8511032343399</v>
      </c>
      <c r="W402">
        <v>2822.2578461287299</v>
      </c>
      <c r="X402">
        <v>2917.3473811938702</v>
      </c>
      <c r="Y402">
        <v>3005.9227503362299</v>
      </c>
      <c r="Z402">
        <v>3087.9671020340802</v>
      </c>
      <c r="AA402">
        <v>3163.5527223120898</v>
      </c>
      <c r="AB402">
        <v>3232.7831578825599</v>
      </c>
      <c r="AC402">
        <v>3295.7566116139301</v>
      </c>
      <c r="AD402">
        <v>3352.5431902324399</v>
      </c>
      <c r="AE402">
        <v>3403.1714279948501</v>
      </c>
      <c r="AF402">
        <v>3447.6215069872501</v>
      </c>
      <c r="AG402">
        <v>3485.8236609640799</v>
      </c>
      <c r="AH402">
        <v>3517.66116351851</v>
      </c>
    </row>
    <row r="403" spans="1:34" x14ac:dyDescent="0.35">
      <c r="A403" t="s">
        <v>429</v>
      </c>
      <c r="C403">
        <v>3588.8820000000001</v>
      </c>
      <c r="D403">
        <v>3584.6379999999999</v>
      </c>
      <c r="E403">
        <v>3731.2709413116499</v>
      </c>
      <c r="F403">
        <v>6760.5496565930998</v>
      </c>
      <c r="G403">
        <v>6497.14693011698</v>
      </c>
      <c r="H403">
        <v>5193.60774656794</v>
      </c>
      <c r="I403">
        <v>5870.43073737944</v>
      </c>
      <c r="J403">
        <v>5629.8424414261799</v>
      </c>
      <c r="K403">
        <v>5332.2485114722003</v>
      </c>
      <c r="L403">
        <v>5023.1274416524102</v>
      </c>
      <c r="M403">
        <v>4772.0815084515998</v>
      </c>
      <c r="N403">
        <v>4536.3265093670798</v>
      </c>
      <c r="O403">
        <v>3766.9316066705201</v>
      </c>
      <c r="P403">
        <v>3718.8149239232198</v>
      </c>
      <c r="Q403">
        <v>3671.2921289618898</v>
      </c>
      <c r="R403">
        <v>3618.7042148885398</v>
      </c>
      <c r="S403">
        <v>3561.9421129063398</v>
      </c>
      <c r="T403">
        <v>3498.60802119767</v>
      </c>
      <c r="U403">
        <v>2914.6577935647401</v>
      </c>
      <c r="V403">
        <v>3034.21429077004</v>
      </c>
      <c r="W403">
        <v>3150.4964946811901</v>
      </c>
      <c r="X403">
        <v>3262.29991881761</v>
      </c>
      <c r="Y403">
        <v>3368.8206054872799</v>
      </c>
      <c r="Z403">
        <v>3469.5231610565102</v>
      </c>
      <c r="AA403">
        <v>3564.0460201517199</v>
      </c>
      <c r="AB403">
        <v>3652.13158795549</v>
      </c>
      <c r="AC403">
        <v>3733.5754372660199</v>
      </c>
      <c r="AD403">
        <v>3808.1896168859798</v>
      </c>
      <c r="AE403">
        <v>3875.77653220818</v>
      </c>
      <c r="AF403">
        <v>3936.1112824974098</v>
      </c>
      <c r="AG403">
        <v>3988.9311486059601</v>
      </c>
      <c r="AH403">
        <v>4033.9316806278198</v>
      </c>
    </row>
    <row r="404" spans="1:34" x14ac:dyDescent="0.35">
      <c r="A404" t="s">
        <v>430</v>
      </c>
      <c r="C404">
        <v>3913.9949999999999</v>
      </c>
      <c r="D404">
        <v>3897.3989999999999</v>
      </c>
      <c r="E404">
        <v>3876.8361029221801</v>
      </c>
      <c r="F404">
        <v>6478.32716897504</v>
      </c>
      <c r="G404">
        <v>6213.2503905184003</v>
      </c>
      <c r="H404">
        <v>5063.0152203534399</v>
      </c>
      <c r="I404">
        <v>5741.1214264659102</v>
      </c>
      <c r="J404">
        <v>5513.8077454137801</v>
      </c>
      <c r="K404">
        <v>5222.8422141195897</v>
      </c>
      <c r="L404">
        <v>4937.0387249249397</v>
      </c>
      <c r="M404">
        <v>4723.5411981643501</v>
      </c>
      <c r="N404">
        <v>4503.1593073112799</v>
      </c>
      <c r="O404">
        <v>3866.2091197745599</v>
      </c>
      <c r="P404">
        <v>3817.4445396266701</v>
      </c>
      <c r="Q404">
        <v>3769.6510526110201</v>
      </c>
      <c r="R404">
        <v>3717.40800767161</v>
      </c>
      <c r="S404">
        <v>3661.50569725063</v>
      </c>
      <c r="T404">
        <v>3599.6884181344499</v>
      </c>
      <c r="U404">
        <v>3074.22726762411</v>
      </c>
      <c r="V404">
        <v>3197.1508872436102</v>
      </c>
      <c r="W404">
        <v>3315.8663840732902</v>
      </c>
      <c r="X404">
        <v>3429.4502739836298</v>
      </c>
      <c r="Y404">
        <v>3537.2837522516302</v>
      </c>
      <c r="Z404">
        <v>3638.94754952119</v>
      </c>
      <c r="AA404">
        <v>3734.14603612055</v>
      </c>
      <c r="AB404">
        <v>3822.6508128416099</v>
      </c>
      <c r="AC404">
        <v>3904.2593789975799</v>
      </c>
      <c r="AD404">
        <v>3978.7652167563901</v>
      </c>
      <c r="AE404">
        <v>4045.93676057326</v>
      </c>
      <c r="AF404">
        <v>4105.5038600266198</v>
      </c>
      <c r="AG404">
        <v>4157.1510751195101</v>
      </c>
      <c r="AH404">
        <v>4200.51780135631</v>
      </c>
    </row>
    <row r="405" spans="1:34" x14ac:dyDescent="0.35">
      <c r="A405" t="s">
        <v>431</v>
      </c>
      <c r="C405">
        <v>3656.625</v>
      </c>
      <c r="D405">
        <v>3643.471</v>
      </c>
      <c r="E405">
        <v>3507.2173715762501</v>
      </c>
      <c r="F405">
        <v>5971.3208722171503</v>
      </c>
      <c r="G405">
        <v>5728.3540299475699</v>
      </c>
      <c r="H405">
        <v>4786.3577673630998</v>
      </c>
      <c r="I405">
        <v>5643.5263591990897</v>
      </c>
      <c r="J405">
        <v>5496.7991941062201</v>
      </c>
      <c r="K405">
        <v>5335.3266734372401</v>
      </c>
      <c r="L405">
        <v>5163.9752642593903</v>
      </c>
      <c r="M405">
        <v>4986.63755215947</v>
      </c>
      <c r="N405">
        <v>4803.6354509861703</v>
      </c>
      <c r="O405">
        <v>4057.3739746737201</v>
      </c>
      <c r="P405">
        <v>4010.7698609456902</v>
      </c>
      <c r="Q405">
        <v>3964.80989668457</v>
      </c>
      <c r="R405">
        <v>3914.0988032403502</v>
      </c>
      <c r="S405">
        <v>3859.23475237807</v>
      </c>
      <c r="T405">
        <v>3797.93371911346</v>
      </c>
      <c r="U405">
        <v>3308.9160867466999</v>
      </c>
      <c r="V405">
        <v>3454.2153185215602</v>
      </c>
      <c r="W405">
        <v>3593.51824975826</v>
      </c>
      <c r="X405">
        <v>3726.1478757823002</v>
      </c>
      <c r="Y405">
        <v>3851.6833472539602</v>
      </c>
      <c r="Z405">
        <v>3969.8647805954301</v>
      </c>
      <c r="AA405">
        <v>4080.5250192891099</v>
      </c>
      <c r="AB405">
        <v>4183.5391031926101</v>
      </c>
      <c r="AC405">
        <v>4278.7871225285899</v>
      </c>
      <c r="AD405">
        <v>4366.1269353781199</v>
      </c>
      <c r="AE405">
        <v>4445.3744725698998</v>
      </c>
      <c r="AF405">
        <v>4516.2902955036097</v>
      </c>
      <c r="AG405">
        <v>4578.57190237125</v>
      </c>
      <c r="AH405">
        <v>4631.8518358061001</v>
      </c>
    </row>
    <row r="406" spans="1:34" x14ac:dyDescent="0.35">
      <c r="A406" t="s">
        <v>432</v>
      </c>
      <c r="H406">
        <v>5477.1203875123701</v>
      </c>
      <c r="I406">
        <v>4688.0888757214097</v>
      </c>
      <c r="J406">
        <v>4412.7301734509201</v>
      </c>
      <c r="K406">
        <v>4491.88179439544</v>
      </c>
      <c r="L406">
        <v>4300.2156338363802</v>
      </c>
      <c r="M406">
        <v>4167.8986174837701</v>
      </c>
      <c r="N406">
        <v>4374.4309544309799</v>
      </c>
      <c r="O406">
        <v>4582.5020038086404</v>
      </c>
      <c r="P406">
        <v>4875.5143535633697</v>
      </c>
      <c r="Q406">
        <v>5173.7704056888097</v>
      </c>
      <c r="R406">
        <v>5417.7375525237703</v>
      </c>
      <c r="S406">
        <v>5482.7306860243398</v>
      </c>
      <c r="T406">
        <v>5755.46988909007</v>
      </c>
      <c r="U406">
        <v>5951.1472237170101</v>
      </c>
      <c r="V406">
        <v>5906.2644146516004</v>
      </c>
      <c r="W406">
        <v>5763.10439246853</v>
      </c>
      <c r="X406">
        <v>5715.43758854317</v>
      </c>
      <c r="Y406">
        <v>5699.7690340563804</v>
      </c>
      <c r="Z406">
        <v>5691.8410548278498</v>
      </c>
      <c r="AA406">
        <v>5422.5554418696001</v>
      </c>
      <c r="AB406">
        <v>5534.9184053065001</v>
      </c>
      <c r="AC406">
        <v>5656.6279515669003</v>
      </c>
      <c r="AD406">
        <v>5765.9266567323803</v>
      </c>
      <c r="AE406">
        <v>5865.1533851895301</v>
      </c>
      <c r="AF406">
        <v>5955.7068857966697</v>
      </c>
      <c r="AG406">
        <v>6038.7419703247297</v>
      </c>
      <c r="AH406">
        <v>6115.2208320527498</v>
      </c>
    </row>
    <row r="407" spans="1:34" x14ac:dyDescent="0.35">
      <c r="A407" t="s">
        <v>400</v>
      </c>
      <c r="C407">
        <v>8.76</v>
      </c>
      <c r="D407">
        <v>8.5579999999999998</v>
      </c>
      <c r="E407">
        <v>8.7830041119813593</v>
      </c>
      <c r="F407">
        <v>9.2064166920808397</v>
      </c>
      <c r="G407">
        <v>10.6362138989897</v>
      </c>
      <c r="H407">
        <v>10.6435689551144</v>
      </c>
      <c r="I407">
        <v>12.0218082312507</v>
      </c>
      <c r="J407">
        <v>11.510453103424901</v>
      </c>
      <c r="K407">
        <v>11.2289750911031</v>
      </c>
      <c r="L407">
        <v>10.5903993354272</v>
      </c>
      <c r="M407">
        <v>10.028580401643801</v>
      </c>
      <c r="N407">
        <v>10.157690294149401</v>
      </c>
      <c r="O407">
        <v>11.070452950812699</v>
      </c>
      <c r="P407">
        <v>10.713016597251601</v>
      </c>
      <c r="Q407">
        <v>10.139843983991399</v>
      </c>
      <c r="R407">
        <v>9.8290339546736707</v>
      </c>
      <c r="S407">
        <v>9.2990777197096595</v>
      </c>
      <c r="T407">
        <v>8.8694903111349106</v>
      </c>
      <c r="U407">
        <v>9.5624674165224501</v>
      </c>
      <c r="V407">
        <v>9.1463309192125806</v>
      </c>
      <c r="W407">
        <v>8.8919845187422801</v>
      </c>
      <c r="X407">
        <v>9.7679316108923295</v>
      </c>
      <c r="Y407">
        <v>9.3586278571102692</v>
      </c>
      <c r="Z407">
        <v>9.0176838459951103</v>
      </c>
      <c r="AA407">
        <v>8.4671657498619002</v>
      </c>
      <c r="AB407">
        <v>8.3188210270592595</v>
      </c>
      <c r="AC407">
        <v>7.9731418200082</v>
      </c>
      <c r="AD407">
        <v>7.6508462409659099</v>
      </c>
      <c r="AE407">
        <v>7.3471512815023896</v>
      </c>
      <c r="AF407">
        <v>7.06242238674617</v>
      </c>
      <c r="AG407">
        <v>6.7965726423121202</v>
      </c>
      <c r="AH407">
        <v>6.5491726579816998</v>
      </c>
    </row>
    <row r="408" spans="1:34" x14ac:dyDescent="0.35">
      <c r="A408" t="s">
        <v>406</v>
      </c>
      <c r="C408">
        <v>0.41299999999999998</v>
      </c>
      <c r="D408">
        <v>0.41299999999999998</v>
      </c>
      <c r="E408">
        <v>0.44660709969928603</v>
      </c>
      <c r="F408">
        <v>0.48697079681786698</v>
      </c>
      <c r="G408">
        <v>0.50418819534211401</v>
      </c>
      <c r="H408">
        <v>0.64876307369839503</v>
      </c>
      <c r="I408">
        <v>0.62175504899499601</v>
      </c>
      <c r="J408">
        <v>0.63310427915915202</v>
      </c>
      <c r="K408">
        <v>0.731416495022294</v>
      </c>
      <c r="L408">
        <v>0.73924023368247405</v>
      </c>
      <c r="M408">
        <v>0.75406127319453597</v>
      </c>
      <c r="N408">
        <v>0.82165702362199999</v>
      </c>
      <c r="O408">
        <v>0.81379405256528103</v>
      </c>
      <c r="P408">
        <v>0.82755334031127303</v>
      </c>
      <c r="Q408">
        <v>0.84758920158936202</v>
      </c>
      <c r="R408">
        <v>0.86748011175093298</v>
      </c>
      <c r="S408">
        <v>0.88726834866629101</v>
      </c>
      <c r="T408">
        <v>0.883376386570489</v>
      </c>
      <c r="U408">
        <v>0.880617878506888</v>
      </c>
      <c r="V408">
        <v>0.883547856455281</v>
      </c>
      <c r="W408">
        <v>0.88707023274925401</v>
      </c>
      <c r="X408">
        <v>0.87473976350040095</v>
      </c>
      <c r="Y408">
        <v>0.87834058375278901</v>
      </c>
      <c r="Z408">
        <v>0.88193131791020496</v>
      </c>
      <c r="AA408">
        <v>0.88545694376120498</v>
      </c>
      <c r="AB408">
        <v>0.88889046565498098</v>
      </c>
      <c r="AC408">
        <v>0.89221729465682897</v>
      </c>
      <c r="AD408">
        <v>0.89542925722164701</v>
      </c>
      <c r="AE408">
        <v>0.89852180819829097</v>
      </c>
      <c r="AF408">
        <v>0.901492661398963</v>
      </c>
      <c r="AG408">
        <v>0.90434106319016005</v>
      </c>
      <c r="AH408">
        <v>0.907067375116962</v>
      </c>
    </row>
    <row r="409" spans="1:34" x14ac:dyDescent="0.35">
      <c r="A409" t="s">
        <v>407</v>
      </c>
      <c r="C409">
        <v>0.33700000000000002</v>
      </c>
      <c r="D409">
        <v>0.33900000000000002</v>
      </c>
      <c r="E409">
        <v>0.34155989196866898</v>
      </c>
      <c r="F409">
        <v>0.39112442419238203</v>
      </c>
      <c r="G409">
        <v>0.416565722220818</v>
      </c>
      <c r="H409">
        <v>0.49256998887679698</v>
      </c>
      <c r="I409">
        <v>0.47947922362973899</v>
      </c>
      <c r="J409">
        <v>0.48877370804417702</v>
      </c>
      <c r="K409">
        <v>0.57430764160583603</v>
      </c>
      <c r="L409">
        <v>0.58652703120197103</v>
      </c>
      <c r="M409">
        <v>0.60171991508770195</v>
      </c>
      <c r="N409">
        <v>0.64398601324681504</v>
      </c>
      <c r="O409">
        <v>0.61893031725818404</v>
      </c>
      <c r="P409">
        <v>0.63208968450201997</v>
      </c>
      <c r="Q409">
        <v>0.64563971388310804</v>
      </c>
      <c r="R409">
        <v>0.658213382666612</v>
      </c>
      <c r="S409">
        <v>0.67360662030685703</v>
      </c>
      <c r="T409">
        <v>0.67068633276473799</v>
      </c>
      <c r="U409">
        <v>0.66092605607154098</v>
      </c>
      <c r="V409">
        <v>0.66224486558372897</v>
      </c>
      <c r="W409">
        <v>0.66438144573758795</v>
      </c>
      <c r="X409">
        <v>0.63943416204463999</v>
      </c>
      <c r="Y409">
        <v>0.64286716198331095</v>
      </c>
      <c r="Z409">
        <v>0.64650996270624805</v>
      </c>
      <c r="AA409">
        <v>0.65031099113519897</v>
      </c>
      <c r="AB409">
        <v>0.65423298653259299</v>
      </c>
      <c r="AC409">
        <v>0.65824820347857504</v>
      </c>
      <c r="AD409">
        <v>0.66233551277635305</v>
      </c>
      <c r="AE409">
        <v>0.666478558313358</v>
      </c>
      <c r="AF409">
        <v>0.67066454939849296</v>
      </c>
      <c r="AG409">
        <v>0.67488344573300596</v>
      </c>
      <c r="AH409">
        <v>0.67912739922059495</v>
      </c>
    </row>
    <row r="410" spans="1:34" x14ac:dyDescent="0.35">
      <c r="A410" t="s">
        <v>408</v>
      </c>
      <c r="C410">
        <v>0.23799999999999999</v>
      </c>
      <c r="D410">
        <v>0.24099999999999999</v>
      </c>
      <c r="E410">
        <v>0.20831004175217999</v>
      </c>
      <c r="F410">
        <v>0.24007515712528499</v>
      </c>
      <c r="G410">
        <v>0.25492455494960498</v>
      </c>
      <c r="H410">
        <v>0.33632861026085398</v>
      </c>
      <c r="I410">
        <v>0.338840676730297</v>
      </c>
      <c r="J410">
        <v>0.34566228658478099</v>
      </c>
      <c r="K410">
        <v>0.40215568596232898</v>
      </c>
      <c r="L410">
        <v>0.41140187932224698</v>
      </c>
      <c r="M410">
        <v>0.41831645931872702</v>
      </c>
      <c r="N410">
        <v>0.43318394314057002</v>
      </c>
      <c r="O410">
        <v>0.42719516379608202</v>
      </c>
      <c r="P410">
        <v>0.43064096637719201</v>
      </c>
      <c r="Q410">
        <v>0.43337900585866901</v>
      </c>
      <c r="R410">
        <v>0.43659800945218602</v>
      </c>
      <c r="S410">
        <v>0.43961974429733602</v>
      </c>
      <c r="T410">
        <v>0.44080997703926</v>
      </c>
      <c r="U410">
        <v>0.45279799437845603</v>
      </c>
      <c r="V410">
        <v>0.453812204779802</v>
      </c>
      <c r="W410">
        <v>0.45476849827994398</v>
      </c>
      <c r="X410">
        <v>0.44011834199041699</v>
      </c>
      <c r="Y410">
        <v>0.44112822328559598</v>
      </c>
      <c r="Z410">
        <v>0.44215566272199602</v>
      </c>
      <c r="AA410">
        <v>0.44321322960208298</v>
      </c>
      <c r="AB410">
        <v>0.44431056433560501</v>
      </c>
      <c r="AC410">
        <v>0.44545468260673299</v>
      </c>
      <c r="AD410">
        <v>0.446650299472311</v>
      </c>
      <c r="AE410">
        <v>0.44790016052074899</v>
      </c>
      <c r="AF410">
        <v>0.44920536753427998</v>
      </c>
      <c r="AG410">
        <v>0.45056568755867399</v>
      </c>
      <c r="AH410">
        <v>0.45197984373744698</v>
      </c>
    </row>
    <row r="411" spans="1:34" x14ac:dyDescent="0.35">
      <c r="A411" t="s">
        <v>409</v>
      </c>
      <c r="C411">
        <v>0.24299999999999999</v>
      </c>
      <c r="D411">
        <v>0.245</v>
      </c>
      <c r="E411">
        <v>0.19599845326725299</v>
      </c>
      <c r="F411">
        <v>0.22243291432729101</v>
      </c>
      <c r="G411">
        <v>0.239437867779667</v>
      </c>
      <c r="H411">
        <v>0.32042024822109799</v>
      </c>
      <c r="I411">
        <v>0.327629478827204</v>
      </c>
      <c r="J411">
        <v>0.33384824908305599</v>
      </c>
      <c r="K411">
        <v>0.38726523887812497</v>
      </c>
      <c r="L411">
        <v>0.39579660357018998</v>
      </c>
      <c r="M411">
        <v>0.40107901881587898</v>
      </c>
      <c r="N411">
        <v>0.41653696764099701</v>
      </c>
      <c r="O411">
        <v>0.41361730842695699</v>
      </c>
      <c r="P411">
        <v>0.41720575479502497</v>
      </c>
      <c r="Q411">
        <v>0.42005962472847702</v>
      </c>
      <c r="R411">
        <v>0.42332352715307697</v>
      </c>
      <c r="S411">
        <v>0.426340879065016</v>
      </c>
      <c r="T411">
        <v>0.42740758046666499</v>
      </c>
      <c r="U411">
        <v>0.43872545913518302</v>
      </c>
      <c r="V411">
        <v>0.43941740991085798</v>
      </c>
      <c r="W411">
        <v>0.44009616302951499</v>
      </c>
      <c r="X411">
        <v>0.42836683953292398</v>
      </c>
      <c r="Y411">
        <v>0.42923959645384102</v>
      </c>
      <c r="Z411">
        <v>0.43015016186452698</v>
      </c>
      <c r="AA411">
        <v>0.431106234568706</v>
      </c>
      <c r="AB411">
        <v>0.43211260725044198</v>
      </c>
      <c r="AC411">
        <v>0.43317156564062098</v>
      </c>
      <c r="AD411">
        <v>0.43428328241895098</v>
      </c>
      <c r="AE411">
        <v>0.43544620117375998</v>
      </c>
      <c r="AF411">
        <v>0.436657402412363</v>
      </c>
      <c r="AG411">
        <v>0.43791294291472799</v>
      </c>
      <c r="AH411">
        <v>0.439208166270876</v>
      </c>
    </row>
    <row r="412" spans="1:34" x14ac:dyDescent="0.35">
      <c r="A412" t="s">
        <v>410</v>
      </c>
      <c r="C412">
        <v>0.22900000000000001</v>
      </c>
      <c r="D412">
        <v>0.23200000000000001</v>
      </c>
      <c r="E412">
        <v>0.14448043336366601</v>
      </c>
      <c r="F412">
        <v>0.16621551385897701</v>
      </c>
      <c r="G412">
        <v>0.17614159511792099</v>
      </c>
      <c r="H412">
        <v>0.21340058574958701</v>
      </c>
      <c r="I412">
        <v>0.21841778670186399</v>
      </c>
      <c r="J412">
        <v>0.20698449754321999</v>
      </c>
      <c r="K412">
        <v>0.23181706425602799</v>
      </c>
      <c r="L412">
        <v>0.23017160027598599</v>
      </c>
      <c r="M412">
        <v>0.231984834195268</v>
      </c>
      <c r="N412">
        <v>0.233714969868696</v>
      </c>
      <c r="O412">
        <v>0.24285615078747899</v>
      </c>
      <c r="P412">
        <v>0.23413030444522501</v>
      </c>
      <c r="Q412">
        <v>0.22223679751429201</v>
      </c>
      <c r="R412">
        <v>0.211796716944984</v>
      </c>
      <c r="S412">
        <v>0.20838197327546101</v>
      </c>
      <c r="T412">
        <v>0.206899545520215</v>
      </c>
      <c r="U412">
        <v>0.24456825519946501</v>
      </c>
      <c r="V412">
        <v>0.24589679855274699</v>
      </c>
      <c r="W412">
        <v>0.24242850853759301</v>
      </c>
      <c r="X412">
        <v>0.25070244052257401</v>
      </c>
      <c r="Y412">
        <v>0.25095603038138797</v>
      </c>
      <c r="Z412">
        <v>0.24970686650521601</v>
      </c>
      <c r="AA412">
        <v>0.25840583445266002</v>
      </c>
      <c r="AB412">
        <v>0.25120991855591801</v>
      </c>
      <c r="AC412">
        <v>0.25302080035062802</v>
      </c>
      <c r="AD412">
        <v>0.25501383929861399</v>
      </c>
      <c r="AE412">
        <v>0.25734987436957801</v>
      </c>
      <c r="AF412">
        <v>0.25996320347610702</v>
      </c>
      <c r="AG412">
        <v>0.262793039285876</v>
      </c>
      <c r="AH412">
        <v>0.26578320905716901</v>
      </c>
    </row>
    <row r="413" spans="1:34" x14ac:dyDescent="0.35">
      <c r="A413" t="s">
        <v>462</v>
      </c>
      <c r="C413">
        <v>5.2279999999999998</v>
      </c>
      <c r="D413">
        <v>5.0590000000000002</v>
      </c>
      <c r="E413">
        <v>4.8893369604712396</v>
      </c>
      <c r="F413">
        <v>4.5155922064673604</v>
      </c>
      <c r="G413">
        <v>4.19256139295232</v>
      </c>
      <c r="H413">
        <v>3.83135421547661</v>
      </c>
      <c r="I413">
        <v>3.25049261683401</v>
      </c>
      <c r="J413">
        <v>2.7596767256382102</v>
      </c>
      <c r="K413">
        <v>2.3311826412886498</v>
      </c>
      <c r="L413">
        <v>2.0043312296944098</v>
      </c>
      <c r="M413">
        <v>1.76529561435731</v>
      </c>
      <c r="N413">
        <v>1.5625305008655499</v>
      </c>
      <c r="O413">
        <v>1.39203090330722</v>
      </c>
      <c r="P413">
        <v>1.24596781689849</v>
      </c>
      <c r="Q413">
        <v>1.1215330648403199</v>
      </c>
      <c r="R413">
        <v>1.01344522740651</v>
      </c>
      <c r="S413">
        <v>0.91934112292819203</v>
      </c>
      <c r="T413">
        <v>0.83691991363581397</v>
      </c>
      <c r="U413">
        <v>0.76434306034475696</v>
      </c>
      <c r="V413">
        <v>0.70005782572962605</v>
      </c>
      <c r="W413">
        <v>0.64282823966584601</v>
      </c>
      <c r="X413">
        <v>0.59163290938151403</v>
      </c>
      <c r="Y413">
        <v>0.54562598777224902</v>
      </c>
      <c r="Z413">
        <v>0.50409870792530997</v>
      </c>
      <c r="AA413">
        <v>0.46645954972349801</v>
      </c>
      <c r="AB413">
        <v>0.43221280154727798</v>
      </c>
      <c r="AC413">
        <v>0.40094114898189498</v>
      </c>
      <c r="AD413">
        <v>0.37229161327129401</v>
      </c>
      <c r="AE413">
        <v>0.34596411007962102</v>
      </c>
      <c r="AF413">
        <v>0.32170215917112099</v>
      </c>
      <c r="AG413">
        <v>0.29928536716783899</v>
      </c>
      <c r="AH413">
        <v>0.27852325813865397</v>
      </c>
    </row>
    <row r="414" spans="1:34" x14ac:dyDescent="0.35">
      <c r="A414" t="s">
        <v>239</v>
      </c>
      <c r="B414">
        <v>27.766999999999999</v>
      </c>
      <c r="C414">
        <v>28.108000000000001</v>
      </c>
      <c r="D414">
        <v>28.449000000000002</v>
      </c>
      <c r="E414">
        <v>28.788315024136999</v>
      </c>
      <c r="F414">
        <v>29.127341582521399</v>
      </c>
      <c r="G414">
        <v>29.4442894235188</v>
      </c>
      <c r="H414">
        <v>29.739124919105699</v>
      </c>
      <c r="I414">
        <v>30.011957355</v>
      </c>
      <c r="J414">
        <v>30.2627614351114</v>
      </c>
      <c r="K414">
        <v>30.491638807468298</v>
      </c>
      <c r="L414">
        <v>30.698571492607599</v>
      </c>
      <c r="M414">
        <v>30.883603379840601</v>
      </c>
      <c r="N414">
        <v>31.046822125730198</v>
      </c>
      <c r="O414">
        <v>31.008616351331401</v>
      </c>
      <c r="P414">
        <v>31.1494280445784</v>
      </c>
      <c r="Q414">
        <v>31.278858181590099</v>
      </c>
      <c r="R414">
        <v>31.396928510648799</v>
      </c>
      <c r="S414">
        <v>31.503695667521999</v>
      </c>
      <c r="T414">
        <v>31.5991461489063</v>
      </c>
      <c r="U414">
        <v>31.6833321303465</v>
      </c>
      <c r="V414">
        <v>31.756244412109702</v>
      </c>
      <c r="W414">
        <v>31.817906555773501</v>
      </c>
      <c r="X414">
        <v>31.868361998181001</v>
      </c>
      <c r="Y414">
        <v>31.917679003387398</v>
      </c>
      <c r="Z414">
        <v>31.965880375172102</v>
      </c>
      <c r="AA414">
        <v>32.012947613550097</v>
      </c>
      <c r="AB414">
        <v>32.058903104157402</v>
      </c>
      <c r="AC414">
        <v>32.103728747603199</v>
      </c>
      <c r="AD414">
        <v>32.147425789822698</v>
      </c>
      <c r="AE414">
        <v>32.190018020522302</v>
      </c>
      <c r="AF414">
        <v>32.231485911649202</v>
      </c>
      <c r="AG414">
        <v>32.271852834755798</v>
      </c>
      <c r="AH414">
        <v>32.311099662610303</v>
      </c>
    </row>
    <row r="415" spans="1:34" x14ac:dyDescent="0.35">
      <c r="A415" t="s">
        <v>9</v>
      </c>
      <c r="B415">
        <v>0.307</v>
      </c>
      <c r="C415">
        <v>0.60299999999999998</v>
      </c>
      <c r="D415">
        <v>0.9</v>
      </c>
      <c r="E415">
        <v>1.19639467719731</v>
      </c>
      <c r="F415">
        <v>1.4986960523700401</v>
      </c>
      <c r="G415">
        <v>1.79708535617252</v>
      </c>
      <c r="H415">
        <v>2.0815105356838202</v>
      </c>
      <c r="I415">
        <v>2.3497552587697701</v>
      </c>
      <c r="J415">
        <v>2.60539730632527</v>
      </c>
      <c r="K415">
        <v>2.8680966687797702</v>
      </c>
      <c r="L415">
        <v>3.1168765380099299</v>
      </c>
      <c r="M415">
        <v>3.35154318791884</v>
      </c>
      <c r="N415">
        <v>3.5837437584807601</v>
      </c>
      <c r="O415">
        <v>3.67149939746517</v>
      </c>
      <c r="P415">
        <v>3.89679882376746</v>
      </c>
      <c r="Q415">
        <v>4.1170044335645901</v>
      </c>
      <c r="R415">
        <v>4.3344392606822897</v>
      </c>
      <c r="S415">
        <v>4.5472791342902896</v>
      </c>
      <c r="T415">
        <v>4.7426726822498697</v>
      </c>
      <c r="U415">
        <v>4.92713661706183</v>
      </c>
      <c r="V415">
        <v>5.1045473801038703</v>
      </c>
      <c r="W415">
        <v>5.2748841889826004</v>
      </c>
      <c r="X415">
        <v>5.4536743887524501</v>
      </c>
      <c r="Y415">
        <v>5.6321793483510598</v>
      </c>
      <c r="Z415">
        <v>5.8097300016780604</v>
      </c>
      <c r="AA415">
        <v>5.9855511071347003</v>
      </c>
      <c r="AB415">
        <v>6.1596900387263398</v>
      </c>
      <c r="AC415">
        <v>6.3318609020466203</v>
      </c>
      <c r="AD415">
        <v>6.5017964950831404</v>
      </c>
      <c r="AE415">
        <v>6.6690888571542004</v>
      </c>
      <c r="AF415">
        <v>6.8337426755167296</v>
      </c>
      <c r="AG415">
        <v>6.9954349051817299</v>
      </c>
      <c r="AH415">
        <v>7.1542385956639301</v>
      </c>
    </row>
    <row r="416" spans="1:34" x14ac:dyDescent="0.35">
      <c r="A416" t="s">
        <v>10</v>
      </c>
      <c r="B416">
        <v>1.5329999999999999</v>
      </c>
      <c r="C416">
        <v>1.8260000000000001</v>
      </c>
      <c r="D416">
        <v>2.1150000000000002</v>
      </c>
      <c r="E416">
        <v>2.40048015670195</v>
      </c>
      <c r="F416">
        <v>2.6970831584814601</v>
      </c>
      <c r="G416">
        <v>3.0163349502847301</v>
      </c>
      <c r="H416">
        <v>3.3470589991153701</v>
      </c>
      <c r="I416">
        <v>3.6859714850411098</v>
      </c>
      <c r="J416">
        <v>4.02401420225537</v>
      </c>
      <c r="K416">
        <v>4.4679047731232497</v>
      </c>
      <c r="L416">
        <v>4.8926059411565896</v>
      </c>
      <c r="M416">
        <v>5.3095193234388898</v>
      </c>
      <c r="N416">
        <v>5.8107349061481104</v>
      </c>
      <c r="O416">
        <v>6.24608795552499</v>
      </c>
      <c r="P416">
        <v>6.7157567286397004</v>
      </c>
      <c r="Q416">
        <v>7.1689439341664096</v>
      </c>
      <c r="R416">
        <v>7.6227446660218501</v>
      </c>
      <c r="S416">
        <v>8.0706683504496901</v>
      </c>
      <c r="T416">
        <v>8.4713861046242993</v>
      </c>
      <c r="U416">
        <v>8.8840957970563608</v>
      </c>
      <c r="V416">
        <v>9.2702271939210998</v>
      </c>
      <c r="W416">
        <v>9.6415575593933607</v>
      </c>
      <c r="X416">
        <v>10.026069283017501</v>
      </c>
      <c r="Y416">
        <v>10.391277039932</v>
      </c>
      <c r="Z416">
        <v>10.7418356610951</v>
      </c>
      <c r="AA416">
        <v>11.063314489305</v>
      </c>
      <c r="AB416">
        <v>11.383662651463601</v>
      </c>
      <c r="AC416">
        <v>11.6852292037256</v>
      </c>
      <c r="AD416">
        <v>11.968405213773901</v>
      </c>
      <c r="AE416">
        <v>12.233659049706301</v>
      </c>
      <c r="AF416">
        <v>12.481303572311299</v>
      </c>
      <c r="AG416">
        <v>12.712245035677199</v>
      </c>
      <c r="AH416">
        <v>12.927109590234799</v>
      </c>
    </row>
    <row r="417" spans="1:34" x14ac:dyDescent="0.35">
      <c r="A417" t="s">
        <v>11</v>
      </c>
      <c r="B417">
        <v>5.2160000000000002</v>
      </c>
      <c r="C417">
        <v>5.3520000000000003</v>
      </c>
      <c r="D417">
        <v>5.4779999999999998</v>
      </c>
      <c r="E417">
        <v>5.5930152216482201</v>
      </c>
      <c r="F417">
        <v>5.7547945561329898</v>
      </c>
      <c r="G417">
        <v>5.9453791883779097</v>
      </c>
      <c r="H417">
        <v>6.1605630111763601</v>
      </c>
      <c r="I417">
        <v>6.4746371236036904</v>
      </c>
      <c r="J417">
        <v>6.7730972196207997</v>
      </c>
      <c r="K417">
        <v>7.0859866996227003</v>
      </c>
      <c r="L417">
        <v>7.3501132034323504</v>
      </c>
      <c r="M417">
        <v>7.5763481736007199</v>
      </c>
      <c r="N417">
        <v>7.8169765964864597</v>
      </c>
      <c r="O417">
        <v>8.0788924643765192</v>
      </c>
      <c r="P417">
        <v>8.3066642745782797</v>
      </c>
      <c r="Q417">
        <v>8.5040322231983296</v>
      </c>
      <c r="R417">
        <v>8.6893134444242897</v>
      </c>
      <c r="S417">
        <v>8.8334588168556802</v>
      </c>
      <c r="T417">
        <v>8.9393872887980805</v>
      </c>
      <c r="U417">
        <v>9.1865444854632301</v>
      </c>
      <c r="V417">
        <v>9.3575245307097497</v>
      </c>
      <c r="W417">
        <v>9.4573561031769806</v>
      </c>
      <c r="X417">
        <v>9.5840681426874905</v>
      </c>
      <c r="Y417">
        <v>9.6591460802020208</v>
      </c>
      <c r="Z417">
        <v>9.6881418534044901</v>
      </c>
      <c r="AA417">
        <v>9.6661907245514005</v>
      </c>
      <c r="AB417">
        <v>9.6079135611876296</v>
      </c>
      <c r="AC417">
        <v>9.5348494726470108</v>
      </c>
      <c r="AD417">
        <v>9.4501708322576992</v>
      </c>
      <c r="AE417">
        <v>9.3568407108962202</v>
      </c>
      <c r="AF417">
        <v>9.2572492954931107</v>
      </c>
      <c r="AG417">
        <v>9.1533111028013803</v>
      </c>
      <c r="AH417">
        <v>9.0465475037317695</v>
      </c>
    </row>
    <row r="418" spans="1:34" x14ac:dyDescent="0.35">
      <c r="A418" t="s">
        <v>12</v>
      </c>
      <c r="B418">
        <v>9.4700000000000006</v>
      </c>
      <c r="C418">
        <v>9.4489999999999998</v>
      </c>
      <c r="D418">
        <v>9.4239999999999995</v>
      </c>
      <c r="E418">
        <v>9.3965277137702294</v>
      </c>
      <c r="F418">
        <v>9.3916347780053009</v>
      </c>
      <c r="G418">
        <v>9.3415584136198806</v>
      </c>
      <c r="H418">
        <v>9.3382919066620804</v>
      </c>
      <c r="I418">
        <v>9.3928782492172491</v>
      </c>
      <c r="J418">
        <v>9.3876661507289203</v>
      </c>
      <c r="K418">
        <v>9.2498618602570595</v>
      </c>
      <c r="L418">
        <v>9.0839818796057301</v>
      </c>
      <c r="M418">
        <v>8.8989655888669699</v>
      </c>
      <c r="N418">
        <v>8.6449766146207292</v>
      </c>
      <c r="O418">
        <v>8.5744102045895794</v>
      </c>
      <c r="P418">
        <v>8.4425245783560303</v>
      </c>
      <c r="Q418">
        <v>8.2456695174549708</v>
      </c>
      <c r="R418">
        <v>7.9074621290891498</v>
      </c>
      <c r="S418">
        <v>7.5130007546593101</v>
      </c>
      <c r="T418">
        <v>7.1636348960649601</v>
      </c>
      <c r="U418">
        <v>6.6268077845227902</v>
      </c>
      <c r="V418">
        <v>6.1614322346868198</v>
      </c>
      <c r="W418">
        <v>5.75532006255923</v>
      </c>
      <c r="X418">
        <v>5.2705526865581298</v>
      </c>
      <c r="Y418">
        <v>4.8398156700907098</v>
      </c>
      <c r="Z418">
        <v>4.4559562997421098</v>
      </c>
      <c r="AA418">
        <v>4.1409649285811998</v>
      </c>
      <c r="AB418">
        <v>3.8538457532814201</v>
      </c>
      <c r="AC418">
        <v>3.5923048826509998</v>
      </c>
      <c r="AD418">
        <v>3.35415337587267</v>
      </c>
      <c r="AE418">
        <v>3.13731885112144</v>
      </c>
      <c r="AF418">
        <v>2.9398559062665202</v>
      </c>
      <c r="AG418">
        <v>2.7599531641890001</v>
      </c>
      <c r="AH418">
        <v>2.5959365017907099</v>
      </c>
    </row>
    <row r="419" spans="1:34" x14ac:dyDescent="0.35">
      <c r="A419" t="s">
        <v>16</v>
      </c>
      <c r="B419">
        <v>9.0269999999999992</v>
      </c>
      <c r="C419">
        <v>8.7949999999999999</v>
      </c>
      <c r="D419">
        <v>8.5679999999999996</v>
      </c>
      <c r="E419">
        <v>8.3583306056008002</v>
      </c>
      <c r="F419">
        <v>8.1524041904948508</v>
      </c>
      <c r="G419">
        <v>7.9490889690408704</v>
      </c>
      <c r="H419">
        <v>7.7389986135511899</v>
      </c>
      <c r="I419">
        <v>7.5290930859064504</v>
      </c>
      <c r="J419">
        <v>7.3173432131221396</v>
      </c>
      <c r="K419">
        <v>7.0724497866616796</v>
      </c>
      <c r="L419">
        <v>6.8427669321464499</v>
      </c>
      <c r="M419">
        <v>6.6150930471025502</v>
      </c>
      <c r="N419">
        <v>6.33589355733183</v>
      </c>
      <c r="O419">
        <v>6.0935368223886304</v>
      </c>
      <c r="P419">
        <v>5.8621022411200201</v>
      </c>
      <c r="Q419">
        <v>5.6330292855395898</v>
      </c>
      <c r="R419">
        <v>5.4088941236340302</v>
      </c>
      <c r="S419">
        <v>5.1883011777427104</v>
      </c>
      <c r="T419">
        <v>4.9995679473760699</v>
      </c>
      <c r="U419">
        <v>4.8280750529358301</v>
      </c>
      <c r="V419">
        <v>4.6691141330229904</v>
      </c>
      <c r="W419">
        <v>4.5196658237890199</v>
      </c>
      <c r="X419">
        <v>4.3779960520412198</v>
      </c>
      <c r="Y419">
        <v>4.2435246471344001</v>
      </c>
      <c r="Z419">
        <v>4.1153427747567797</v>
      </c>
      <c r="AA419">
        <v>3.9927820807550498</v>
      </c>
      <c r="AB419">
        <v>3.8753033361528701</v>
      </c>
      <c r="AC419">
        <v>3.7625019581368302</v>
      </c>
      <c r="AD419">
        <v>3.65403640517586</v>
      </c>
      <c r="AE419">
        <v>3.5496186068708502</v>
      </c>
      <c r="AF419">
        <v>3.4490006907799202</v>
      </c>
      <c r="AG419">
        <v>3.3519661236567702</v>
      </c>
      <c r="AH419">
        <v>3.2583231925670302</v>
      </c>
    </row>
    <row r="420" spans="1:34" x14ac:dyDescent="0.35">
      <c r="A420" t="s">
        <v>21</v>
      </c>
      <c r="B420">
        <v>1.069</v>
      </c>
      <c r="C420">
        <v>1.538</v>
      </c>
      <c r="D420">
        <v>1.984</v>
      </c>
      <c r="E420">
        <v>2.4086292489675101</v>
      </c>
      <c r="F420">
        <v>2.81163576225187</v>
      </c>
      <c r="G420">
        <v>3.2285120987375699</v>
      </c>
      <c r="H420">
        <v>3.6124627994382701</v>
      </c>
      <c r="I420">
        <v>3.9671287064584799</v>
      </c>
      <c r="J420">
        <v>4.2941688828156099</v>
      </c>
      <c r="K420">
        <v>4.5964582424003204</v>
      </c>
      <c r="L420">
        <v>4.8748268526704504</v>
      </c>
      <c r="M420">
        <v>5.1311227388116496</v>
      </c>
      <c r="N420">
        <v>5.3721071559141498</v>
      </c>
      <c r="O420">
        <v>5.5402080402276104</v>
      </c>
      <c r="P420">
        <v>5.7337517040619197</v>
      </c>
      <c r="Q420">
        <v>5.8976059598573896</v>
      </c>
      <c r="R420">
        <v>6.0392998778426596</v>
      </c>
      <c r="S420">
        <v>6.1607091544395596</v>
      </c>
      <c r="T420">
        <v>6.2847066812779504</v>
      </c>
      <c r="U420">
        <v>6.4044663556139003</v>
      </c>
      <c r="V420">
        <v>6.5181765357378296</v>
      </c>
      <c r="W420">
        <v>6.6247504502434102</v>
      </c>
      <c r="X420">
        <v>6.7241480879886497</v>
      </c>
      <c r="Y420">
        <v>6.8184927140616898</v>
      </c>
      <c r="Z420">
        <v>6.9082058059483398</v>
      </c>
      <c r="AA420">
        <v>6.9932507079885502</v>
      </c>
      <c r="AB420">
        <v>7.0741268194333697</v>
      </c>
      <c r="AC420">
        <v>7.1508279460287598</v>
      </c>
      <c r="AD420">
        <v>7.2235981365594402</v>
      </c>
      <c r="AE420">
        <v>7.2929186139656599</v>
      </c>
      <c r="AF420">
        <v>7.35876379054283</v>
      </c>
      <c r="AG420">
        <v>7.4215864711037698</v>
      </c>
      <c r="AH420">
        <v>7.4813417496098698</v>
      </c>
    </row>
    <row r="421" spans="1:34" x14ac:dyDescent="0.35">
      <c r="A421" t="s">
        <v>13</v>
      </c>
      <c r="B421">
        <v>7.1020000000000003</v>
      </c>
      <c r="C421">
        <v>6.89</v>
      </c>
      <c r="D421">
        <v>6.6840000000000002</v>
      </c>
      <c r="E421">
        <v>6.4878040753492696</v>
      </c>
      <c r="F421">
        <v>6.2857372082253997</v>
      </c>
      <c r="G421">
        <v>6.0343647716323296</v>
      </c>
      <c r="H421">
        <v>5.7223856188272704</v>
      </c>
      <c r="I421">
        <v>5.4296159543450297</v>
      </c>
      <c r="J421">
        <v>5.1470904593998599</v>
      </c>
      <c r="K421">
        <v>4.8042159116524203</v>
      </c>
      <c r="L421">
        <v>4.4844216832831396</v>
      </c>
      <c r="M421">
        <v>4.1652443573868601</v>
      </c>
      <c r="N421">
        <v>3.77071918090201</v>
      </c>
      <c r="O421">
        <v>3.15721997465613</v>
      </c>
      <c r="P421">
        <v>2.6287334608753601</v>
      </c>
      <c r="Q421">
        <v>2.19040262900611</v>
      </c>
      <c r="R421">
        <v>1.88457502095671</v>
      </c>
      <c r="S421">
        <v>1.66513787988506</v>
      </c>
      <c r="T421">
        <v>1.4834596511092799</v>
      </c>
      <c r="U421">
        <v>1.32824313693337</v>
      </c>
      <c r="V421">
        <v>1.1937340241165899</v>
      </c>
      <c r="W421">
        <v>1.0762174326970799</v>
      </c>
      <c r="X421">
        <v>0.97282904079848498</v>
      </c>
      <c r="Y421">
        <v>0.88128252140128505</v>
      </c>
      <c r="Z421">
        <v>0.79971720770662202</v>
      </c>
      <c r="AA421">
        <v>0.72661642400571302</v>
      </c>
      <c r="AB421">
        <v>0.66073718279763904</v>
      </c>
      <c r="AC421">
        <v>0.60105573184351602</v>
      </c>
      <c r="AD421">
        <v>0.54672483704151598</v>
      </c>
      <c r="AE421">
        <v>0.49703987143482198</v>
      </c>
      <c r="AF421">
        <v>0.45141181157071703</v>
      </c>
      <c r="AG421">
        <v>0.40934573567396698</v>
      </c>
      <c r="AH421">
        <v>0.37042350883741798</v>
      </c>
    </row>
    <row r="422" spans="1:34" x14ac:dyDescent="0.35">
      <c r="A422" t="s">
        <v>261</v>
      </c>
      <c r="B422">
        <v>1.84</v>
      </c>
      <c r="C422">
        <v>2.4289999999999998</v>
      </c>
      <c r="D422">
        <v>3.0150000000000001</v>
      </c>
      <c r="E422">
        <v>3.59687483389926</v>
      </c>
      <c r="F422">
        <v>4.1957792108515104</v>
      </c>
      <c r="G422">
        <v>4.8134203064572496</v>
      </c>
      <c r="H422">
        <v>5.4285695347992</v>
      </c>
      <c r="I422">
        <v>6.0357267438108799</v>
      </c>
      <c r="J422">
        <v>6.6294115085806498</v>
      </c>
      <c r="K422">
        <v>7.3360014419030204</v>
      </c>
      <c r="L422">
        <v>8.00948247916652</v>
      </c>
      <c r="M422">
        <v>8.6610625113577395</v>
      </c>
      <c r="N422">
        <v>9.3944786646288794</v>
      </c>
      <c r="O422">
        <v>9.9175873529901697</v>
      </c>
      <c r="P422">
        <v>10.6125555524071</v>
      </c>
      <c r="Q422">
        <v>11.285948367731001</v>
      </c>
      <c r="R422">
        <v>11.957183926704101</v>
      </c>
      <c r="S422">
        <v>12.617947484739901</v>
      </c>
      <c r="T422">
        <v>13.2140587868741</v>
      </c>
      <c r="U422">
        <v>13.8112324141182</v>
      </c>
      <c r="V422">
        <v>14.374774574024901</v>
      </c>
      <c r="W422">
        <v>14.916441748375901</v>
      </c>
      <c r="X422">
        <v>15.479743671769899</v>
      </c>
      <c r="Y422">
        <v>16.023456388283101</v>
      </c>
      <c r="Z422">
        <v>16.5515656627732</v>
      </c>
      <c r="AA422">
        <v>17.0488655964397</v>
      </c>
      <c r="AB422">
        <v>17.543352690190002</v>
      </c>
      <c r="AC422">
        <v>18.017090105772201</v>
      </c>
      <c r="AD422">
        <v>18.470201708857001</v>
      </c>
      <c r="AE422">
        <v>18.902747906860601</v>
      </c>
      <c r="AF422">
        <v>19.315046247828001</v>
      </c>
      <c r="AG422">
        <v>19.707679940858899</v>
      </c>
      <c r="AH422">
        <v>20.081348185898701</v>
      </c>
    </row>
    <row r="423" spans="1:34" x14ac:dyDescent="0.35">
      <c r="A423" t="s">
        <v>263</v>
      </c>
      <c r="B423">
        <v>1.34</v>
      </c>
      <c r="C423">
        <v>1.85</v>
      </c>
      <c r="D423">
        <v>2.3559999999999999</v>
      </c>
      <c r="E423">
        <v>2.8570819266010701</v>
      </c>
      <c r="F423">
        <v>3.4209985258029501</v>
      </c>
      <c r="G423">
        <v>4.1257789360037602</v>
      </c>
      <c r="H423">
        <v>4.8572271736376003</v>
      </c>
      <c r="I423">
        <v>5.49725152258425</v>
      </c>
      <c r="J423">
        <v>6.0835003454694601</v>
      </c>
      <c r="K423">
        <v>6.9281431994734701</v>
      </c>
      <c r="L423">
        <v>7.6880399597975897</v>
      </c>
      <c r="M423">
        <v>8.4109920818050892</v>
      </c>
      <c r="N423">
        <v>9.3142026010521199</v>
      </c>
      <c r="O423">
        <v>9.8997446919171903</v>
      </c>
      <c r="P423">
        <v>10.596291626961399</v>
      </c>
      <c r="Q423">
        <v>11.2325748628684</v>
      </c>
      <c r="R423">
        <v>11.8378535640949</v>
      </c>
      <c r="S423">
        <v>12.4071594352344</v>
      </c>
      <c r="T423">
        <v>12.8771135416238</v>
      </c>
      <c r="U423">
        <v>13.2889828747658</v>
      </c>
      <c r="V423">
        <v>13.6608812491086</v>
      </c>
      <c r="W423">
        <v>14.000700334200401</v>
      </c>
      <c r="X423">
        <v>14.3127424532512</v>
      </c>
      <c r="Y423">
        <v>14.6068226188438</v>
      </c>
      <c r="Z423">
        <v>14.8850070519242</v>
      </c>
      <c r="AA423">
        <v>15.1491915683799</v>
      </c>
      <c r="AB423">
        <v>15.4005558989296</v>
      </c>
      <c r="AC423">
        <v>15.6403835085402</v>
      </c>
      <c r="AD423">
        <v>15.8696014608593</v>
      </c>
      <c r="AE423">
        <v>16.088823250753599</v>
      </c>
      <c r="AF423">
        <v>16.298931191770599</v>
      </c>
      <c r="AG423">
        <v>16.500360948871698</v>
      </c>
      <c r="AH423">
        <v>16.693844625031002</v>
      </c>
    </row>
    <row r="424" spans="1:34" x14ac:dyDescent="0.35">
      <c r="A424" t="s">
        <v>264</v>
      </c>
      <c r="B424">
        <v>9.0269999999999992</v>
      </c>
      <c r="C424">
        <v>8.7949999999999999</v>
      </c>
      <c r="D424">
        <v>8.5679999999999996</v>
      </c>
      <c r="E424">
        <v>8.3583306056008002</v>
      </c>
      <c r="F424">
        <v>8.1524041904948508</v>
      </c>
      <c r="G424">
        <v>7.9490889690408704</v>
      </c>
      <c r="H424">
        <v>7.7389986135511899</v>
      </c>
      <c r="I424">
        <v>7.5290930859064504</v>
      </c>
      <c r="J424">
        <v>7.3173432131221396</v>
      </c>
      <c r="K424">
        <v>7.0724497866616796</v>
      </c>
      <c r="L424">
        <v>6.8427669321464499</v>
      </c>
      <c r="M424">
        <v>6.6150930471025502</v>
      </c>
      <c r="N424">
        <v>6.33589355733183</v>
      </c>
      <c r="O424">
        <v>6.0935368223886304</v>
      </c>
      <c r="P424">
        <v>5.8621022411200201</v>
      </c>
      <c r="Q424">
        <v>5.6330292855395898</v>
      </c>
      <c r="R424">
        <v>5.4088941236340302</v>
      </c>
      <c r="S424">
        <v>5.1883011777427104</v>
      </c>
      <c r="T424">
        <v>4.9995679473760699</v>
      </c>
      <c r="U424">
        <v>4.8280750529358301</v>
      </c>
      <c r="V424">
        <v>4.6691141330229904</v>
      </c>
      <c r="W424">
        <v>4.5196658237890199</v>
      </c>
      <c r="X424">
        <v>4.3779960520412198</v>
      </c>
      <c r="Y424">
        <v>4.2435246471344001</v>
      </c>
      <c r="Z424">
        <v>4.1153427747567797</v>
      </c>
      <c r="AA424">
        <v>3.9927820807550498</v>
      </c>
      <c r="AB424">
        <v>3.8753033361528701</v>
      </c>
      <c r="AC424">
        <v>3.7625019581368302</v>
      </c>
      <c r="AD424">
        <v>3.65403640517586</v>
      </c>
      <c r="AE424">
        <v>3.5496186068708502</v>
      </c>
      <c r="AF424">
        <v>3.4490006907799202</v>
      </c>
      <c r="AG424">
        <v>3.3519661236567702</v>
      </c>
      <c r="AH424">
        <v>3.2583231925670302</v>
      </c>
    </row>
    <row r="425" spans="1:34" x14ac:dyDescent="0.35">
      <c r="A425" t="s">
        <v>14</v>
      </c>
      <c r="B425">
        <v>2.6920000000000002</v>
      </c>
      <c r="C425">
        <v>2.6440000000000001</v>
      </c>
      <c r="D425">
        <v>2.5950000000000002</v>
      </c>
      <c r="E425">
        <v>2.54381176470147</v>
      </c>
      <c r="F425">
        <v>2.4938161341507699</v>
      </c>
      <c r="G425">
        <v>2.4439332943015599</v>
      </c>
      <c r="H425">
        <v>2.3781237360897198</v>
      </c>
      <c r="I425">
        <v>2.0945828799106398</v>
      </c>
      <c r="J425">
        <v>1.8368725012164899</v>
      </c>
      <c r="K425">
        <v>1.6022477514206399</v>
      </c>
      <c r="L425">
        <v>1.4186063537484801</v>
      </c>
      <c r="M425">
        <v>1.2798392418847699</v>
      </c>
      <c r="N425">
        <v>1.1583303318157201</v>
      </c>
      <c r="O425">
        <v>1.05200242639341</v>
      </c>
      <c r="P425">
        <v>0.95740890466573603</v>
      </c>
      <c r="Q425">
        <v>0.87314194317566296</v>
      </c>
      <c r="R425">
        <v>0.79684345020772496</v>
      </c>
      <c r="S425">
        <v>0.727604763926196</v>
      </c>
      <c r="T425">
        <v>0.66456374170476595</v>
      </c>
      <c r="U425">
        <v>0.60691868746820499</v>
      </c>
      <c r="V425">
        <v>0.55397098763745201</v>
      </c>
      <c r="W425">
        <v>0.50515196029215303</v>
      </c>
      <c r="X425">
        <v>0.45998507201807998</v>
      </c>
      <c r="Y425">
        <v>0.418070228597066</v>
      </c>
      <c r="Z425">
        <v>0.37906382060987998</v>
      </c>
      <c r="AA425">
        <v>0.34267393327665802</v>
      </c>
      <c r="AB425">
        <v>0.30865114878794497</v>
      </c>
      <c r="AC425">
        <v>0.27678100211296602</v>
      </c>
      <c r="AD425">
        <v>0.246877893038499</v>
      </c>
      <c r="AE425">
        <v>0.21878009904013801</v>
      </c>
      <c r="AF425">
        <v>0.19234571674279899</v>
      </c>
      <c r="AG425">
        <v>0.167449402065181</v>
      </c>
      <c r="AH425">
        <v>0.14397966102325799</v>
      </c>
    </row>
    <row r="426" spans="1:34" x14ac:dyDescent="0.35">
      <c r="A426" t="s">
        <v>15</v>
      </c>
      <c r="B426">
        <v>1.448</v>
      </c>
      <c r="C426">
        <v>1.3440000000000001</v>
      </c>
      <c r="D426">
        <v>1.252</v>
      </c>
      <c r="E426">
        <v>1.1702814147685601</v>
      </c>
      <c r="F426">
        <v>1.0055796951554401</v>
      </c>
      <c r="G426">
        <v>0.86563344912989204</v>
      </c>
      <c r="H426">
        <v>0.71119111155108194</v>
      </c>
      <c r="I426">
        <v>0.58451640411254002</v>
      </c>
      <c r="J426">
        <v>0.488623595564737</v>
      </c>
      <c r="K426">
        <v>0.41332514261243303</v>
      </c>
      <c r="L426">
        <v>0.35196589337137002</v>
      </c>
      <c r="M426">
        <v>0.30214350674351997</v>
      </c>
      <c r="N426">
        <v>0.26134073727641299</v>
      </c>
      <c r="O426">
        <v>0.22850392832559899</v>
      </c>
      <c r="P426">
        <v>0.20154127369582001</v>
      </c>
      <c r="Q426">
        <v>0.17966350102409701</v>
      </c>
      <c r="R426">
        <v>0.16155053926680699</v>
      </c>
      <c r="S426">
        <v>0.146545967455743</v>
      </c>
      <c r="T426">
        <v>0.13404178435504599</v>
      </c>
      <c r="U426">
        <v>0.123585621840715</v>
      </c>
      <c r="V426">
        <v>0.11480806093410501</v>
      </c>
      <c r="W426">
        <v>0.107419248672158</v>
      </c>
      <c r="X426">
        <v>0.10118338434891901</v>
      </c>
      <c r="Y426">
        <v>9.5908114813241893E-2</v>
      </c>
      <c r="Z426">
        <v>9.1435530935782897E-2</v>
      </c>
      <c r="AA426">
        <v>8.7636006695405194E-2</v>
      </c>
      <c r="AB426">
        <v>8.4402767912758594E-2</v>
      </c>
      <c r="AC426">
        <v>8.1647552576446097E-2</v>
      </c>
      <c r="AD426">
        <v>7.9297142755272096E-2</v>
      </c>
      <c r="AE426">
        <v>7.7290581169133205E-2</v>
      </c>
      <c r="AF426">
        <v>7.5576933747969394E-2</v>
      </c>
      <c r="AG426">
        <v>7.4113489167406302E-2</v>
      </c>
      <c r="AH426">
        <v>7.2864301328396205E-2</v>
      </c>
    </row>
    <row r="427" spans="1:34" x14ac:dyDescent="0.35">
      <c r="A427" t="s">
        <v>17</v>
      </c>
      <c r="B427">
        <v>1.34</v>
      </c>
      <c r="C427">
        <v>1.85</v>
      </c>
      <c r="D427">
        <v>2.3559999999999999</v>
      </c>
      <c r="E427">
        <v>2.8570819266010701</v>
      </c>
      <c r="F427">
        <v>3.4209985258029501</v>
      </c>
      <c r="G427">
        <v>4.1257789360037602</v>
      </c>
      <c r="H427">
        <v>4.8572271736376003</v>
      </c>
      <c r="I427">
        <v>5.49725152258425</v>
      </c>
      <c r="J427">
        <v>6.0835003454694601</v>
      </c>
      <c r="K427">
        <v>6.9281431994734701</v>
      </c>
      <c r="L427">
        <v>7.6880399597975897</v>
      </c>
      <c r="M427">
        <v>8.4109920818050892</v>
      </c>
      <c r="N427">
        <v>9.3142026010521199</v>
      </c>
      <c r="O427">
        <v>9.8997446919171903</v>
      </c>
      <c r="P427">
        <v>10.596291626961399</v>
      </c>
      <c r="Q427">
        <v>11.2325748628684</v>
      </c>
      <c r="R427">
        <v>11.8378535640949</v>
      </c>
      <c r="S427">
        <v>12.4071594352344</v>
      </c>
      <c r="T427">
        <v>12.8771135416238</v>
      </c>
      <c r="U427">
        <v>13.2889828747658</v>
      </c>
      <c r="V427">
        <v>13.6608812491086</v>
      </c>
      <c r="W427">
        <v>14.000700334200401</v>
      </c>
      <c r="X427">
        <v>14.3127424532512</v>
      </c>
      <c r="Y427">
        <v>14.6068226188438</v>
      </c>
      <c r="Z427">
        <v>14.8850070519242</v>
      </c>
      <c r="AA427">
        <v>15.1491915683799</v>
      </c>
      <c r="AB427">
        <v>15.4005558989296</v>
      </c>
      <c r="AC427">
        <v>15.6403835085402</v>
      </c>
      <c r="AD427">
        <v>15.8696014608593</v>
      </c>
      <c r="AE427">
        <v>16.088823250753599</v>
      </c>
      <c r="AF427">
        <v>16.298931191770599</v>
      </c>
      <c r="AG427">
        <v>16.500360948871698</v>
      </c>
      <c r="AH427">
        <v>16.693844625031002</v>
      </c>
    </row>
    <row r="428" spans="1:34" x14ac:dyDescent="0.35">
      <c r="A428" t="s">
        <v>265</v>
      </c>
      <c r="B428">
        <v>1.069</v>
      </c>
      <c r="C428">
        <v>1.538</v>
      </c>
      <c r="D428">
        <v>1.984</v>
      </c>
      <c r="E428">
        <v>2.4086292489675101</v>
      </c>
      <c r="F428">
        <v>2.81163576225187</v>
      </c>
      <c r="G428">
        <v>3.2285120987375699</v>
      </c>
      <c r="H428">
        <v>3.6124627994382701</v>
      </c>
      <c r="I428">
        <v>3.9671287064584799</v>
      </c>
      <c r="J428">
        <v>4.2941688828156099</v>
      </c>
      <c r="K428">
        <v>4.5964582424003204</v>
      </c>
      <c r="L428">
        <v>4.8748268526704504</v>
      </c>
      <c r="M428">
        <v>5.1311227388116496</v>
      </c>
      <c r="N428">
        <v>5.3721071559141498</v>
      </c>
      <c r="O428">
        <v>5.5402080402276104</v>
      </c>
      <c r="P428">
        <v>5.7337517040619197</v>
      </c>
      <c r="Q428">
        <v>5.8976059598573896</v>
      </c>
      <c r="R428">
        <v>6.0392998778426596</v>
      </c>
      <c r="S428">
        <v>6.1607091544395596</v>
      </c>
      <c r="T428">
        <v>6.2847066812779504</v>
      </c>
      <c r="U428">
        <v>6.4044663556139003</v>
      </c>
      <c r="V428">
        <v>6.5181765357378296</v>
      </c>
      <c r="W428">
        <v>6.6247504502434102</v>
      </c>
      <c r="X428">
        <v>6.7241480879886497</v>
      </c>
      <c r="Y428">
        <v>6.8184927140616898</v>
      </c>
      <c r="Z428">
        <v>6.9082058059483398</v>
      </c>
      <c r="AA428">
        <v>6.9932507079885502</v>
      </c>
      <c r="AB428">
        <v>7.0741268194333697</v>
      </c>
      <c r="AC428">
        <v>7.1508279460287598</v>
      </c>
      <c r="AD428">
        <v>7.2235981365594402</v>
      </c>
      <c r="AE428">
        <v>7.2929186139656599</v>
      </c>
      <c r="AF428">
        <v>7.35876379054283</v>
      </c>
      <c r="AG428">
        <v>7.4215864711037698</v>
      </c>
      <c r="AH428">
        <v>7.4813417496098698</v>
      </c>
    </row>
    <row r="429" spans="1:34" x14ac:dyDescent="0.35">
      <c r="A429" t="s">
        <v>262</v>
      </c>
      <c r="B429">
        <v>4.1399999999999997</v>
      </c>
      <c r="C429">
        <v>3.988</v>
      </c>
      <c r="D429">
        <v>3.847</v>
      </c>
      <c r="E429">
        <v>3.71409317947003</v>
      </c>
      <c r="F429">
        <v>3.49939582930622</v>
      </c>
      <c r="G429">
        <v>3.30956674343145</v>
      </c>
      <c r="H429">
        <v>3.0893148476408001</v>
      </c>
      <c r="I429">
        <v>2.67909928402318</v>
      </c>
      <c r="J429">
        <v>2.3254960967812299</v>
      </c>
      <c r="K429">
        <v>2.0155728940330699</v>
      </c>
      <c r="L429">
        <v>1.77057224711985</v>
      </c>
      <c r="M429">
        <v>1.5819827486283</v>
      </c>
      <c r="N429">
        <v>1.4196710690921399</v>
      </c>
      <c r="O429">
        <v>1.2805063547190101</v>
      </c>
      <c r="P429">
        <v>1.1589501783615499</v>
      </c>
      <c r="Q429">
        <v>1.0528054441997601</v>
      </c>
      <c r="R429">
        <v>0.95839398947453303</v>
      </c>
      <c r="S429">
        <v>0.87415073138193999</v>
      </c>
      <c r="T429">
        <v>0.79860552605981205</v>
      </c>
      <c r="U429">
        <v>0.73050430930892096</v>
      </c>
      <c r="V429">
        <v>0.66877904857155701</v>
      </c>
      <c r="W429">
        <v>0.61257120896431205</v>
      </c>
      <c r="X429">
        <v>0.56116845636699897</v>
      </c>
      <c r="Y429">
        <v>0.51397834341030801</v>
      </c>
      <c r="Z429">
        <v>0.47049935154566302</v>
      </c>
      <c r="AA429">
        <v>0.43030993997206302</v>
      </c>
      <c r="AB429">
        <v>0.393053916700703</v>
      </c>
      <c r="AC429">
        <v>0.35842855468941298</v>
      </c>
      <c r="AD429">
        <v>0.326175035793771</v>
      </c>
      <c r="AE429">
        <v>0.29607068020927202</v>
      </c>
      <c r="AF429">
        <v>0.26792265049076802</v>
      </c>
      <c r="AG429">
        <v>0.24156289123258801</v>
      </c>
      <c r="AH429">
        <v>0.21684396235165401</v>
      </c>
    </row>
    <row r="430" spans="1:34" x14ac:dyDescent="0.35">
      <c r="A430" t="s">
        <v>20</v>
      </c>
      <c r="B430">
        <v>11.618</v>
      </c>
      <c r="C430">
        <v>11.236000000000001</v>
      </c>
      <c r="D430">
        <v>10.874000000000001</v>
      </c>
      <c r="E430">
        <v>10.526982863040301</v>
      </c>
      <c r="F430">
        <v>10.2182523216562</v>
      </c>
      <c r="G430">
        <v>9.9669523446303803</v>
      </c>
      <c r="H430">
        <v>9.6806681587180403</v>
      </c>
      <c r="I430">
        <v>9.4063789874294805</v>
      </c>
      <c r="J430">
        <v>9.1495638121812295</v>
      </c>
      <c r="K430">
        <v>8.5610417779238404</v>
      </c>
      <c r="L430">
        <v>8.0124988239839805</v>
      </c>
      <c r="M430">
        <v>7.4832663131193096</v>
      </c>
      <c r="N430">
        <v>6.8871025387457196</v>
      </c>
      <c r="O430">
        <v>6.40953150543608</v>
      </c>
      <c r="P430">
        <v>5.9762746641345403</v>
      </c>
      <c r="Q430">
        <v>5.5664713398048198</v>
      </c>
      <c r="R430">
        <v>5.1892066148753804</v>
      </c>
      <c r="S430">
        <v>4.8390063302149198</v>
      </c>
      <c r="T430">
        <v>4.5275351483922499</v>
      </c>
      <c r="U430">
        <v>4.2434146996192599</v>
      </c>
      <c r="V430">
        <v>3.9820410251750902</v>
      </c>
      <c r="W430">
        <v>3.7406596912971901</v>
      </c>
      <c r="X430">
        <v>3.5172767110883298</v>
      </c>
      <c r="Y430">
        <v>3.3103941297044499</v>
      </c>
      <c r="Z430">
        <v>3.1185848247511698</v>
      </c>
      <c r="AA430">
        <v>2.9406093925799599</v>
      </c>
      <c r="AB430">
        <v>2.77537133682024</v>
      </c>
      <c r="AC430">
        <v>2.6218886064750402</v>
      </c>
      <c r="AD430">
        <v>2.47927397854246</v>
      </c>
      <c r="AE430">
        <v>2.3467207373643499</v>
      </c>
      <c r="AF430">
        <v>2.2234917896738899</v>
      </c>
      <c r="AG430">
        <v>2.1089111327500398</v>
      </c>
      <c r="AH430">
        <v>2.0023569693934098</v>
      </c>
    </row>
    <row r="431" spans="1:34" x14ac:dyDescent="0.35">
      <c r="A431" t="s">
        <v>266</v>
      </c>
      <c r="B431">
        <v>3.137</v>
      </c>
      <c r="C431">
        <v>2.9540000000000002</v>
      </c>
      <c r="D431">
        <v>2.7829999999999999</v>
      </c>
      <c r="E431">
        <v>2.62121206771487</v>
      </c>
      <c r="F431">
        <v>2.4697297974412802</v>
      </c>
      <c r="G431">
        <v>2.3274414165046999</v>
      </c>
      <c r="H431">
        <v>2.1937268756860102</v>
      </c>
      <c r="I431">
        <v>2.0681009953417799</v>
      </c>
      <c r="J431">
        <v>1.9500614920555199</v>
      </c>
      <c r="K431">
        <v>1.8388798550776899</v>
      </c>
      <c r="L431">
        <v>1.7339824555427299</v>
      </c>
      <c r="M431">
        <v>1.63460251527653</v>
      </c>
      <c r="N431">
        <v>1.52296275434043</v>
      </c>
      <c r="O431">
        <v>1.42165335047129</v>
      </c>
      <c r="P431">
        <v>1.32840675081574</v>
      </c>
      <c r="Q431">
        <v>1.2422815763910999</v>
      </c>
      <c r="R431">
        <v>1.1625580352024101</v>
      </c>
      <c r="S431">
        <v>1.0886598275244601</v>
      </c>
      <c r="T431">
        <v>1.02245758517162</v>
      </c>
      <c r="U431">
        <v>0.96185884640583297</v>
      </c>
      <c r="V431">
        <v>0.90597766320614503</v>
      </c>
      <c r="W431">
        <v>0.85426494178437296</v>
      </c>
      <c r="X431">
        <v>0.80631799109514002</v>
      </c>
      <c r="Y431">
        <v>0.76180940044392498</v>
      </c>
      <c r="Z431">
        <v>0.720456713442573</v>
      </c>
      <c r="AA431">
        <v>0.68201137341156903</v>
      </c>
      <c r="AB431">
        <v>0.64625122733226203</v>
      </c>
      <c r="AC431">
        <v>0.61297567678225895</v>
      </c>
      <c r="AD431">
        <v>0.58200228943175303</v>
      </c>
      <c r="AE431">
        <v>0.55316429514218901</v>
      </c>
      <c r="AF431">
        <v>0.52630865662337301</v>
      </c>
      <c r="AG431">
        <v>0.501294532324155</v>
      </c>
      <c r="AH431">
        <v>0.47799201421446003</v>
      </c>
    </row>
    <row r="432" spans="1:34" x14ac:dyDescent="0.35">
      <c r="A432" t="s">
        <v>267</v>
      </c>
      <c r="B432">
        <v>6.0359999999999996</v>
      </c>
      <c r="C432">
        <v>5.9950000000000001</v>
      </c>
      <c r="D432">
        <v>5.9539999999999997</v>
      </c>
      <c r="E432">
        <v>5.9055975394789604</v>
      </c>
      <c r="F432">
        <v>5.8770901720702602</v>
      </c>
      <c r="G432">
        <v>5.8881418678577102</v>
      </c>
      <c r="H432">
        <v>5.8545306836717197</v>
      </c>
      <c r="I432">
        <v>5.8139760116086503</v>
      </c>
      <c r="J432">
        <v>5.7734026772876197</v>
      </c>
      <c r="K432">
        <v>5.3918376358324203</v>
      </c>
      <c r="L432">
        <v>5.0359073276327004</v>
      </c>
      <c r="M432">
        <v>4.6895376286549899</v>
      </c>
      <c r="N432">
        <v>4.2950679498940403</v>
      </c>
      <c r="O432">
        <v>3.9915772465511199</v>
      </c>
      <c r="P432">
        <v>3.7174682943922499</v>
      </c>
      <c r="Q432">
        <v>3.4545584739611899</v>
      </c>
      <c r="R432">
        <v>3.2129888321441502</v>
      </c>
      <c r="S432">
        <v>2.9884076211487498</v>
      </c>
      <c r="T432">
        <v>2.7894336460417399</v>
      </c>
      <c r="U432">
        <v>2.60829196525478</v>
      </c>
      <c r="V432">
        <v>2.4419052201478499</v>
      </c>
      <c r="W432">
        <v>2.28844717783221</v>
      </c>
      <c r="X432">
        <v>2.1465992795807498</v>
      </c>
      <c r="Y432">
        <v>2.0154079693245301</v>
      </c>
      <c r="Z432">
        <v>1.8939182923020501</v>
      </c>
      <c r="AA432">
        <v>1.78130696536969</v>
      </c>
      <c r="AB432">
        <v>1.67685048678447</v>
      </c>
      <c r="AC432">
        <v>1.57990474508798</v>
      </c>
      <c r="AD432">
        <v>1.4898908959699</v>
      </c>
      <c r="AE432">
        <v>1.4062850281910699</v>
      </c>
      <c r="AF432">
        <v>1.3286103151016599</v>
      </c>
      <c r="AG432">
        <v>1.2564308892520699</v>
      </c>
      <c r="AH432">
        <v>1.1893469352753501</v>
      </c>
    </row>
    <row r="433" spans="1:34" x14ac:dyDescent="0.35">
      <c r="A433" t="s">
        <v>268</v>
      </c>
      <c r="B433">
        <v>2.4449999999999998</v>
      </c>
      <c r="C433">
        <v>2.286</v>
      </c>
      <c r="D433">
        <v>2.1379999999999999</v>
      </c>
      <c r="E433">
        <v>2.0001732558465402</v>
      </c>
      <c r="F433">
        <v>1.8714323521446601</v>
      </c>
      <c r="G433">
        <v>1.7513690602679599</v>
      </c>
      <c r="H433">
        <v>1.6324105993603</v>
      </c>
      <c r="I433">
        <v>1.5243019804790401</v>
      </c>
      <c r="J433">
        <v>1.4260996428380801</v>
      </c>
      <c r="K433">
        <v>1.33032428701372</v>
      </c>
      <c r="L433">
        <v>1.24260904080854</v>
      </c>
      <c r="M433">
        <v>1.1591261691877801</v>
      </c>
      <c r="N433">
        <v>1.06907183451124</v>
      </c>
      <c r="O433">
        <v>0.99630090841366403</v>
      </c>
      <c r="P433">
        <v>0.93039961892654999</v>
      </c>
      <c r="Q433">
        <v>0.86963128945252499</v>
      </c>
      <c r="R433">
        <v>0.81365974752881498</v>
      </c>
      <c r="S433">
        <v>0.76193888154170997</v>
      </c>
      <c r="T433">
        <v>0.71564391717888698</v>
      </c>
      <c r="U433">
        <v>0.673263887958653</v>
      </c>
      <c r="V433">
        <v>0.63415814182109698</v>
      </c>
      <c r="W433">
        <v>0.59794757168060997</v>
      </c>
      <c r="X433">
        <v>0.56435944041244201</v>
      </c>
      <c r="Y433">
        <v>0.533176759935998</v>
      </c>
      <c r="Z433">
        <v>0.50420981900654005</v>
      </c>
      <c r="AA433">
        <v>0.47729105379869502</v>
      </c>
      <c r="AB433">
        <v>0.45226962270351001</v>
      </c>
      <c r="AC433">
        <v>0.429008184604802</v>
      </c>
      <c r="AD433">
        <v>0.407380793140808</v>
      </c>
      <c r="AE433">
        <v>0.38727141403108201</v>
      </c>
      <c r="AF433">
        <v>0.36857281794886598</v>
      </c>
      <c r="AG433">
        <v>0.35118571117380598</v>
      </c>
      <c r="AH433">
        <v>0.33501801990359298</v>
      </c>
    </row>
    <row r="434" spans="1:34" x14ac:dyDescent="0.35">
      <c r="A434" t="s">
        <v>18</v>
      </c>
      <c r="B434">
        <v>3.4420000000000002</v>
      </c>
      <c r="C434">
        <v>3.3410000000000002</v>
      </c>
      <c r="D434">
        <v>3.2429999999999999</v>
      </c>
      <c r="E434">
        <v>3.1528832569704202</v>
      </c>
      <c r="F434">
        <v>2.9458875533771001</v>
      </c>
      <c r="G434">
        <v>2.4376382996282202</v>
      </c>
      <c r="H434">
        <v>1.98184317847764</v>
      </c>
      <c r="I434">
        <v>1.63600676190667</v>
      </c>
      <c r="J434">
        <v>1.35425825298446</v>
      </c>
      <c r="K434">
        <v>1.11765684647481</v>
      </c>
      <c r="L434">
        <v>0.93679801541801899</v>
      </c>
      <c r="M434">
        <v>0.791688507094231</v>
      </c>
      <c r="N434">
        <v>0.594841462933698</v>
      </c>
      <c r="O434">
        <v>0.46278819815157002</v>
      </c>
      <c r="P434">
        <v>0.31476575069312401</v>
      </c>
      <c r="Q434">
        <v>0.241965289257463</v>
      </c>
      <c r="R434">
        <v>0.19265397359752201</v>
      </c>
      <c r="S434">
        <v>0.17816412495551301</v>
      </c>
      <c r="T434">
        <v>0.17241385369773299</v>
      </c>
      <c r="U434">
        <v>0.17239108167439601</v>
      </c>
      <c r="V434">
        <v>0.17237034477063901</v>
      </c>
      <c r="W434">
        <v>0.172351332394266</v>
      </c>
      <c r="X434">
        <v>0.17233383883595199</v>
      </c>
      <c r="Y434">
        <v>0.17231771237571</v>
      </c>
      <c r="Z434">
        <v>0.172302824822297</v>
      </c>
      <c r="AA434">
        <v>0.17228906885016501</v>
      </c>
      <c r="AB434">
        <v>0.17227634958588101</v>
      </c>
      <c r="AC434">
        <v>0.172264582944023</v>
      </c>
      <c r="AD434">
        <v>0.172253694209034</v>
      </c>
      <c r="AE434">
        <v>0.17224361444088401</v>
      </c>
      <c r="AF434">
        <v>0.17223428119624101</v>
      </c>
      <c r="AG434">
        <v>0.17222563689329701</v>
      </c>
      <c r="AH434">
        <v>0.17221762978899099</v>
      </c>
    </row>
    <row r="435" spans="1:34" x14ac:dyDescent="0.35">
      <c r="A435" t="s">
        <v>269</v>
      </c>
      <c r="B435">
        <v>0.50700000000000001</v>
      </c>
      <c r="C435">
        <v>0.47699999999999998</v>
      </c>
      <c r="D435">
        <v>0.44900000000000001</v>
      </c>
      <c r="E435">
        <v>0.42225951484063801</v>
      </c>
      <c r="F435">
        <v>0.395367738590017</v>
      </c>
      <c r="G435">
        <v>0.32839581627256398</v>
      </c>
      <c r="H435">
        <v>0.27352624144716697</v>
      </c>
      <c r="I435">
        <v>0.22856743878827199</v>
      </c>
      <c r="J435">
        <v>0.19171573485773599</v>
      </c>
      <c r="K435">
        <v>0.16109708270449399</v>
      </c>
      <c r="L435">
        <v>0.13618366309476199</v>
      </c>
      <c r="M435">
        <v>0.115807926477066</v>
      </c>
      <c r="N435">
        <v>8.7673898267319403E-2</v>
      </c>
      <c r="O435">
        <v>6.8609721196721193E-2</v>
      </c>
      <c r="P435">
        <v>4.6824362652841699E-2</v>
      </c>
      <c r="Q435">
        <v>3.6011834458222099E-2</v>
      </c>
      <c r="R435">
        <v>2.8514350577678E-2</v>
      </c>
      <c r="S435">
        <v>2.62776502848957E-2</v>
      </c>
      <c r="T435">
        <v>2.53744980799997E-2</v>
      </c>
      <c r="U435">
        <v>2.5371211793576601E-2</v>
      </c>
      <c r="V435">
        <v>2.5368175275679701E-2</v>
      </c>
      <c r="W435">
        <v>2.5365361556259399E-2</v>
      </c>
      <c r="X435">
        <v>2.5362750222327101E-2</v>
      </c>
      <c r="Y435">
        <v>2.5360325013425399E-2</v>
      </c>
      <c r="Z435">
        <v>2.53580706872371E-2</v>
      </c>
      <c r="AA435">
        <v>2.53559741050806E-2</v>
      </c>
      <c r="AB435">
        <v>2.53540231315947E-2</v>
      </c>
      <c r="AC435">
        <v>2.5352206889346699E-2</v>
      </c>
      <c r="AD435">
        <v>2.5350515695002601E-2</v>
      </c>
      <c r="AE435">
        <v>2.53489404912602E-2</v>
      </c>
      <c r="AF435">
        <v>2.5347472969226299E-2</v>
      </c>
      <c r="AG435">
        <v>2.5346105437890901E-2</v>
      </c>
      <c r="AH435">
        <v>2.5344831062492999E-2</v>
      </c>
    </row>
    <row r="436" spans="1:34" x14ac:dyDescent="0.35">
      <c r="A436" t="s">
        <v>270</v>
      </c>
      <c r="B436">
        <v>2.5289999999999999</v>
      </c>
      <c r="C436">
        <v>2.4849999999999999</v>
      </c>
      <c r="D436">
        <v>2.4409999999999998</v>
      </c>
      <c r="E436">
        <v>2.4004258811797601</v>
      </c>
      <c r="F436">
        <v>2.2426101052927399</v>
      </c>
      <c r="G436">
        <v>1.85492652287089</v>
      </c>
      <c r="H436">
        <v>1.5091808246287299</v>
      </c>
      <c r="I436">
        <v>1.2450867978698099</v>
      </c>
      <c r="J436">
        <v>1.0308221142299201</v>
      </c>
      <c r="K436">
        <v>0.84984509179539103</v>
      </c>
      <c r="L436">
        <v>0.71070966564345495</v>
      </c>
      <c r="M436">
        <v>0.59945676764483602</v>
      </c>
      <c r="N436">
        <v>0.44865244685595601</v>
      </c>
      <c r="O436">
        <v>0.34762645636526401</v>
      </c>
      <c r="P436">
        <v>0.23473231293890101</v>
      </c>
      <c r="Q436">
        <v>0.17930070231248099</v>
      </c>
      <c r="R436">
        <v>0.14194993584360699</v>
      </c>
      <c r="S436">
        <v>0.131010551433031</v>
      </c>
      <c r="T436">
        <v>0.12668032942148399</v>
      </c>
      <c r="U436">
        <v>0.12666312460755599</v>
      </c>
      <c r="V436">
        <v>0.12664749321021301</v>
      </c>
      <c r="W436">
        <v>0.126633179387484</v>
      </c>
      <c r="X436">
        <v>0.12662001903783901</v>
      </c>
      <c r="Y436">
        <v>0.12660789327913899</v>
      </c>
      <c r="Z436">
        <v>0.126596703544747</v>
      </c>
      <c r="AA436">
        <v>0.12658636768728701</v>
      </c>
      <c r="AB436">
        <v>0.12657681384791999</v>
      </c>
      <c r="AC436">
        <v>0.12656797808811401</v>
      </c>
      <c r="AD436">
        <v>0.12655980376172701</v>
      </c>
      <c r="AE436">
        <v>0.12655223860978099</v>
      </c>
      <c r="AF436">
        <v>0.126545235371432</v>
      </c>
      <c r="AG436">
        <v>0.12653875041896401</v>
      </c>
      <c r="AH436">
        <v>0.12653274463359501</v>
      </c>
    </row>
    <row r="437" spans="1:34" x14ac:dyDescent="0.35">
      <c r="A437" t="s">
        <v>271</v>
      </c>
      <c r="B437">
        <v>0.40699999999999997</v>
      </c>
      <c r="C437">
        <v>0.379</v>
      </c>
      <c r="D437">
        <v>0.35399999999999998</v>
      </c>
      <c r="E437">
        <v>0.33019786095002801</v>
      </c>
      <c r="F437">
        <v>0.30790970949433799</v>
      </c>
      <c r="G437">
        <v>0.25431596048475602</v>
      </c>
      <c r="H437">
        <v>0.199136112401742</v>
      </c>
      <c r="I437">
        <v>0.16235252524858701</v>
      </c>
      <c r="J437">
        <v>0.13172040389680101</v>
      </c>
      <c r="K437">
        <v>0.106714671974929</v>
      </c>
      <c r="L437">
        <v>8.9904686679801005E-2</v>
      </c>
      <c r="M437">
        <v>7.64238129723286E-2</v>
      </c>
      <c r="N437">
        <v>5.85151178104217E-2</v>
      </c>
      <c r="O437">
        <v>4.6552020589583999E-2</v>
      </c>
      <c r="P437">
        <v>3.3209075101381297E-2</v>
      </c>
      <c r="Q437">
        <v>2.6652752486758999E-2</v>
      </c>
      <c r="R437">
        <v>2.2189687176237E-2</v>
      </c>
      <c r="S437">
        <v>2.0875923237586001E-2</v>
      </c>
      <c r="T437">
        <v>2.0359026196249099E-2</v>
      </c>
      <c r="U437">
        <v>2.03567452732633E-2</v>
      </c>
      <c r="V437">
        <v>2.0354676284746701E-2</v>
      </c>
      <c r="W437">
        <v>2.0352791450522101E-2</v>
      </c>
      <c r="X437">
        <v>2.0351069575786002E-2</v>
      </c>
      <c r="Y437">
        <v>2.0349494083145101E-2</v>
      </c>
      <c r="Z437">
        <v>2.03480505903126E-2</v>
      </c>
      <c r="AA437">
        <v>2.03467270577973E-2</v>
      </c>
      <c r="AB437">
        <v>2.03455126063657E-2</v>
      </c>
      <c r="AC437">
        <v>2.0344397966562299E-2</v>
      </c>
      <c r="AD437">
        <v>2.0343374752304501E-2</v>
      </c>
      <c r="AE437">
        <v>2.03424353398425E-2</v>
      </c>
      <c r="AF437">
        <v>2.0341572855582399E-2</v>
      </c>
      <c r="AG437">
        <v>2.03407810364418E-2</v>
      </c>
      <c r="AH437">
        <v>2.0340054092902699E-2</v>
      </c>
    </row>
    <row r="438" spans="1:34" x14ac:dyDescent="0.35">
      <c r="A438" t="s">
        <v>19</v>
      </c>
      <c r="B438">
        <v>1.27</v>
      </c>
      <c r="C438">
        <v>1.3480000000000001</v>
      </c>
      <c r="D438">
        <v>1.4219999999999999</v>
      </c>
      <c r="E438">
        <v>1.4844071229568201</v>
      </c>
      <c r="F438">
        <v>1.57816322893842</v>
      </c>
      <c r="G438">
        <v>1.73631877547802</v>
      </c>
      <c r="H438">
        <v>1.8679249952829799</v>
      </c>
      <c r="I438">
        <v>1.9760982907147</v>
      </c>
      <c r="J438">
        <v>2.0639269285385402</v>
      </c>
      <c r="K438">
        <v>2.21588895453415</v>
      </c>
      <c r="L438">
        <v>2.3436409085911101</v>
      </c>
      <c r="M438">
        <v>2.4514406919077598</v>
      </c>
      <c r="N438">
        <v>2.5426748097526901</v>
      </c>
      <c r="O438">
        <v>2.6028070932103202</v>
      </c>
      <c r="P438">
        <v>2.66624205760733</v>
      </c>
      <c r="Q438">
        <v>2.70721144426243</v>
      </c>
      <c r="R438">
        <v>2.7290203566043298</v>
      </c>
      <c r="S438">
        <v>2.7303554449347698</v>
      </c>
      <c r="T438">
        <v>2.7378089765384899</v>
      </c>
      <c r="U438">
        <v>2.7460020657372799</v>
      </c>
      <c r="V438">
        <v>2.7536611242945201</v>
      </c>
      <c r="W438">
        <v>2.7597789238492099</v>
      </c>
      <c r="X438">
        <v>2.76386485497562</v>
      </c>
      <c r="Y438">
        <v>2.7661271812673398</v>
      </c>
      <c r="Z438">
        <v>2.7664370929692201</v>
      </c>
      <c r="AA438">
        <v>2.76482479499645</v>
      </c>
      <c r="AB438">
        <v>2.7612693632354102</v>
      </c>
      <c r="AC438">
        <v>2.7558621454783201</v>
      </c>
      <c r="AD438">
        <v>2.7486621144766001</v>
      </c>
      <c r="AE438">
        <v>2.7396931971269201</v>
      </c>
      <c r="AF438">
        <v>2.7290641676856402</v>
      </c>
      <c r="AG438">
        <v>2.7168025214802198</v>
      </c>
      <c r="AH438">
        <v>2.7030154962200101</v>
      </c>
    </row>
    <row r="439" spans="1:34" x14ac:dyDescent="0.35">
      <c r="A439" t="s">
        <v>272</v>
      </c>
      <c r="B439">
        <v>1.27</v>
      </c>
      <c r="C439">
        <v>1.3480000000000001</v>
      </c>
      <c r="D439">
        <v>1.4219999999999999</v>
      </c>
      <c r="E439">
        <v>1.4844071229568201</v>
      </c>
      <c r="F439">
        <v>1.57816322893842</v>
      </c>
      <c r="G439">
        <v>1.73631877547802</v>
      </c>
      <c r="H439">
        <v>1.8679249952829799</v>
      </c>
      <c r="I439">
        <v>1.9760982907147</v>
      </c>
      <c r="J439">
        <v>2.0639269285385402</v>
      </c>
      <c r="K439">
        <v>2.21588895453415</v>
      </c>
      <c r="L439">
        <v>2.3436409085911101</v>
      </c>
      <c r="M439">
        <v>2.4514406919077598</v>
      </c>
      <c r="N439">
        <v>2.5426748097526901</v>
      </c>
      <c r="O439">
        <v>2.6028070932103202</v>
      </c>
      <c r="P439">
        <v>2.66624205760733</v>
      </c>
      <c r="Q439">
        <v>2.70721144426243</v>
      </c>
      <c r="R439">
        <v>2.7290203566043298</v>
      </c>
      <c r="S439">
        <v>2.7303554449347698</v>
      </c>
      <c r="T439">
        <v>2.7378089765384899</v>
      </c>
      <c r="U439">
        <v>2.7460020657372799</v>
      </c>
      <c r="V439">
        <v>2.7536611242945201</v>
      </c>
      <c r="W439">
        <v>2.7597789238492099</v>
      </c>
      <c r="X439">
        <v>2.76386485497562</v>
      </c>
      <c r="Y439">
        <v>2.7661271812673398</v>
      </c>
      <c r="Z439">
        <v>2.7664370929692201</v>
      </c>
      <c r="AA439">
        <v>2.76482479499645</v>
      </c>
      <c r="AB439">
        <v>2.7612693632354102</v>
      </c>
      <c r="AC439">
        <v>2.7558621454783201</v>
      </c>
      <c r="AD439">
        <v>2.7486621144766001</v>
      </c>
      <c r="AE439">
        <v>2.7396931971269201</v>
      </c>
      <c r="AF439">
        <v>2.7290641676856402</v>
      </c>
      <c r="AG439">
        <v>2.7168025214802198</v>
      </c>
      <c r="AH439">
        <v>2.7030154962200101</v>
      </c>
    </row>
    <row r="440" spans="1:34" x14ac:dyDescent="0.35">
      <c r="A440" t="s">
        <v>396</v>
      </c>
      <c r="C440">
        <v>2.589</v>
      </c>
      <c r="D440">
        <v>2.6150000000000002</v>
      </c>
      <c r="E440">
        <v>1.9625882781711901</v>
      </c>
      <c r="F440">
        <v>2.5013990238876</v>
      </c>
      <c r="G440">
        <v>3.7110862808278999</v>
      </c>
      <c r="H440">
        <v>4.65478940105129</v>
      </c>
      <c r="I440">
        <v>4.1398997386147798</v>
      </c>
      <c r="J440">
        <v>3.9277889164526898</v>
      </c>
      <c r="K440">
        <v>6.2467209342380299</v>
      </c>
      <c r="L440">
        <v>5.8389686160491596</v>
      </c>
      <c r="M440">
        <v>5.8711202808590404</v>
      </c>
      <c r="N440">
        <v>8.0998141495694895</v>
      </c>
      <c r="O440">
        <v>6.7737033101348398</v>
      </c>
      <c r="P440">
        <v>6.7892656122218096</v>
      </c>
      <c r="Q440">
        <v>6.60786988863775</v>
      </c>
      <c r="R440">
        <v>6.6488346744767499</v>
      </c>
      <c r="S440">
        <v>6.6733934937333297</v>
      </c>
      <c r="T440">
        <v>5.9851157757248199</v>
      </c>
      <c r="U440">
        <v>5.6675604790444201</v>
      </c>
      <c r="V440">
        <v>5.4950591546754701</v>
      </c>
      <c r="W440">
        <v>5.3859927559911096</v>
      </c>
      <c r="X440">
        <v>5.3098251230393503</v>
      </c>
      <c r="Y440">
        <v>5.2493522241155297</v>
      </c>
      <c r="Z440">
        <v>5.2022824059531203</v>
      </c>
      <c r="AA440">
        <v>5.1641818726483999</v>
      </c>
      <c r="AB440">
        <v>5.13249886921861</v>
      </c>
      <c r="AC440">
        <v>5.1053920168959896</v>
      </c>
      <c r="AD440">
        <v>5.0817564679353602</v>
      </c>
      <c r="AE440">
        <v>5.0607914714900204</v>
      </c>
      <c r="AF440">
        <v>5.0419202839131501</v>
      </c>
      <c r="AG440">
        <v>5.0247157530143403</v>
      </c>
      <c r="AH440">
        <v>5.0088541623228897</v>
      </c>
    </row>
    <row r="441" spans="1:34" x14ac:dyDescent="0.35">
      <c r="A441" t="s">
        <v>392</v>
      </c>
      <c r="C441">
        <v>1.6160000000000001</v>
      </c>
      <c r="D441">
        <v>1.526</v>
      </c>
      <c r="E441">
        <v>1.4575835196742299</v>
      </c>
      <c r="F441">
        <v>1.7270515491314999</v>
      </c>
      <c r="G441">
        <v>1.6293547246751201</v>
      </c>
      <c r="H441">
        <v>3.0409510888640501</v>
      </c>
      <c r="I441">
        <v>4.4214720624743498</v>
      </c>
      <c r="J441">
        <v>4.1320118714746199</v>
      </c>
      <c r="K441">
        <v>3.84913010680263</v>
      </c>
      <c r="L441">
        <v>3.6439010350753498</v>
      </c>
      <c r="M441">
        <v>3.4138433767841998</v>
      </c>
      <c r="N441">
        <v>3.25033995689886</v>
      </c>
      <c r="O441">
        <v>4.3220421723617104</v>
      </c>
      <c r="P441">
        <v>3.7641949270872002</v>
      </c>
      <c r="Q441">
        <v>3.3035782856178901</v>
      </c>
      <c r="R441">
        <v>2.9430388616650802</v>
      </c>
      <c r="S441">
        <v>2.63373818512123</v>
      </c>
      <c r="T441">
        <v>2.3648237260739098</v>
      </c>
      <c r="U441">
        <v>3.5408005782644199</v>
      </c>
      <c r="V441">
        <v>3.2655356045309101</v>
      </c>
      <c r="W441">
        <v>3.0068122079709698</v>
      </c>
      <c r="X441">
        <v>4.0151858491239798</v>
      </c>
      <c r="Y441">
        <v>3.69990110851972</v>
      </c>
      <c r="Z441">
        <v>3.4060136680386801</v>
      </c>
      <c r="AA441">
        <v>3.1326290175215199</v>
      </c>
      <c r="AB441">
        <v>2.8788696536456402</v>
      </c>
      <c r="AC441">
        <v>2.6438104184846098</v>
      </c>
      <c r="AD441">
        <v>2.4264656610722999</v>
      </c>
      <c r="AE441">
        <v>2.22579911782262</v>
      </c>
      <c r="AF441">
        <v>2.0407429038828799</v>
      </c>
      <c r="AG441">
        <v>1.87021873447456</v>
      </c>
      <c r="AH441">
        <v>1.7131576875963299</v>
      </c>
    </row>
    <row r="442" spans="1:34" x14ac:dyDescent="0.35">
      <c r="A442" t="s">
        <v>403</v>
      </c>
      <c r="C442">
        <v>3.4329999999999998</v>
      </c>
      <c r="D442">
        <v>3.4180000000000001</v>
      </c>
      <c r="E442">
        <v>3.50665922492598</v>
      </c>
      <c r="F442">
        <v>3.5695358911464199</v>
      </c>
      <c r="G442">
        <v>3.5398496739123</v>
      </c>
      <c r="H442">
        <v>4.7969015356300204</v>
      </c>
      <c r="I442">
        <v>4.97854222346119</v>
      </c>
      <c r="J442">
        <v>4.5950494725182001</v>
      </c>
      <c r="K442">
        <v>4.3371459108107198</v>
      </c>
      <c r="L442">
        <v>4.2187682319097499</v>
      </c>
      <c r="M442">
        <v>4.1802371607686499</v>
      </c>
      <c r="N442">
        <v>4.0456780398058401</v>
      </c>
      <c r="O442">
        <v>4.0808441865256198</v>
      </c>
      <c r="P442">
        <v>3.84954424702735</v>
      </c>
      <c r="Q442">
        <v>3.56319977517468</v>
      </c>
      <c r="R442">
        <v>3.3115511457806401</v>
      </c>
      <c r="S442">
        <v>3.1697087097433898</v>
      </c>
      <c r="T442">
        <v>3.1345413202061998</v>
      </c>
      <c r="U442">
        <v>3.2713101856982498</v>
      </c>
      <c r="V442">
        <v>3.3172426083438702</v>
      </c>
      <c r="W442">
        <v>3.2555610710626302</v>
      </c>
      <c r="X442">
        <v>4.1038366212342297</v>
      </c>
      <c r="Y442">
        <v>4.1239457087086002</v>
      </c>
      <c r="Z442">
        <v>4.1015037157532603</v>
      </c>
      <c r="AA442">
        <v>4.2351996226072099</v>
      </c>
      <c r="AB442">
        <v>4.0727536281597203</v>
      </c>
      <c r="AC442">
        <v>4.13222193415936</v>
      </c>
      <c r="AD442">
        <v>4.1861285052337802</v>
      </c>
      <c r="AE442">
        <v>4.2399955046891904</v>
      </c>
      <c r="AF442">
        <v>4.2931825773128898</v>
      </c>
      <c r="AG442">
        <v>4.3450021511058798</v>
      </c>
      <c r="AH442">
        <v>4.3947104965853603</v>
      </c>
    </row>
    <row r="443" spans="1:34" x14ac:dyDescent="0.35">
      <c r="A443" t="s">
        <v>399</v>
      </c>
      <c r="C443">
        <v>4.2050000000000001</v>
      </c>
      <c r="D443">
        <v>4.1420000000000003</v>
      </c>
      <c r="E443">
        <v>3.42017179784543</v>
      </c>
      <c r="F443">
        <v>4.2284505730191002</v>
      </c>
      <c r="G443">
        <v>5.3404410055030196</v>
      </c>
      <c r="H443">
        <v>7.6957404899153499</v>
      </c>
      <c r="I443">
        <v>8.5613718010891304</v>
      </c>
      <c r="J443">
        <v>8.0598007879273101</v>
      </c>
      <c r="K443">
        <v>10.0958510410406</v>
      </c>
      <c r="L443">
        <v>9.4828696511245099</v>
      </c>
      <c r="M443">
        <v>9.2849636576432406</v>
      </c>
      <c r="N443">
        <v>11.350154106468301</v>
      </c>
      <c r="O443">
        <v>11.095745482496501</v>
      </c>
      <c r="P443">
        <v>10.553460539309</v>
      </c>
      <c r="Q443">
        <v>9.9114481742556499</v>
      </c>
      <c r="R443">
        <v>9.5918735361418399</v>
      </c>
      <c r="S443">
        <v>9.3071316788545708</v>
      </c>
      <c r="T443">
        <v>8.3499395017987403</v>
      </c>
      <c r="U443">
        <v>9.2083610573088404</v>
      </c>
      <c r="V443">
        <v>8.7605947592063806</v>
      </c>
      <c r="W443">
        <v>8.3928049639620799</v>
      </c>
      <c r="X443">
        <v>9.3250109721633407</v>
      </c>
      <c r="Y443">
        <v>8.9492533326352603</v>
      </c>
      <c r="Z443">
        <v>8.6082960739918004</v>
      </c>
      <c r="AA443">
        <v>8.2968108901699296</v>
      </c>
      <c r="AB443">
        <v>8.0113685228642506</v>
      </c>
      <c r="AC443">
        <v>7.7492024353806102</v>
      </c>
      <c r="AD443">
        <v>7.5082221290076703</v>
      </c>
      <c r="AE443">
        <v>7.2865905893126497</v>
      </c>
      <c r="AF443">
        <v>7.0826631877960304</v>
      </c>
      <c r="AG443">
        <v>6.8949344874889</v>
      </c>
      <c r="AH443">
        <v>6.7220118499192196</v>
      </c>
    </row>
    <row r="444" spans="1:34" x14ac:dyDescent="0.35">
      <c r="A444" t="s">
        <v>511</v>
      </c>
      <c r="C444">
        <v>321.75599999999997</v>
      </c>
      <c r="D444">
        <v>317.53500000000003</v>
      </c>
      <c r="E444">
        <v>293.70289736125198</v>
      </c>
      <c r="F444">
        <v>293.63670460439499</v>
      </c>
      <c r="G444">
        <v>296.84599647794198</v>
      </c>
      <c r="H444">
        <v>477.35768190105301</v>
      </c>
      <c r="I444">
        <v>539.61816609059701</v>
      </c>
      <c r="J444">
        <v>533.33804552424294</v>
      </c>
      <c r="K444">
        <v>585.53470801625497</v>
      </c>
      <c r="L444">
        <v>577.52787685680096</v>
      </c>
      <c r="M444">
        <v>587.69267783389</v>
      </c>
      <c r="N444">
        <v>914.14852573719702</v>
      </c>
      <c r="O444">
        <v>955.26102090123698</v>
      </c>
      <c r="P444">
        <v>955.26380483593096</v>
      </c>
      <c r="Q444">
        <v>986.821615400459</v>
      </c>
      <c r="R444">
        <v>983.10717804370404</v>
      </c>
      <c r="S444">
        <v>955.73162026577404</v>
      </c>
      <c r="T444">
        <v>804.76991491886497</v>
      </c>
      <c r="U444">
        <v>738.66271211486799</v>
      </c>
      <c r="V444">
        <v>699.68732130277294</v>
      </c>
      <c r="W444">
        <v>672.06326745134402</v>
      </c>
      <c r="X444">
        <v>833.88011108421199</v>
      </c>
      <c r="Y444">
        <v>802.97906231119202</v>
      </c>
      <c r="Z444">
        <v>775.42701098947396</v>
      </c>
      <c r="AA444">
        <v>750.51189272423096</v>
      </c>
      <c r="AB444">
        <v>727.787307796248</v>
      </c>
      <c r="AC444">
        <v>706.94287930294001</v>
      </c>
      <c r="AD444">
        <v>687.74673440047195</v>
      </c>
      <c r="AE444">
        <v>670.01637144159599</v>
      </c>
      <c r="AF444">
        <v>653.60258463376294</v>
      </c>
      <c r="AG444">
        <v>638.37995763640197</v>
      </c>
      <c r="AH444">
        <v>624.24087526194205</v>
      </c>
    </row>
    <row r="445" spans="1:34" x14ac:dyDescent="0.35">
      <c r="A445" t="s">
        <v>512</v>
      </c>
      <c r="C445">
        <v>348.476</v>
      </c>
      <c r="D445">
        <v>352.08100000000002</v>
      </c>
      <c r="E445">
        <v>300.94913236525502</v>
      </c>
      <c r="F445">
        <v>499.16550372569702</v>
      </c>
      <c r="G445">
        <v>473.52324958283498</v>
      </c>
      <c r="H445">
        <v>622.05030940605695</v>
      </c>
      <c r="I445">
        <v>972.56189643142204</v>
      </c>
      <c r="J445">
        <v>884.57506973428497</v>
      </c>
      <c r="K445">
        <v>840.34437069732905</v>
      </c>
      <c r="L445">
        <v>793.926801464866</v>
      </c>
      <c r="M445">
        <v>755.44130631862197</v>
      </c>
      <c r="N445">
        <v>868.56832766957302</v>
      </c>
      <c r="O445">
        <v>1317.8213387605299</v>
      </c>
      <c r="P445">
        <v>1245.33150894542</v>
      </c>
      <c r="Q445">
        <v>1229.1559761261799</v>
      </c>
      <c r="R445">
        <v>1258.8702366805101</v>
      </c>
      <c r="S445">
        <v>1292.11593855601</v>
      </c>
      <c r="T445">
        <v>1061.2508074950199</v>
      </c>
      <c r="U445">
        <v>1793.1282143461899</v>
      </c>
      <c r="V445">
        <v>1637.4448832017199</v>
      </c>
      <c r="W445">
        <v>1512.31066973115</v>
      </c>
      <c r="X445">
        <v>1406.0489404545999</v>
      </c>
      <c r="Y445">
        <v>1313.64655668357</v>
      </c>
      <c r="Z445">
        <v>1232.6134375500901</v>
      </c>
      <c r="AA445">
        <v>1161.4627531533499</v>
      </c>
      <c r="AB445">
        <v>1099.12071935723</v>
      </c>
      <c r="AC445">
        <v>1044.6938807034501</v>
      </c>
      <c r="AD445">
        <v>997.37960934662794</v>
      </c>
      <c r="AE445">
        <v>956.43449073765305</v>
      </c>
      <c r="AF445">
        <v>921.16541088452902</v>
      </c>
      <c r="AG445">
        <v>890.92864365005403</v>
      </c>
      <c r="AH445">
        <v>865.13090822568495</v>
      </c>
    </row>
    <row r="446" spans="1:34" x14ac:dyDescent="0.35">
      <c r="A446" t="s">
        <v>513</v>
      </c>
      <c r="C446">
        <v>114.66</v>
      </c>
      <c r="D446">
        <v>115.372</v>
      </c>
      <c r="E446">
        <v>73.934978908829194</v>
      </c>
      <c r="F446">
        <v>77.691709773288906</v>
      </c>
      <c r="G446">
        <v>83.334688133050406</v>
      </c>
      <c r="H446">
        <v>91.673332135148996</v>
      </c>
      <c r="I446">
        <v>94.157903335339995</v>
      </c>
      <c r="J446">
        <v>96.990160302926895</v>
      </c>
      <c r="K446">
        <v>102.62689660529</v>
      </c>
      <c r="L446">
        <v>105.77776943499499</v>
      </c>
      <c r="M446">
        <v>107.43641264830001</v>
      </c>
      <c r="N446">
        <v>126.57152064526601</v>
      </c>
      <c r="O446">
        <v>126.17257421334099</v>
      </c>
      <c r="P446">
        <v>126.968487113362</v>
      </c>
      <c r="Q446">
        <v>139.369568846296</v>
      </c>
      <c r="R446">
        <v>138.954375599082</v>
      </c>
      <c r="S446">
        <v>138.29966410510499</v>
      </c>
      <c r="T446">
        <v>137.968709582587</v>
      </c>
      <c r="U446">
        <v>137.76716517897901</v>
      </c>
      <c r="V446">
        <v>137.896691511049</v>
      </c>
      <c r="W446">
        <v>138.12207085231199</v>
      </c>
      <c r="X446">
        <v>138.39118655688799</v>
      </c>
      <c r="Y446">
        <v>138.70823742946001</v>
      </c>
      <c r="Z446">
        <v>139.06635543477</v>
      </c>
      <c r="AA446">
        <v>139.450353131985</v>
      </c>
      <c r="AB446">
        <v>139.90888920690301</v>
      </c>
      <c r="AC446">
        <v>140.35882368954299</v>
      </c>
      <c r="AD446">
        <v>140.832837976436</v>
      </c>
      <c r="AE446">
        <v>141.32524299630899</v>
      </c>
      <c r="AF446">
        <v>141.83193409283899</v>
      </c>
      <c r="AG446">
        <v>142.34937115030601</v>
      </c>
      <c r="AH446">
        <v>142.874508835878</v>
      </c>
    </row>
    <row r="447" spans="1:34" x14ac:dyDescent="0.35">
      <c r="A447" t="s">
        <v>514</v>
      </c>
      <c r="C447">
        <v>3017.038</v>
      </c>
      <c r="D447">
        <v>2952.1460000000002</v>
      </c>
      <c r="E447">
        <v>2483.7052254122</v>
      </c>
      <c r="F447">
        <v>2852.60744441407</v>
      </c>
      <c r="G447">
        <v>3916.27897843255</v>
      </c>
      <c r="H447">
        <v>5817.3380576260997</v>
      </c>
      <c r="I447">
        <v>5900.8437438067604</v>
      </c>
      <c r="J447">
        <v>5597.0921105944899</v>
      </c>
      <c r="K447">
        <v>7298.1865826316598</v>
      </c>
      <c r="L447">
        <v>6858.6860812426803</v>
      </c>
      <c r="M447">
        <v>6756.1505852645596</v>
      </c>
      <c r="N447">
        <v>8152.80103442777</v>
      </c>
      <c r="O447">
        <v>7222.5907246622801</v>
      </c>
      <c r="P447">
        <v>6931.6776266069201</v>
      </c>
      <c r="Q447">
        <v>6422.9259555734698</v>
      </c>
      <c r="R447">
        <v>6175.05364305687</v>
      </c>
      <c r="S447">
        <v>5958.27439870535</v>
      </c>
      <c r="T447">
        <v>5468.9474343248503</v>
      </c>
      <c r="U447">
        <v>5170.1485887872605</v>
      </c>
      <c r="V447">
        <v>4963.3847382863996</v>
      </c>
      <c r="W447">
        <v>4793.5003025535198</v>
      </c>
      <c r="X447">
        <v>5715.5380574972596</v>
      </c>
      <c r="Y447">
        <v>5508.7304517748498</v>
      </c>
      <c r="Z447">
        <v>5321.78162883799</v>
      </c>
      <c r="AA447">
        <v>5150.9361963967704</v>
      </c>
      <c r="AB447">
        <v>4993.5688265928602</v>
      </c>
      <c r="AC447">
        <v>4847.7348204362997</v>
      </c>
      <c r="AD447">
        <v>4711.9417239208697</v>
      </c>
      <c r="AE447">
        <v>4585.0098365898202</v>
      </c>
      <c r="AF447">
        <v>4465.9829565838099</v>
      </c>
      <c r="AG447">
        <v>4354.0692036558503</v>
      </c>
      <c r="AH447">
        <v>4248.6004897930698</v>
      </c>
    </row>
    <row r="448" spans="1:34" x14ac:dyDescent="0.35">
      <c r="A448" t="s">
        <v>515</v>
      </c>
      <c r="C448">
        <v>323.17</v>
      </c>
      <c r="D448">
        <v>323.94799999999998</v>
      </c>
      <c r="E448">
        <v>237.03717610467299</v>
      </c>
      <c r="F448">
        <v>470.499211664038</v>
      </c>
      <c r="G448">
        <v>528.186635268381</v>
      </c>
      <c r="H448">
        <v>642.17067756320398</v>
      </c>
      <c r="I448">
        <v>1009.06648490559</v>
      </c>
      <c r="J448">
        <v>902.19386295606103</v>
      </c>
      <c r="K448">
        <v>1109.9465458724601</v>
      </c>
      <c r="L448">
        <v>988.85110736891102</v>
      </c>
      <c r="M448">
        <v>921.76942400581197</v>
      </c>
      <c r="N448">
        <v>1127.8221304904</v>
      </c>
      <c r="O448">
        <v>1316.8774923119399</v>
      </c>
      <c r="P448">
        <v>1137.82441608876</v>
      </c>
      <c r="Q448">
        <v>980.66511819761297</v>
      </c>
      <c r="R448">
        <v>885.51930390675705</v>
      </c>
      <c r="S448">
        <v>814.74306665817096</v>
      </c>
      <c r="T448">
        <v>730.510553438854</v>
      </c>
      <c r="U448">
        <v>1223.4828540631099</v>
      </c>
      <c r="V448">
        <v>1177.9995684655901</v>
      </c>
      <c r="W448">
        <v>1133.50801561037</v>
      </c>
      <c r="X448">
        <v>1088.6362660060799</v>
      </c>
      <c r="Y448">
        <v>1043.3705743498399</v>
      </c>
      <c r="Z448">
        <v>998.21140844645095</v>
      </c>
      <c r="AA448">
        <v>953.80990150480295</v>
      </c>
      <c r="AB448">
        <v>910.796152429632</v>
      </c>
      <c r="AC448">
        <v>869.70180040892501</v>
      </c>
      <c r="AD448">
        <v>830.93210304356899</v>
      </c>
      <c r="AE448">
        <v>794.764213221923</v>
      </c>
      <c r="AF448">
        <v>761.35876928387904</v>
      </c>
      <c r="AG448">
        <v>730.77736940278101</v>
      </c>
      <c r="AH448">
        <v>703.00172039621202</v>
      </c>
    </row>
    <row r="449" spans="1:34" x14ac:dyDescent="0.35">
      <c r="A449" t="s">
        <v>516</v>
      </c>
      <c r="C449">
        <v>79.576999999999998</v>
      </c>
      <c r="D449">
        <v>80.44</v>
      </c>
      <c r="E449">
        <v>30.842387693215699</v>
      </c>
      <c r="F449">
        <v>34.8499988376118</v>
      </c>
      <c r="G449">
        <v>42.271457608261201</v>
      </c>
      <c r="H449">
        <v>45.150431283781998</v>
      </c>
      <c r="I449">
        <v>45.123606519423802</v>
      </c>
      <c r="J449">
        <v>45.611538815303597</v>
      </c>
      <c r="K449">
        <v>159.21193721765999</v>
      </c>
      <c r="L449">
        <v>158.10001475625401</v>
      </c>
      <c r="M449">
        <v>156.47325157205699</v>
      </c>
      <c r="N449">
        <v>160.24256749813901</v>
      </c>
      <c r="O449">
        <v>157.02233164721301</v>
      </c>
      <c r="P449">
        <v>156.39469571860101</v>
      </c>
      <c r="Q449">
        <v>152.50994011161799</v>
      </c>
      <c r="R449">
        <v>150.36879885490299</v>
      </c>
      <c r="S449">
        <v>147.96699056414701</v>
      </c>
      <c r="T449">
        <v>146.492082038554</v>
      </c>
      <c r="U449">
        <v>145.17152281842701</v>
      </c>
      <c r="V449">
        <v>144.181556438841</v>
      </c>
      <c r="W449">
        <v>143.30063776338599</v>
      </c>
      <c r="X449">
        <v>142.51641056429</v>
      </c>
      <c r="Y449">
        <v>141.818450086338</v>
      </c>
      <c r="Z449">
        <v>141.19623273301701</v>
      </c>
      <c r="AA449">
        <v>140.63979325877901</v>
      </c>
      <c r="AB449">
        <v>140.18662748137299</v>
      </c>
      <c r="AC449">
        <v>139.770230839449</v>
      </c>
      <c r="AD449">
        <v>139.38912031969301</v>
      </c>
      <c r="AE449">
        <v>139.04043432534399</v>
      </c>
      <c r="AF449">
        <v>138.72153231721001</v>
      </c>
      <c r="AG449">
        <v>138.42994199350099</v>
      </c>
      <c r="AH449">
        <v>138.16334740643899</v>
      </c>
    </row>
    <row r="450" spans="1:34" x14ac:dyDescent="0.35">
      <c r="A450" t="s">
        <v>240</v>
      </c>
      <c r="B450">
        <v>2366.2420000000002</v>
      </c>
      <c r="C450">
        <v>2397.0520000000001</v>
      </c>
      <c r="D450">
        <v>2427.6080000000002</v>
      </c>
      <c r="E450">
        <v>2458.1146997782798</v>
      </c>
      <c r="F450">
        <v>2488.5733423796701</v>
      </c>
      <c r="G450">
        <v>2516.8591385785498</v>
      </c>
      <c r="H450">
        <v>2543.19143066375</v>
      </c>
      <c r="I450">
        <v>2567.4125404896399</v>
      </c>
      <c r="J450">
        <v>2589.6846774075102</v>
      </c>
      <c r="K450">
        <v>2609.8580844646299</v>
      </c>
      <c r="L450">
        <v>2628.1047966975102</v>
      </c>
      <c r="M450">
        <v>2644.42172603874</v>
      </c>
      <c r="N450">
        <v>2658.69872131088</v>
      </c>
      <c r="O450">
        <v>2655.4262920515398</v>
      </c>
      <c r="P450">
        <v>2667.5610698137298</v>
      </c>
      <c r="Q450">
        <v>2678.6145036985299</v>
      </c>
      <c r="R450">
        <v>2688.5754896113799</v>
      </c>
      <c r="S450">
        <v>2697.38261621007</v>
      </c>
      <c r="T450">
        <v>2705.1488950281</v>
      </c>
      <c r="U450">
        <v>2711.8048091811702</v>
      </c>
      <c r="V450">
        <v>2717.4380391464902</v>
      </c>
      <c r="W450">
        <v>2722.0552400069701</v>
      </c>
      <c r="X450">
        <v>2725.60464981319</v>
      </c>
      <c r="Y450">
        <v>2729.01231179963</v>
      </c>
      <c r="Z450">
        <v>2732.2252670624998</v>
      </c>
      <c r="AA450">
        <v>2735.3052372588199</v>
      </c>
      <c r="AB450">
        <v>2738.1998256592101</v>
      </c>
      <c r="AC450">
        <v>2740.96911666088</v>
      </c>
      <c r="AD450">
        <v>2743.6161813548001</v>
      </c>
      <c r="AE450">
        <v>2746.08959261461</v>
      </c>
      <c r="AF450">
        <v>2748.4468291664698</v>
      </c>
      <c r="AG450">
        <v>2750.6370488682101</v>
      </c>
      <c r="AH450">
        <v>2752.7161800993699</v>
      </c>
    </row>
    <row r="451" spans="1:34" x14ac:dyDescent="0.35">
      <c r="A451" t="s">
        <v>342</v>
      </c>
      <c r="C451">
        <v>286.45999999999998</v>
      </c>
      <c r="D451">
        <v>293.86900000000003</v>
      </c>
      <c r="E451">
        <v>300.51066011260298</v>
      </c>
      <c r="F451">
        <v>373.93116568796501</v>
      </c>
      <c r="G451">
        <v>544.94967554008895</v>
      </c>
      <c r="H451">
        <v>608.92948157608203</v>
      </c>
      <c r="I451">
        <v>557.51566131117795</v>
      </c>
      <c r="J451">
        <v>539.36374802183298</v>
      </c>
      <c r="K451">
        <v>831.97833476223002</v>
      </c>
      <c r="L451">
        <v>794.62856045017895</v>
      </c>
      <c r="M451">
        <v>801.61835421062199</v>
      </c>
      <c r="N451">
        <v>1025.1432937091299</v>
      </c>
      <c r="O451">
        <v>889.41221741929598</v>
      </c>
      <c r="P451">
        <v>900.622172519439</v>
      </c>
      <c r="Q451">
        <v>876.27450184095596</v>
      </c>
      <c r="R451">
        <v>879.18993068885402</v>
      </c>
      <c r="S451">
        <v>878.12098803992797</v>
      </c>
      <c r="T451">
        <v>809.70895102434099</v>
      </c>
      <c r="U451">
        <v>778.02025494256304</v>
      </c>
      <c r="V451">
        <v>761.57233518934504</v>
      </c>
      <c r="W451">
        <v>751.35666267849604</v>
      </c>
      <c r="X451">
        <v>744.40183521377503</v>
      </c>
      <c r="Y451">
        <v>738.87000282456495</v>
      </c>
      <c r="Z451">
        <v>734.72440147867098</v>
      </c>
      <c r="AA451">
        <v>731.520656232389</v>
      </c>
      <c r="AB451">
        <v>729.01757661226998</v>
      </c>
      <c r="AC451">
        <v>727.00550491769798</v>
      </c>
      <c r="AD451">
        <v>725.37727488434598</v>
      </c>
      <c r="AE451">
        <v>724.04982764599799</v>
      </c>
      <c r="AF451">
        <v>722.96278095911396</v>
      </c>
      <c r="AG451">
        <v>722.07087001348202</v>
      </c>
      <c r="AH451">
        <v>721.33934397978396</v>
      </c>
    </row>
    <row r="452" spans="1:34" x14ac:dyDescent="0.35">
      <c r="A452" t="s">
        <v>32</v>
      </c>
      <c r="C452">
        <v>213.38300000000001</v>
      </c>
      <c r="D452">
        <v>207.08600000000001</v>
      </c>
      <c r="E452">
        <v>212.18174777048199</v>
      </c>
      <c r="F452">
        <v>205.66157105347301</v>
      </c>
      <c r="G452">
        <v>198.02005511447899</v>
      </c>
      <c r="H452">
        <v>183.67554965377701</v>
      </c>
      <c r="I452">
        <v>176.27271946038701</v>
      </c>
      <c r="J452">
        <v>166.67702543746901</v>
      </c>
      <c r="K452">
        <v>156.49171737683699</v>
      </c>
      <c r="L452">
        <v>147.43791024294501</v>
      </c>
      <c r="M452">
        <v>139.51899272908099</v>
      </c>
      <c r="N452">
        <v>130.40525362463799</v>
      </c>
      <c r="O452">
        <v>123.181158012615</v>
      </c>
      <c r="P452">
        <v>117.72991759783601</v>
      </c>
      <c r="Q452">
        <v>113.707169947298</v>
      </c>
      <c r="R452">
        <v>108.516407654178</v>
      </c>
      <c r="S452">
        <v>103.427028332397</v>
      </c>
      <c r="T452">
        <v>99.363879555629396</v>
      </c>
      <c r="U452">
        <v>95.755562156166505</v>
      </c>
      <c r="V452">
        <v>92.916507127632201</v>
      </c>
      <c r="W452">
        <v>90.198286147566805</v>
      </c>
      <c r="X452">
        <v>87.5725417101864</v>
      </c>
      <c r="Y452">
        <v>85.224071061861693</v>
      </c>
      <c r="Z452">
        <v>82.917319066581697</v>
      </c>
      <c r="AA452">
        <v>80.648354607920197</v>
      </c>
      <c r="AB452">
        <v>78.392109738745305</v>
      </c>
      <c r="AC452">
        <v>76.178158566952604</v>
      </c>
      <c r="AD452">
        <v>73.997244061555904</v>
      </c>
      <c r="AE452">
        <v>71.850021330811302</v>
      </c>
      <c r="AF452">
        <v>69.737307184066907</v>
      </c>
      <c r="AG452">
        <v>67.660086971343603</v>
      </c>
      <c r="AH452">
        <v>65.619373657678594</v>
      </c>
    </row>
    <row r="453" spans="1:34" x14ac:dyDescent="0.35">
      <c r="A453" t="s">
        <v>343</v>
      </c>
      <c r="C453">
        <v>213.38300000000001</v>
      </c>
      <c r="D453">
        <v>207.08600000000001</v>
      </c>
      <c r="E453">
        <v>212.18174777048199</v>
      </c>
      <c r="F453">
        <v>205.66157105347301</v>
      </c>
      <c r="G453">
        <v>198.02005511447899</v>
      </c>
      <c r="H453">
        <v>183.67554965377701</v>
      </c>
      <c r="I453">
        <v>176.27271946038701</v>
      </c>
      <c r="J453">
        <v>166.67702543746901</v>
      </c>
      <c r="K453">
        <v>156.49171737683699</v>
      </c>
      <c r="L453">
        <v>147.43791024294501</v>
      </c>
      <c r="M453">
        <v>139.51899272908099</v>
      </c>
      <c r="N453">
        <v>130.40525362463799</v>
      </c>
      <c r="O453">
        <v>123.181158012615</v>
      </c>
      <c r="P453">
        <v>117.72991759783601</v>
      </c>
      <c r="Q453">
        <v>113.707169947298</v>
      </c>
      <c r="R453">
        <v>108.516407654178</v>
      </c>
      <c r="S453">
        <v>103.427028332397</v>
      </c>
      <c r="T453">
        <v>99.363879555629396</v>
      </c>
      <c r="U453">
        <v>95.755562156166505</v>
      </c>
      <c r="V453">
        <v>92.916507127632201</v>
      </c>
      <c r="W453">
        <v>90.198286147566805</v>
      </c>
      <c r="X453">
        <v>87.5725417101864</v>
      </c>
      <c r="Y453">
        <v>85.224071061861693</v>
      </c>
      <c r="Z453">
        <v>82.917319066581697</v>
      </c>
      <c r="AA453">
        <v>80.648354607920197</v>
      </c>
      <c r="AB453">
        <v>78.392109738745305</v>
      </c>
      <c r="AC453">
        <v>76.178158566952604</v>
      </c>
      <c r="AD453">
        <v>73.997244061556003</v>
      </c>
      <c r="AE453">
        <v>71.850021330811302</v>
      </c>
      <c r="AF453">
        <v>69.737307184066907</v>
      </c>
      <c r="AG453">
        <v>67.660086971343603</v>
      </c>
      <c r="AH453">
        <v>65.619373657678594</v>
      </c>
    </row>
    <row r="454" spans="1:34" x14ac:dyDescent="0.35">
      <c r="A454" t="s">
        <v>344</v>
      </c>
      <c r="C454">
        <v>162.68600000000001</v>
      </c>
      <c r="D454">
        <v>159.52799999999999</v>
      </c>
      <c r="E454">
        <v>152.03311118509799</v>
      </c>
      <c r="F454">
        <v>149.57514087317301</v>
      </c>
      <c r="G454">
        <v>148.866772916256</v>
      </c>
      <c r="H454">
        <v>156.972564708606</v>
      </c>
      <c r="I454">
        <v>158.383396191716</v>
      </c>
      <c r="J454">
        <v>162.79887201253501</v>
      </c>
      <c r="K454">
        <v>200.042101357023</v>
      </c>
      <c r="L454">
        <v>186.87937948654701</v>
      </c>
      <c r="M454">
        <v>186.475598691324</v>
      </c>
      <c r="N454">
        <v>239.18646311516801</v>
      </c>
      <c r="O454">
        <v>199.78411387645801</v>
      </c>
      <c r="P454">
        <v>193.862830527037</v>
      </c>
      <c r="Q454">
        <v>194.57626574099601</v>
      </c>
      <c r="R454">
        <v>190.524866357473</v>
      </c>
      <c r="S454">
        <v>187.96140562623199</v>
      </c>
      <c r="T454">
        <v>156.92619265224701</v>
      </c>
      <c r="U454">
        <v>140.38441562699501</v>
      </c>
      <c r="V454">
        <v>128.48827692257399</v>
      </c>
      <c r="W454">
        <v>119.555898847227</v>
      </c>
      <c r="X454">
        <v>112.31371228242701</v>
      </c>
      <c r="Y454">
        <v>105.822321084666</v>
      </c>
      <c r="Z454">
        <v>100.20014390252</v>
      </c>
      <c r="AA454">
        <v>95.212157589575099</v>
      </c>
      <c r="AB454">
        <v>90.732907319651503</v>
      </c>
      <c r="AC454">
        <v>86.632131327398298</v>
      </c>
      <c r="AD454">
        <v>82.849589771747603</v>
      </c>
      <c r="AE454">
        <v>79.334206735056298</v>
      </c>
      <c r="AF454">
        <v>76.047700813391501</v>
      </c>
      <c r="AG454">
        <v>72.960450798232102</v>
      </c>
      <c r="AH454">
        <v>70.048983454132397</v>
      </c>
    </row>
    <row r="455" spans="1:34" x14ac:dyDescent="0.35">
      <c r="A455" t="s">
        <v>345</v>
      </c>
      <c r="C455">
        <v>11.353</v>
      </c>
      <c r="D455">
        <v>10.956</v>
      </c>
      <c r="E455">
        <v>9.0588550612092291</v>
      </c>
      <c r="F455">
        <v>8.7409599108634399</v>
      </c>
      <c r="G455">
        <v>8.2545443759150405</v>
      </c>
      <c r="H455">
        <v>7.6065972484678301</v>
      </c>
      <c r="I455">
        <v>7.1146489740080998</v>
      </c>
      <c r="J455">
        <v>6.45442701742087</v>
      </c>
      <c r="K455">
        <v>3.5389519851518001</v>
      </c>
      <c r="L455">
        <v>3.1783253852647602</v>
      </c>
      <c r="M455">
        <v>2.89183724084827</v>
      </c>
      <c r="N455">
        <v>2.6385708534213399</v>
      </c>
      <c r="O455">
        <v>2.4379089850129101</v>
      </c>
      <c r="P455">
        <v>2.2640183690207101</v>
      </c>
    </row>
    <row r="456" spans="1:34" x14ac:dyDescent="0.35">
      <c r="A456" t="s">
        <v>346</v>
      </c>
      <c r="C456">
        <v>40.081000000000003</v>
      </c>
      <c r="D456">
        <v>37.924999999999997</v>
      </c>
      <c r="E456">
        <v>30.486971214317499</v>
      </c>
      <c r="F456">
        <v>28.878638909915399</v>
      </c>
      <c r="G456">
        <v>27.029526928664101</v>
      </c>
      <c r="H456">
        <v>25.7347820254993</v>
      </c>
      <c r="I456">
        <v>23.877050480310398</v>
      </c>
      <c r="J456">
        <v>21.629381001960699</v>
      </c>
      <c r="K456">
        <v>20.168003090158301</v>
      </c>
      <c r="L456">
        <v>18.213836407400699</v>
      </c>
      <c r="M456">
        <v>16.539578045277899</v>
      </c>
      <c r="N456">
        <v>15.111586786382199</v>
      </c>
      <c r="O456">
        <v>13.6538259815866</v>
      </c>
      <c r="P456">
        <v>12.433571349124801</v>
      </c>
      <c r="Q456">
        <v>11.3354044721421</v>
      </c>
      <c r="R456">
        <v>10.3280358701479</v>
      </c>
      <c r="S456">
        <v>9.4190600789598697</v>
      </c>
      <c r="T456">
        <v>8.6448528295138498</v>
      </c>
      <c r="U456">
        <v>7.9723026456289396</v>
      </c>
      <c r="V456">
        <v>7.3642322953966399</v>
      </c>
      <c r="W456">
        <v>6.8141201722410099</v>
      </c>
      <c r="X456">
        <v>6.3123894110906198</v>
      </c>
      <c r="Y456">
        <v>5.8441420158176101</v>
      </c>
      <c r="Z456">
        <v>5.4134523755084301</v>
      </c>
      <c r="AA456">
        <v>5.0155350259851001</v>
      </c>
      <c r="AB456">
        <v>4.6471991724127903</v>
      </c>
      <c r="AC456">
        <v>4.3044758034498498</v>
      </c>
      <c r="AD456">
        <v>3.9848358940589801</v>
      </c>
      <c r="AE456">
        <v>3.68613647969554</v>
      </c>
      <c r="AF456">
        <v>3.40653954442273</v>
      </c>
      <c r="AG456">
        <v>3.144449618551</v>
      </c>
      <c r="AH456">
        <v>2.89846735819305</v>
      </c>
    </row>
    <row r="457" spans="1:34" x14ac:dyDescent="0.35">
      <c r="A457" t="s">
        <v>347</v>
      </c>
      <c r="C457">
        <v>50.667000000000002</v>
      </c>
      <c r="D457">
        <v>69.858000000000004</v>
      </c>
      <c r="E457">
        <v>87.858380167388106</v>
      </c>
      <c r="F457">
        <v>104.73901907362399</v>
      </c>
      <c r="G457">
        <v>120.56117021707</v>
      </c>
      <c r="H457">
        <v>137.26360399774001</v>
      </c>
      <c r="I457">
        <v>152.55421625131601</v>
      </c>
      <c r="J457">
        <v>166.57726024998101</v>
      </c>
      <c r="K457">
        <v>179.461123305298</v>
      </c>
      <c r="L457">
        <v>191.31117683732199</v>
      </c>
      <c r="M457">
        <v>202.213533068917</v>
      </c>
      <c r="N457">
        <v>212.257425304386</v>
      </c>
      <c r="O457">
        <v>221.74791800654799</v>
      </c>
      <c r="P457">
        <v>229.91953433209699</v>
      </c>
      <c r="Q457">
        <v>237.31062999611299</v>
      </c>
      <c r="R457">
        <v>243.35198816971601</v>
      </c>
      <c r="S457">
        <v>248.39811091509799</v>
      </c>
      <c r="T457">
        <v>252.53517702998701</v>
      </c>
      <c r="U457">
        <v>256.93066426728001</v>
      </c>
      <c r="V457">
        <v>261.226742868982</v>
      </c>
      <c r="W457">
        <v>265.35114305529203</v>
      </c>
      <c r="X457">
        <v>269.24938636497302</v>
      </c>
      <c r="Y457">
        <v>272.90618661350902</v>
      </c>
      <c r="Z457">
        <v>276.32262959854501</v>
      </c>
      <c r="AA457">
        <v>279.50680478064999</v>
      </c>
      <c r="AB457">
        <v>282.46986575048101</v>
      </c>
      <c r="AC457">
        <v>285.22408287605901</v>
      </c>
      <c r="AD457">
        <v>287.781918666666</v>
      </c>
      <c r="AE457">
        <v>290.15558061009398</v>
      </c>
      <c r="AF457">
        <v>292.35680723465902</v>
      </c>
      <c r="AG457">
        <v>294.39677229625801</v>
      </c>
      <c r="AH457">
        <v>296.286048751826</v>
      </c>
    </row>
    <row r="458" spans="1:34" x14ac:dyDescent="0.35">
      <c r="A458" t="s">
        <v>517</v>
      </c>
      <c r="E458" s="36">
        <v>2.7083485021614098E-10</v>
      </c>
      <c r="F458" s="36">
        <v>1.03040931074301E-9</v>
      </c>
      <c r="G458" s="36">
        <v>3.74761158695024E-9</v>
      </c>
      <c r="H458" s="36">
        <v>3.2166474543131099E-5</v>
      </c>
      <c r="I458">
        <v>1.10023328702546E-4</v>
      </c>
      <c r="J458">
        <v>3.6429332317260301E-4</v>
      </c>
      <c r="K458">
        <v>1.57966428320605E-2</v>
      </c>
      <c r="L458">
        <v>4.9411921316278001E-2</v>
      </c>
      <c r="M458">
        <v>0.14946066183279499</v>
      </c>
      <c r="N458">
        <v>5.2399718754814701</v>
      </c>
      <c r="O458">
        <v>11.3123043558923</v>
      </c>
      <c r="P458">
        <v>18.2359887071188</v>
      </c>
      <c r="Q458">
        <v>25.127901569397899</v>
      </c>
      <c r="R458">
        <v>31.625855301269201</v>
      </c>
      <c r="S458">
        <v>35.367253082192398</v>
      </c>
      <c r="T458">
        <v>20.0291570455305</v>
      </c>
      <c r="U458">
        <v>13.2003162322417</v>
      </c>
      <c r="V458">
        <v>9.3208772570701992</v>
      </c>
      <c r="W458">
        <v>7.11194800815049</v>
      </c>
      <c r="X458">
        <v>5.7198402234912802</v>
      </c>
      <c r="Y458">
        <v>4.7640594560212897</v>
      </c>
      <c r="Z458">
        <v>4.0638838924629201</v>
      </c>
      <c r="AA458">
        <v>3.5231553845902099</v>
      </c>
      <c r="AB458">
        <v>3.08905407754043</v>
      </c>
      <c r="AC458">
        <v>2.7306558078580698</v>
      </c>
      <c r="AD458">
        <v>2.4287222197529901</v>
      </c>
      <c r="AE458">
        <v>2.1705840003648502</v>
      </c>
      <c r="AF458">
        <v>1.94745689015001</v>
      </c>
      <c r="AG458">
        <v>1.7529708551019201</v>
      </c>
      <c r="AH458">
        <v>1.5823292602558101</v>
      </c>
    </row>
    <row r="459" spans="1:34" x14ac:dyDescent="0.35">
      <c r="A459" t="s">
        <v>348</v>
      </c>
      <c r="C459">
        <v>63.664999999999999</v>
      </c>
      <c r="D459">
        <v>74.805000000000007</v>
      </c>
      <c r="E459">
        <v>85.758220601619499</v>
      </c>
      <c r="F459">
        <v>96.495757531856896</v>
      </c>
      <c r="G459">
        <v>110.367440642986</v>
      </c>
      <c r="H459">
        <v>132.09646246190599</v>
      </c>
      <c r="I459">
        <v>155.93802065509701</v>
      </c>
      <c r="J459">
        <v>176.01680524217801</v>
      </c>
      <c r="K459">
        <v>194.18406594401799</v>
      </c>
      <c r="L459">
        <v>226.073715557144</v>
      </c>
      <c r="M459">
        <v>254.501494230612</v>
      </c>
      <c r="N459">
        <v>281.86670168142899</v>
      </c>
      <c r="O459">
        <v>319.06251214102502</v>
      </c>
      <c r="P459">
        <v>347.67764345689602</v>
      </c>
      <c r="Q459">
        <v>375.62562165638798</v>
      </c>
      <c r="R459">
        <v>401.57680482606202</v>
      </c>
      <c r="S459">
        <v>428.21655431719898</v>
      </c>
      <c r="T459">
        <v>451.20730427762402</v>
      </c>
      <c r="U459">
        <v>469.398446307244</v>
      </c>
      <c r="V459">
        <v>484.99224744159</v>
      </c>
      <c r="W459">
        <v>498.92735738051999</v>
      </c>
      <c r="X459">
        <v>511.622710547709</v>
      </c>
      <c r="Y459">
        <v>523.31404990566296</v>
      </c>
      <c r="Z459">
        <v>534.13080496106204</v>
      </c>
      <c r="AA459">
        <v>544.19004354050003</v>
      </c>
      <c r="AB459">
        <v>553.57930807559796</v>
      </c>
      <c r="AC459">
        <v>562.36887154710803</v>
      </c>
      <c r="AD459">
        <v>570.61449659177299</v>
      </c>
      <c r="AE459">
        <v>578.36346441552803</v>
      </c>
      <c r="AF459">
        <v>585.65631098788799</v>
      </c>
      <c r="AG459">
        <v>592.52836531859896</v>
      </c>
      <c r="AH459">
        <v>599.01080989412901</v>
      </c>
    </row>
    <row r="460" spans="1:34" x14ac:dyDescent="0.35">
      <c r="A460" t="s">
        <v>39</v>
      </c>
      <c r="C460">
        <v>252.655</v>
      </c>
      <c r="D460">
        <v>238.256</v>
      </c>
      <c r="E460">
        <v>224.67374966067001</v>
      </c>
      <c r="F460">
        <v>211.80135944461199</v>
      </c>
      <c r="G460">
        <v>199.69970809177201</v>
      </c>
      <c r="H460">
        <v>188.345627423878</v>
      </c>
      <c r="I460">
        <v>177.58676408543101</v>
      </c>
      <c r="J460">
        <v>167.40736918596201</v>
      </c>
      <c r="K460">
        <v>157.77235248554001</v>
      </c>
      <c r="L460">
        <v>148.62970083681199</v>
      </c>
      <c r="M460">
        <v>139.95068444345</v>
      </c>
      <c r="N460">
        <v>131.68120424056801</v>
      </c>
      <c r="O460">
        <v>122.52827946572</v>
      </c>
      <c r="P460">
        <v>114.146483339952</v>
      </c>
      <c r="Q460">
        <v>106.40389722159</v>
      </c>
      <c r="R460">
        <v>98.591444187390806</v>
      </c>
      <c r="S460">
        <v>91.365368176484907</v>
      </c>
      <c r="T460">
        <v>84.688870901191805</v>
      </c>
      <c r="U460">
        <v>78.703378473800598</v>
      </c>
      <c r="V460">
        <v>73.218557874085406</v>
      </c>
      <c r="W460">
        <v>68.155998471647095</v>
      </c>
      <c r="X460">
        <v>63.467462479344299</v>
      </c>
      <c r="Y460">
        <v>59.117528890970803</v>
      </c>
      <c r="Z460">
        <v>55.077317893288303</v>
      </c>
      <c r="AA460">
        <v>51.321827198433901</v>
      </c>
      <c r="AB460">
        <v>47.828971069850603</v>
      </c>
      <c r="AC460">
        <v>44.578940600057201</v>
      </c>
      <c r="AD460">
        <v>41.553795027346901</v>
      </c>
      <c r="AE460">
        <v>38.737177225492097</v>
      </c>
      <c r="AF460">
        <v>36.114103354819598</v>
      </c>
      <c r="AG460">
        <v>33.670800002102702</v>
      </c>
      <c r="AH460">
        <v>31.394573371186802</v>
      </c>
    </row>
    <row r="461" spans="1:34" x14ac:dyDescent="0.35">
      <c r="A461" t="s">
        <v>40</v>
      </c>
      <c r="C461">
        <v>19.789000000000001</v>
      </c>
      <c r="D461">
        <v>19.994</v>
      </c>
      <c r="E461">
        <v>23.0634594872535</v>
      </c>
      <c r="F461">
        <v>23.4100456109019</v>
      </c>
      <c r="G461">
        <v>23.803090976888999</v>
      </c>
      <c r="H461">
        <v>50.058048817944801</v>
      </c>
      <c r="I461">
        <v>46.2819244766238</v>
      </c>
      <c r="J461">
        <v>37.458822952856202</v>
      </c>
      <c r="K461">
        <v>261.93980624137799</v>
      </c>
      <c r="L461">
        <v>245.81003029967499</v>
      </c>
      <c r="M461">
        <v>245.397624414733</v>
      </c>
      <c r="N461">
        <v>319.41712273985598</v>
      </c>
      <c r="O461">
        <v>233.18611639109901</v>
      </c>
      <c r="P461">
        <v>208.82692405656701</v>
      </c>
      <c r="Q461">
        <v>195.099667413687</v>
      </c>
      <c r="R461">
        <v>179.239065251075</v>
      </c>
      <c r="S461">
        <v>167.34898251307899</v>
      </c>
      <c r="T461">
        <v>143.73336301586301</v>
      </c>
      <c r="U461">
        <v>128.98887055779201</v>
      </c>
      <c r="V461">
        <v>117.460853345169</v>
      </c>
      <c r="W461">
        <v>107.689609732299</v>
      </c>
      <c r="X461">
        <v>99.091794020864299</v>
      </c>
      <c r="Y461">
        <v>91.239968313152701</v>
      </c>
      <c r="Z461">
        <v>84.178815230764002</v>
      </c>
      <c r="AA461">
        <v>77.779403042985507</v>
      </c>
      <c r="AB461">
        <v>71.952506393897394</v>
      </c>
      <c r="AC461">
        <v>66.619369465149205</v>
      </c>
      <c r="AD461">
        <v>61.723862289298303</v>
      </c>
      <c r="AE461">
        <v>57.219138194976203</v>
      </c>
      <c r="AF461">
        <v>53.066073710298603</v>
      </c>
      <c r="AG461">
        <v>49.231402031380298</v>
      </c>
      <c r="AH461">
        <v>45.686420980447998</v>
      </c>
    </row>
    <row r="462" spans="1:34" x14ac:dyDescent="0.35">
      <c r="A462" t="s">
        <v>41</v>
      </c>
      <c r="C462">
        <v>300.35199999999998</v>
      </c>
      <c r="D462">
        <v>299.68299999999999</v>
      </c>
      <c r="E462">
        <v>296.568589612712</v>
      </c>
      <c r="F462">
        <v>295.203031425733</v>
      </c>
      <c r="G462">
        <v>294.931001167891</v>
      </c>
      <c r="H462">
        <v>293.838982281749</v>
      </c>
      <c r="I462">
        <v>293.37342468781202</v>
      </c>
      <c r="J462">
        <v>292.385521901213</v>
      </c>
      <c r="K462">
        <v>16.615188215789299</v>
      </c>
      <c r="L462">
        <v>15.6466627641662</v>
      </c>
      <c r="M462">
        <v>14.7295768796392</v>
      </c>
      <c r="N462">
        <v>4.4985972868727</v>
      </c>
      <c r="O462">
        <v>4.2438184154242302</v>
      </c>
      <c r="P462">
        <v>4.0055745332885699</v>
      </c>
    </row>
    <row r="463" spans="1:34" x14ac:dyDescent="0.35">
      <c r="A463" t="s">
        <v>42</v>
      </c>
      <c r="C463">
        <v>7.4630000000000001</v>
      </c>
      <c r="D463">
        <v>7.41</v>
      </c>
      <c r="E463">
        <v>6.8083151077147601</v>
      </c>
      <c r="F463">
        <v>6.7488889347257199</v>
      </c>
      <c r="G463">
        <v>6.7233488702556397</v>
      </c>
      <c r="H463">
        <v>7.0821624562328802</v>
      </c>
      <c r="I463">
        <v>7.0099452381661997</v>
      </c>
      <c r="J463">
        <v>6.8921419327163598</v>
      </c>
      <c r="K463">
        <v>71.655051762306201</v>
      </c>
      <c r="L463">
        <v>64.343907244232597</v>
      </c>
      <c r="M463">
        <v>57.914465840391202</v>
      </c>
      <c r="N463">
        <v>52.582991174782499</v>
      </c>
      <c r="O463">
        <v>46.581386699176001</v>
      </c>
      <c r="P463">
        <v>41.971682286521997</v>
      </c>
      <c r="Q463">
        <v>38.375654160681002</v>
      </c>
      <c r="R463">
        <v>34.671416358347003</v>
      </c>
      <c r="S463">
        <v>31.339030224137701</v>
      </c>
      <c r="T463">
        <v>28.712745342403899</v>
      </c>
      <c r="U463">
        <v>26.406797870762801</v>
      </c>
      <c r="V463">
        <v>24.343260305445298</v>
      </c>
      <c r="W463">
        <v>22.466085210634599</v>
      </c>
      <c r="X463">
        <v>20.751092662398001</v>
      </c>
      <c r="Y463">
        <v>19.2199106316559</v>
      </c>
      <c r="Z463">
        <v>17.810644340214999</v>
      </c>
      <c r="AA463">
        <v>16.511559457191101</v>
      </c>
      <c r="AB463">
        <v>15.3078238400659</v>
      </c>
      <c r="AC463">
        <v>14.1972020003792</v>
      </c>
      <c r="AD463">
        <v>13.170574438516301</v>
      </c>
      <c r="AE463">
        <v>12.220865008445999</v>
      </c>
      <c r="AF463">
        <v>11.341736818103801</v>
      </c>
      <c r="AG463">
        <v>10.5275021784252</v>
      </c>
      <c r="AH463">
        <v>9.7730288942190207</v>
      </c>
    </row>
    <row r="464" spans="1:34" x14ac:dyDescent="0.35">
      <c r="A464" t="s">
        <v>349</v>
      </c>
      <c r="C464">
        <v>104.595</v>
      </c>
      <c r="D464">
        <v>97.477000000000004</v>
      </c>
      <c r="E464">
        <v>90.839986078124696</v>
      </c>
      <c r="F464">
        <v>84.650361908609995</v>
      </c>
      <c r="G464">
        <v>78.877141481216796</v>
      </c>
      <c r="H464">
        <v>73.491982655814098</v>
      </c>
      <c r="I464">
        <v>68.465830564812705</v>
      </c>
      <c r="J464">
        <v>63.774675742080298</v>
      </c>
      <c r="K464">
        <v>59.387960770760998</v>
      </c>
      <c r="L464">
        <v>55.116967355032401</v>
      </c>
      <c r="M464">
        <v>51.250071793430202</v>
      </c>
      <c r="N464">
        <v>47.648027137207698</v>
      </c>
      <c r="O464">
        <v>43.941195247866403</v>
      </c>
      <c r="P464">
        <v>40.690757908540498</v>
      </c>
      <c r="Q464">
        <v>37.673288427331002</v>
      </c>
      <c r="R464">
        <v>34.869521130246703</v>
      </c>
      <c r="S464">
        <v>32.281769576313401</v>
      </c>
      <c r="T464">
        <v>29.891009071891599</v>
      </c>
      <c r="U464">
        <v>27.765146473174099</v>
      </c>
      <c r="V464">
        <v>25.824491027769099</v>
      </c>
      <c r="W464">
        <v>24.035709810724001</v>
      </c>
      <c r="X464">
        <v>22.379735776866301</v>
      </c>
      <c r="Y464">
        <v>20.843252906473701</v>
      </c>
      <c r="Z464">
        <v>19.415920720945099</v>
      </c>
      <c r="AA464">
        <v>18.088855519102999</v>
      </c>
      <c r="AB464">
        <v>16.854305599890601</v>
      </c>
      <c r="AC464">
        <v>15.705355981961301</v>
      </c>
      <c r="AD464">
        <v>14.635753564066199</v>
      </c>
      <c r="AE464">
        <v>13.639793824890001</v>
      </c>
      <c r="AF464">
        <v>12.7122422828491</v>
      </c>
      <c r="AG464">
        <v>11.848276882419899</v>
      </c>
      <c r="AH464">
        <v>11.043443481896199</v>
      </c>
    </row>
    <row r="465" spans="1:34" x14ac:dyDescent="0.35">
      <c r="A465" t="s">
        <v>350</v>
      </c>
      <c r="C465">
        <v>2.871</v>
      </c>
      <c r="D465">
        <v>2.7160000000000002</v>
      </c>
      <c r="E465">
        <v>2.9440947375970201</v>
      </c>
      <c r="F465">
        <v>2.7995244344567398</v>
      </c>
      <c r="G465">
        <v>2.6623663366121901</v>
      </c>
      <c r="H465">
        <v>9.8004029273992792</v>
      </c>
      <c r="I465">
        <v>6.7747788533043298</v>
      </c>
      <c r="J465">
        <v>4.0296611750141196</v>
      </c>
      <c r="K465">
        <v>21.800825299188901</v>
      </c>
      <c r="L465">
        <v>19.198926007853402</v>
      </c>
      <c r="M465">
        <v>19.9039860429158</v>
      </c>
      <c r="N465">
        <v>31.130697375501502</v>
      </c>
      <c r="O465">
        <v>18.588775194518899</v>
      </c>
      <c r="P465">
        <v>15.776763871332699</v>
      </c>
      <c r="Q465">
        <v>17.826530159008701</v>
      </c>
      <c r="R465">
        <v>16.312923633781299</v>
      </c>
      <c r="S465">
        <v>15.0767427138206</v>
      </c>
      <c r="T465">
        <v>12.3571250800093</v>
      </c>
      <c r="U465">
        <v>10.857859703788201</v>
      </c>
      <c r="V465">
        <v>9.7897108287375101</v>
      </c>
      <c r="W465">
        <v>8.9279863411691593</v>
      </c>
      <c r="X465">
        <v>8.1874155514765405</v>
      </c>
      <c r="Y465">
        <v>7.5270012619269497</v>
      </c>
      <c r="Z465">
        <v>6.9314860520144004</v>
      </c>
      <c r="AA465">
        <v>6.3890158343261296</v>
      </c>
      <c r="AB465">
        <v>5.89191398550558</v>
      </c>
      <c r="AC465">
        <v>5.43460348028752</v>
      </c>
      <c r="AD465">
        <v>5.0130529190482997</v>
      </c>
      <c r="AE465">
        <v>4.6239199459995097</v>
      </c>
      <c r="AF465">
        <v>4.2644120713484703</v>
      </c>
      <c r="AG465">
        <v>3.93211753497217</v>
      </c>
      <c r="AH465">
        <v>3.6249046978580601</v>
      </c>
    </row>
    <row r="466" spans="1:34" x14ac:dyDescent="0.35">
      <c r="A466" t="s">
        <v>351</v>
      </c>
      <c r="C466">
        <v>46.081000000000003</v>
      </c>
      <c r="D466">
        <v>42.853999999999999</v>
      </c>
      <c r="E466">
        <v>39.534520732214503</v>
      </c>
      <c r="F466">
        <v>36.735813528449903</v>
      </c>
      <c r="G466">
        <v>34.129789150726999</v>
      </c>
      <c r="H466">
        <v>31.382287800118402</v>
      </c>
      <c r="I466">
        <v>28.774841838812801</v>
      </c>
      <c r="J466">
        <v>26.4942462408175</v>
      </c>
      <c r="K466">
        <v>6.1867985055436003</v>
      </c>
      <c r="L466">
        <v>5.7391493332836303</v>
      </c>
      <c r="M466">
        <v>5.3352854738427302</v>
      </c>
      <c r="N466">
        <v>4.9501727367709396</v>
      </c>
      <c r="O466">
        <v>4.56833903604086</v>
      </c>
      <c r="P466">
        <v>4.2358363558680896</v>
      </c>
    </row>
    <row r="467" spans="1:34" x14ac:dyDescent="0.35">
      <c r="A467" t="s">
        <v>352</v>
      </c>
      <c r="C467">
        <v>1.0309999999999999</v>
      </c>
      <c r="D467">
        <v>0.95199999999999996</v>
      </c>
      <c r="E467">
        <v>0.81845583840332703</v>
      </c>
      <c r="F467">
        <v>0.75613566677440203</v>
      </c>
      <c r="G467">
        <v>0.69821880636419897</v>
      </c>
      <c r="H467">
        <v>0.67483972382704405</v>
      </c>
      <c r="I467">
        <v>0.60652873125253004</v>
      </c>
      <c r="J467">
        <v>0.54536072272532898</v>
      </c>
      <c r="K467">
        <v>5.1551749361600496</v>
      </c>
      <c r="L467">
        <v>4.5356998449624397</v>
      </c>
      <c r="M467">
        <v>3.99237823327296</v>
      </c>
      <c r="N467">
        <v>3.4725793628753898</v>
      </c>
      <c r="O467">
        <v>2.9898807619807002</v>
      </c>
      <c r="P467">
        <v>2.6462423921756399</v>
      </c>
      <c r="Q467">
        <v>2.8502821188521601</v>
      </c>
      <c r="R467">
        <v>2.5511365732204201</v>
      </c>
      <c r="S467">
        <v>2.2857651397648602</v>
      </c>
      <c r="T467">
        <v>2.07513798956884</v>
      </c>
      <c r="U467">
        <v>1.8880739494033001</v>
      </c>
      <c r="V467">
        <v>1.7213614393222001</v>
      </c>
      <c r="W467">
        <v>1.5709154375938801</v>
      </c>
      <c r="X467">
        <v>1.43488751274474</v>
      </c>
      <c r="Y467">
        <v>1.3120601309773801</v>
      </c>
      <c r="Z467">
        <v>1.2004854376307299</v>
      </c>
      <c r="AA467">
        <v>1.09900540874905</v>
      </c>
      <c r="AB467">
        <v>1.00655087414277</v>
      </c>
      <c r="AC467">
        <v>0.92231393250960703</v>
      </c>
      <c r="AD467">
        <v>0.84536903500930705</v>
      </c>
      <c r="AE467">
        <v>0.77502064500094203</v>
      </c>
      <c r="AF467">
        <v>0.71064911908371997</v>
      </c>
      <c r="AG467">
        <v>0.65170306232289799</v>
      </c>
      <c r="AH467">
        <v>0.59769013816662597</v>
      </c>
    </row>
    <row r="468" spans="1:34" x14ac:dyDescent="0.35">
      <c r="A468" t="s">
        <v>43</v>
      </c>
      <c r="C468">
        <v>28.841999999999999</v>
      </c>
      <c r="D468">
        <v>27.047000000000001</v>
      </c>
      <c r="E468">
        <v>25.363004757643299</v>
      </c>
      <c r="F468">
        <v>23.788323087369001</v>
      </c>
      <c r="G468">
        <v>59.874540087113402</v>
      </c>
      <c r="H468">
        <v>49.035753630421702</v>
      </c>
      <c r="I468">
        <v>40.155578865417297</v>
      </c>
      <c r="J468">
        <v>32.879531257409802</v>
      </c>
      <c r="K468">
        <v>26.916260941055299</v>
      </c>
      <c r="L468">
        <v>21.9622069136582</v>
      </c>
      <c r="M468">
        <v>17.9317539184295</v>
      </c>
      <c r="N468">
        <v>24.392615584308</v>
      </c>
      <c r="O468">
        <v>16.807709399136399</v>
      </c>
      <c r="P468">
        <v>19.448746938782602</v>
      </c>
      <c r="Q468">
        <v>9.6606135157845099</v>
      </c>
      <c r="R468">
        <v>6.7231040921557197</v>
      </c>
      <c r="S468">
        <v>2.0056527271695899</v>
      </c>
      <c r="T468">
        <v>0.81181181083061404</v>
      </c>
      <c r="U468">
        <v>2.8376137457395401E-3</v>
      </c>
      <c r="V468">
        <v>2.6407997444264802E-3</v>
      </c>
      <c r="W468">
        <v>2.45892355351291E-3</v>
      </c>
      <c r="X468">
        <v>2.2903762078097601E-3</v>
      </c>
      <c r="Y468">
        <v>2.1339363357822201E-3</v>
      </c>
      <c r="Z468">
        <v>1.98863198234068E-3</v>
      </c>
      <c r="AA468">
        <v>1.8535518917801601E-3</v>
      </c>
      <c r="AB468">
        <v>1.72791417050788E-3</v>
      </c>
      <c r="AC468">
        <v>1.6109902351039401E-3</v>
      </c>
      <c r="AD468">
        <v>1.50213356368665E-3</v>
      </c>
      <c r="AE468">
        <v>1.40076293792767E-3</v>
      </c>
      <c r="AF468">
        <v>1.30633920438257E-3</v>
      </c>
      <c r="AG468">
        <v>1.2183604029331601E-3</v>
      </c>
      <c r="AH468">
        <v>1.1363729566148399E-3</v>
      </c>
    </row>
    <row r="469" spans="1:34" x14ac:dyDescent="0.35">
      <c r="A469" t="s">
        <v>44</v>
      </c>
      <c r="C469">
        <v>32.323999999999998</v>
      </c>
      <c r="D469">
        <v>31.9</v>
      </c>
      <c r="E469">
        <v>31.885684834790101</v>
      </c>
      <c r="F469">
        <v>89.044579874671399</v>
      </c>
      <c r="G469">
        <v>226.787771303021</v>
      </c>
      <c r="H469">
        <v>220.88739500075999</v>
      </c>
      <c r="I469">
        <v>165.45848778279799</v>
      </c>
      <c r="J469">
        <v>137.63146373206601</v>
      </c>
      <c r="K469">
        <v>134.422852315021</v>
      </c>
      <c r="L469">
        <v>103.655598081272</v>
      </c>
      <c r="M469">
        <v>84.123937043580895</v>
      </c>
      <c r="N469">
        <v>117.802113512255</v>
      </c>
      <c r="O469">
        <v>79.257206036847094</v>
      </c>
      <c r="P469">
        <v>89.339638119607898</v>
      </c>
      <c r="Q469">
        <v>44.618197895333701</v>
      </c>
      <c r="R469">
        <v>30.349199939701901</v>
      </c>
      <c r="S469">
        <v>8.9812419100597598</v>
      </c>
      <c r="T469">
        <v>3.58251228093952</v>
      </c>
      <c r="U469">
        <v>1.3864738232824201E-2</v>
      </c>
      <c r="V469">
        <v>1.25922899537745E-2</v>
      </c>
      <c r="W469">
        <v>1.1549580394635999E-2</v>
      </c>
      <c r="X469">
        <v>1.06454913220758E-2</v>
      </c>
      <c r="Y469">
        <v>9.83272180135796E-3</v>
      </c>
      <c r="Z469">
        <v>9.0976714086299995E-3</v>
      </c>
      <c r="AA469">
        <v>8.4262781367915995E-3</v>
      </c>
      <c r="AB469">
        <v>7.8097480464644998E-3</v>
      </c>
      <c r="AC469">
        <v>7.2415116856386396E-3</v>
      </c>
      <c r="AD469">
        <v>6.7167104033126297E-3</v>
      </c>
      <c r="AE469">
        <v>6.2313907534604102E-3</v>
      </c>
      <c r="AF469">
        <v>5.7821960093084896E-3</v>
      </c>
      <c r="AG469">
        <v>5.3661017238819698E-3</v>
      </c>
      <c r="AH469">
        <v>4.9805540047918604E-3</v>
      </c>
    </row>
    <row r="470" spans="1:34" x14ac:dyDescent="0.35">
      <c r="A470" t="s">
        <v>45</v>
      </c>
      <c r="C470">
        <v>8.1769999999999996</v>
      </c>
      <c r="D470">
        <v>7.9619999999999997</v>
      </c>
      <c r="E470">
        <v>6.5022821754341802</v>
      </c>
      <c r="F470">
        <v>24.256490037359299</v>
      </c>
      <c r="G470">
        <v>60.2718731943813</v>
      </c>
      <c r="H470">
        <v>45.122249474553001</v>
      </c>
      <c r="I470">
        <v>36.183778865662198</v>
      </c>
      <c r="J470">
        <v>28.751166361985899</v>
      </c>
      <c r="K470">
        <v>0.82714070502248205</v>
      </c>
      <c r="L470">
        <v>0.67701369096696795</v>
      </c>
      <c r="M470">
        <v>0.55524405320930703</v>
      </c>
      <c r="N470">
        <v>0.74877518855654501</v>
      </c>
      <c r="O470">
        <v>0.52211463686729198</v>
      </c>
      <c r="P470">
        <v>0.61296016293530797</v>
      </c>
    </row>
    <row r="471" spans="1:34" x14ac:dyDescent="0.35">
      <c r="A471" t="s">
        <v>46</v>
      </c>
      <c r="C471">
        <v>106.944</v>
      </c>
      <c r="D471">
        <v>105.169</v>
      </c>
      <c r="E471">
        <v>107.11756319897199</v>
      </c>
    </row>
    <row r="472" spans="1:34" x14ac:dyDescent="0.35">
      <c r="A472" t="s">
        <v>47</v>
      </c>
      <c r="C472">
        <v>15.56</v>
      </c>
      <c r="D472">
        <v>14.819000000000001</v>
      </c>
      <c r="E472">
        <v>11.5632852865029</v>
      </c>
      <c r="F472">
        <v>41.636432151517297</v>
      </c>
      <c r="G472">
        <v>102.000912577222</v>
      </c>
      <c r="H472">
        <v>80.750834240748404</v>
      </c>
      <c r="I472">
        <v>63.372071973360399</v>
      </c>
      <c r="J472">
        <v>48.667401811153503</v>
      </c>
      <c r="K472">
        <v>46.829626649001497</v>
      </c>
      <c r="L472">
        <v>35.616020905354802</v>
      </c>
      <c r="M472">
        <v>27.249355157468401</v>
      </c>
      <c r="N472">
        <v>34.535434473953003</v>
      </c>
      <c r="O472">
        <v>22.455384570158799</v>
      </c>
      <c r="P472">
        <v>24.506550748548399</v>
      </c>
      <c r="Q472">
        <v>11.555000551085501</v>
      </c>
      <c r="R472">
        <v>7.5581036891647599</v>
      </c>
      <c r="S472">
        <v>2.12125754828508</v>
      </c>
      <c r="T472">
        <v>0.81830405309856102</v>
      </c>
      <c r="U472">
        <v>2.73731786073113E-3</v>
      </c>
      <c r="V472">
        <v>2.4449326106132001E-3</v>
      </c>
      <c r="W472">
        <v>2.1894073726326201E-3</v>
      </c>
      <c r="X472">
        <v>1.9648969372134699E-3</v>
      </c>
      <c r="Y472">
        <v>1.77007300644523E-3</v>
      </c>
      <c r="Z472">
        <v>1.59755818803993E-3</v>
      </c>
      <c r="AA472">
        <v>1.4444022735426601E-3</v>
      </c>
      <c r="AB472">
        <v>1.3080468879839099E-3</v>
      </c>
      <c r="AC472">
        <v>1.18648611577401E-3</v>
      </c>
      <c r="AD472">
        <v>1.0778807165668599E-3</v>
      </c>
      <c r="AE472">
        <v>9.8067227535638302E-4</v>
      </c>
      <c r="AF472">
        <v>8.9349949479979995E-4</v>
      </c>
      <c r="AG472">
        <v>8.1518191037138505E-4</v>
      </c>
      <c r="AH472">
        <v>7.4469795985631802E-4</v>
      </c>
    </row>
    <row r="473" spans="1:34" x14ac:dyDescent="0.35">
      <c r="A473" t="s">
        <v>353</v>
      </c>
      <c r="C473">
        <v>5.1239999999999997</v>
      </c>
      <c r="D473">
        <v>4.9260000000000002</v>
      </c>
      <c r="E473">
        <v>4.8260892640048398</v>
      </c>
      <c r="F473">
        <v>12.606117355207299</v>
      </c>
      <c r="G473">
        <v>32.462233338197301</v>
      </c>
      <c r="H473">
        <v>39.114393781189598</v>
      </c>
      <c r="I473">
        <v>24.6783468949906</v>
      </c>
      <c r="J473">
        <v>21.425865879571202</v>
      </c>
      <c r="K473">
        <v>19.4939574241352</v>
      </c>
      <c r="L473">
        <v>12.720891158196199</v>
      </c>
      <c r="M473">
        <v>10.359045676615199</v>
      </c>
      <c r="N473">
        <v>14.1950883134948</v>
      </c>
      <c r="O473">
        <v>9.5427327982822803</v>
      </c>
      <c r="P473">
        <v>10.8114968448175</v>
      </c>
      <c r="Q473">
        <v>5.3578363528027602</v>
      </c>
      <c r="R473">
        <v>3.69103604552028</v>
      </c>
      <c r="S473">
        <v>1.09436210349691</v>
      </c>
      <c r="T473">
        <v>0.43381352280055102</v>
      </c>
      <c r="U473">
        <v>1.68864137685046E-3</v>
      </c>
      <c r="V473">
        <v>1.51643253794485E-3</v>
      </c>
      <c r="W473">
        <v>1.3690703193243101E-3</v>
      </c>
      <c r="X473">
        <v>1.2400048438828901E-3</v>
      </c>
      <c r="Y473">
        <v>1.1251261757338901E-3</v>
      </c>
      <c r="Z473">
        <v>1.0224558819797601E-3</v>
      </c>
      <c r="AA473">
        <v>9.3008648530719005E-4</v>
      </c>
      <c r="AB473">
        <v>8.4663780261652795E-4</v>
      </c>
      <c r="AC473">
        <v>7.7095992933262701E-4</v>
      </c>
      <c r="AD473">
        <v>7.0219057000279995E-4</v>
      </c>
      <c r="AE473">
        <v>6.3956934427379295E-4</v>
      </c>
      <c r="AF473">
        <v>5.8248741012002401E-4</v>
      </c>
      <c r="AG473">
        <v>5.3042264087638496E-4</v>
      </c>
      <c r="AH473">
        <v>4.8284581275785101E-4</v>
      </c>
    </row>
    <row r="474" spans="1:34" x14ac:dyDescent="0.35">
      <c r="A474" t="s">
        <v>354</v>
      </c>
      <c r="C474">
        <v>1.2849999999999999</v>
      </c>
      <c r="D474">
        <v>1.171</v>
      </c>
      <c r="E474">
        <v>0.89485440115265502</v>
      </c>
      <c r="F474">
        <v>2.9645453002289002</v>
      </c>
      <c r="G474">
        <v>7.22764641449037</v>
      </c>
      <c r="H474">
        <v>5.2749972082320102</v>
      </c>
      <c r="I474">
        <v>4.0511848456247002</v>
      </c>
      <c r="J474">
        <v>3.13781305358637</v>
      </c>
    </row>
    <row r="475" spans="1:34" x14ac:dyDescent="0.35">
      <c r="A475" t="s">
        <v>355</v>
      </c>
      <c r="C475">
        <v>16.779</v>
      </c>
      <c r="D475">
        <v>15.58</v>
      </c>
      <c r="E475">
        <v>14.951195347131399</v>
      </c>
    </row>
    <row r="476" spans="1:34" x14ac:dyDescent="0.35">
      <c r="A476" t="s">
        <v>356</v>
      </c>
      <c r="C476">
        <v>2.4569999999999999</v>
      </c>
      <c r="D476">
        <v>2.1520000000000001</v>
      </c>
      <c r="E476">
        <v>1.5668098979574201</v>
      </c>
      <c r="F476">
        <v>5.2811349847228799</v>
      </c>
      <c r="G476">
        <v>12.526484761833901</v>
      </c>
      <c r="H476">
        <v>9.6260514473126495</v>
      </c>
      <c r="I476">
        <v>7.1417563387298797</v>
      </c>
      <c r="J476">
        <v>5.3062489896141001</v>
      </c>
      <c r="K476">
        <v>4.8878646859278101</v>
      </c>
      <c r="L476">
        <v>3.5797871188197199</v>
      </c>
      <c r="M476">
        <v>2.6840494247994302</v>
      </c>
      <c r="N476">
        <v>3.3363713663826098</v>
      </c>
      <c r="O476">
        <v>2.1375675288164402</v>
      </c>
      <c r="P476">
        <v>2.31661548029592</v>
      </c>
      <c r="Q476">
        <v>1.0805479673210701</v>
      </c>
      <c r="R476">
        <v>0.70741405487622</v>
      </c>
      <c r="S476">
        <v>0.19870812984965699</v>
      </c>
      <c r="T476">
        <v>7.6603558993377299E-2</v>
      </c>
      <c r="U476">
        <v>2.5574381778599101E-4</v>
      </c>
      <c r="V476">
        <v>2.2818040987195501E-4</v>
      </c>
      <c r="W476">
        <v>2.04175734624275E-4</v>
      </c>
      <c r="X476">
        <v>1.83129795360064E-4</v>
      </c>
      <c r="Y476">
        <v>1.6473858294903799E-4</v>
      </c>
      <c r="Z476">
        <v>1.4844794367861901E-4</v>
      </c>
      <c r="AA476">
        <v>1.3395281455178901E-4</v>
      </c>
      <c r="AB476">
        <v>1.21008728497045E-4</v>
      </c>
      <c r="AC476">
        <v>1.09417132906332E-4</v>
      </c>
      <c r="AD476" s="36">
        <v>9.9016428958004305E-5</v>
      </c>
      <c r="AE476" s="36">
        <v>8.9663473326967395E-5</v>
      </c>
      <c r="AF476" s="36">
        <v>8.1241491633150996E-5</v>
      </c>
      <c r="AG476" s="36">
        <v>7.3638721222302599E-5</v>
      </c>
      <c r="AH476" s="36">
        <v>6.6766071671842998E-5</v>
      </c>
    </row>
    <row r="477" spans="1:34" x14ac:dyDescent="0.35">
      <c r="A477" t="s">
        <v>518</v>
      </c>
      <c r="E477" s="36">
        <v>1.9696054234077799E-9</v>
      </c>
      <c r="F477" s="36">
        <v>6.6669480721144299E-9</v>
      </c>
      <c r="G477" s="36">
        <v>2.23784475806222E-8</v>
      </c>
      <c r="H477">
        <v>1.81711801236169E-4</v>
      </c>
      <c r="I477">
        <v>5.9643331810326503E-4</v>
      </c>
      <c r="J477">
        <v>1.8927342887610501E-3</v>
      </c>
      <c r="K477">
        <v>7.89295386327281E-2</v>
      </c>
      <c r="L477">
        <v>0.24060793817245299</v>
      </c>
      <c r="M477">
        <v>0.70720744900753196</v>
      </c>
      <c r="N477">
        <v>16.305135095946401</v>
      </c>
      <c r="O477">
        <v>18.678456625172899</v>
      </c>
      <c r="P477">
        <v>16.090886936060201</v>
      </c>
      <c r="Q477">
        <v>18.042481053342101</v>
      </c>
      <c r="R477">
        <v>25.870179333970299</v>
      </c>
      <c r="S477">
        <v>34.074445773847103</v>
      </c>
      <c r="T477">
        <v>21.439483149325799</v>
      </c>
      <c r="U477">
        <v>15.174793134890001</v>
      </c>
      <c r="V477">
        <v>11.5062606717115</v>
      </c>
      <c r="W477">
        <v>9.1309437184154003</v>
      </c>
      <c r="X477">
        <v>7.45447709164036</v>
      </c>
      <c r="Y477">
        <v>6.1916449551580399</v>
      </c>
      <c r="Z477">
        <v>5.20914731255702</v>
      </c>
      <c r="AA477">
        <v>4.4175244757902599</v>
      </c>
      <c r="AB477">
        <v>3.7632303742276001</v>
      </c>
      <c r="AC477">
        <v>3.21186081828125</v>
      </c>
      <c r="AD477">
        <v>2.74013219175183</v>
      </c>
      <c r="AE477">
        <v>2.33164339397544</v>
      </c>
      <c r="AF477">
        <v>1.97446180261756</v>
      </c>
      <c r="AG477">
        <v>1.6596669508322499</v>
      </c>
      <c r="AH477">
        <v>1.3804322931426101</v>
      </c>
    </row>
    <row r="478" spans="1:34" x14ac:dyDescent="0.35">
      <c r="A478" t="s">
        <v>357</v>
      </c>
      <c r="C478">
        <v>60.225999999999999</v>
      </c>
      <c r="D478">
        <v>63.423999999999999</v>
      </c>
      <c r="E478">
        <v>66.444111261785096</v>
      </c>
      <c r="F478">
        <v>68.852315639153701</v>
      </c>
      <c r="G478">
        <v>72.843753217791004</v>
      </c>
      <c r="H478">
        <v>80.083563762238498</v>
      </c>
      <c r="I478">
        <v>86.032296633254305</v>
      </c>
      <c r="J478">
        <v>90.855167652346395</v>
      </c>
      <c r="K478">
        <v>94.699102898203094</v>
      </c>
      <c r="L478">
        <v>101.77547719863701</v>
      </c>
      <c r="M478">
        <v>107.680264542487</v>
      </c>
      <c r="N478">
        <v>112.624920119064</v>
      </c>
      <c r="O478">
        <v>116.776665138637</v>
      </c>
      <c r="P478">
        <v>119.692520502747</v>
      </c>
      <c r="Q478">
        <v>122.46673426480299</v>
      </c>
      <c r="R478">
        <v>124.12984133133899</v>
      </c>
      <c r="S478">
        <v>124.86291065989001</v>
      </c>
      <c r="T478">
        <v>124.606877535154</v>
      </c>
      <c r="U478">
        <v>124.67799371053999</v>
      </c>
      <c r="V478">
        <v>124.80879762773</v>
      </c>
      <c r="W478">
        <v>124.931689594323</v>
      </c>
      <c r="X478">
        <v>124.996398179903</v>
      </c>
      <c r="Y478">
        <v>124.980698249187</v>
      </c>
      <c r="Z478">
        <v>124.876628883088</v>
      </c>
      <c r="AA478">
        <v>124.679935176443</v>
      </c>
      <c r="AB478">
        <v>124.389963167818</v>
      </c>
      <c r="AC478">
        <v>124.007775507441</v>
      </c>
      <c r="AD478">
        <v>123.53578699319399</v>
      </c>
      <c r="AE478">
        <v>122.97692003615801</v>
      </c>
      <c r="AF478">
        <v>122.334385735222</v>
      </c>
      <c r="AG478">
        <v>121.611514012847</v>
      </c>
      <c r="AH478">
        <v>120.81164681244501</v>
      </c>
    </row>
    <row r="479" spans="1:34" x14ac:dyDescent="0.35">
      <c r="A479" t="s">
        <v>31</v>
      </c>
      <c r="C479">
        <v>286.45999999999998</v>
      </c>
      <c r="D479">
        <v>293.86900000000003</v>
      </c>
      <c r="E479">
        <v>300.51066011260298</v>
      </c>
      <c r="F479">
        <v>373.93116568796501</v>
      </c>
      <c r="G479">
        <v>544.94967554008895</v>
      </c>
      <c r="H479">
        <v>608.92948157608203</v>
      </c>
      <c r="I479">
        <v>557.51566131117795</v>
      </c>
      <c r="J479">
        <v>539.36374802183298</v>
      </c>
      <c r="K479">
        <v>831.97833476223002</v>
      </c>
      <c r="L479">
        <v>794.62856045017895</v>
      </c>
      <c r="M479">
        <v>801.61835421062199</v>
      </c>
      <c r="N479">
        <v>1025.1432937091299</v>
      </c>
      <c r="O479">
        <v>889.41221741929598</v>
      </c>
      <c r="P479">
        <v>900.622172519439</v>
      </c>
      <c r="Q479">
        <v>876.27450184095596</v>
      </c>
      <c r="R479">
        <v>879.18993068885402</v>
      </c>
      <c r="S479">
        <v>878.12098803992797</v>
      </c>
      <c r="T479">
        <v>809.70895102434099</v>
      </c>
      <c r="U479">
        <v>778.02025494256304</v>
      </c>
      <c r="V479">
        <v>761.57233518934504</v>
      </c>
      <c r="W479">
        <v>751.35666267849604</v>
      </c>
      <c r="X479">
        <v>744.40183521377503</v>
      </c>
      <c r="Y479">
        <v>738.87000282456495</v>
      </c>
      <c r="Z479">
        <v>734.72440147867098</v>
      </c>
      <c r="AA479">
        <v>731.520656232389</v>
      </c>
      <c r="AB479">
        <v>729.01757661226998</v>
      </c>
      <c r="AC479">
        <v>727.00550491769798</v>
      </c>
      <c r="AD479">
        <v>725.37727488434598</v>
      </c>
      <c r="AE479">
        <v>724.04982764599799</v>
      </c>
      <c r="AF479">
        <v>722.96278095911396</v>
      </c>
      <c r="AG479">
        <v>722.07087001348202</v>
      </c>
      <c r="AH479">
        <v>721.33934397978396</v>
      </c>
    </row>
    <row r="480" spans="1:34" x14ac:dyDescent="0.35">
      <c r="A480" t="s">
        <v>30</v>
      </c>
      <c r="C480">
        <v>1554.3869999999999</v>
      </c>
      <c r="D480">
        <v>1543.6510000000001</v>
      </c>
      <c r="E480">
        <v>1533.7433376824199</v>
      </c>
      <c r="F480">
        <v>1524.6261867450901</v>
      </c>
      <c r="G480">
        <v>1828.61938999727</v>
      </c>
      <c r="H480">
        <v>1827.9193466066899</v>
      </c>
      <c r="I480">
        <v>1730.0882991455301</v>
      </c>
      <c r="J480">
        <v>1667.79848658027</v>
      </c>
      <c r="K480">
        <v>1682.5706530749801</v>
      </c>
      <c r="L480">
        <v>1612.3924025290301</v>
      </c>
      <c r="M480">
        <v>1592.05542505516</v>
      </c>
      <c r="N480">
        <v>1806.0278189492999</v>
      </c>
      <c r="O480">
        <v>1633.9853693048799</v>
      </c>
      <c r="P480">
        <v>1637.24318481717</v>
      </c>
      <c r="Q480">
        <v>1568.6937244839501</v>
      </c>
      <c r="R480">
        <v>1551.18834379963</v>
      </c>
      <c r="S480">
        <v>1525.8256495482799</v>
      </c>
      <c r="T480">
        <v>1441.9342207026</v>
      </c>
      <c r="U480">
        <v>1398.12600516474</v>
      </c>
      <c r="V480">
        <v>1373.0015996684699</v>
      </c>
      <c r="W480">
        <v>1354.8854630851799</v>
      </c>
      <c r="X480">
        <v>1340.5701677142199</v>
      </c>
      <c r="Y480">
        <v>1328.32192207294</v>
      </c>
      <c r="Z480">
        <v>1317.76253443258</v>
      </c>
      <c r="AA480">
        <v>1308.39596531384</v>
      </c>
      <c r="AB480">
        <v>1299.9175227954599</v>
      </c>
      <c r="AC480">
        <v>1292.1267170799899</v>
      </c>
      <c r="AD480">
        <v>1284.88523159547</v>
      </c>
      <c r="AE480">
        <v>1278.0938139052701</v>
      </c>
      <c r="AF480">
        <v>1271.6788333125301</v>
      </c>
      <c r="AG480">
        <v>1265.5840822187799</v>
      </c>
      <c r="AH480">
        <v>1259.76556428238</v>
      </c>
    </row>
    <row r="481" spans="1:34" x14ac:dyDescent="0.35">
      <c r="A481" t="s">
        <v>23</v>
      </c>
      <c r="C481">
        <v>1452.643</v>
      </c>
      <c r="D481">
        <v>1446.2260000000001</v>
      </c>
      <c r="E481">
        <v>1442.00377368821</v>
      </c>
      <c r="F481">
        <v>1441.8329234002099</v>
      </c>
      <c r="G481">
        <v>1726.9156578842701</v>
      </c>
      <c r="H481">
        <v>1685.2136828279799</v>
      </c>
      <c r="I481">
        <v>1597.3497527081699</v>
      </c>
      <c r="J481">
        <v>1540.39726796681</v>
      </c>
      <c r="K481">
        <v>1568.1291824182399</v>
      </c>
      <c r="L481">
        <v>1504.52818034551</v>
      </c>
      <c r="M481">
        <v>1487.7550543582599</v>
      </c>
      <c r="N481">
        <v>1687.43594463622</v>
      </c>
      <c r="O481">
        <v>1535.46747155557</v>
      </c>
      <c r="P481">
        <v>1543.1249993000299</v>
      </c>
      <c r="Q481">
        <v>1481.9288251062301</v>
      </c>
      <c r="R481">
        <v>1467.3431074509999</v>
      </c>
      <c r="S481">
        <v>1447.22313703896</v>
      </c>
      <c r="T481">
        <v>1370.4860666243401</v>
      </c>
      <c r="U481">
        <v>1333.73341632609</v>
      </c>
      <c r="V481">
        <v>1312.24394742767</v>
      </c>
      <c r="W481">
        <v>1295.9855304468999</v>
      </c>
      <c r="X481">
        <v>1284.22204962717</v>
      </c>
      <c r="Y481">
        <v>1274.9712799900401</v>
      </c>
      <c r="Z481">
        <v>1266.8323048039199</v>
      </c>
      <c r="AA481">
        <v>1261.06676259802</v>
      </c>
      <c r="AB481">
        <v>1253.6332510290199</v>
      </c>
      <c r="AC481">
        <v>1248.6055154139599</v>
      </c>
      <c r="AD481">
        <v>1243.8974632709301</v>
      </c>
      <c r="AE481">
        <v>1239.4676659331101</v>
      </c>
      <c r="AF481">
        <v>1235.25111925653</v>
      </c>
      <c r="AG481">
        <v>1231.20082194834</v>
      </c>
      <c r="AH481">
        <v>1227.2822702326901</v>
      </c>
    </row>
    <row r="482" spans="1:34" x14ac:dyDescent="0.35">
      <c r="A482" t="s">
        <v>33</v>
      </c>
      <c r="C482">
        <v>436.75799999999998</v>
      </c>
      <c r="D482">
        <v>432.63799999999998</v>
      </c>
      <c r="E482">
        <v>428.73512066382602</v>
      </c>
      <c r="F482">
        <v>424.979063514215</v>
      </c>
      <c r="G482">
        <v>459.01255987717201</v>
      </c>
      <c r="H482">
        <v>448.13696770785498</v>
      </c>
      <c r="I482">
        <v>438.762389766978</v>
      </c>
      <c r="J482">
        <v>430.63883643543301</v>
      </c>
      <c r="K482">
        <v>423.53769750265599</v>
      </c>
      <c r="L482">
        <v>417.02005194282498</v>
      </c>
      <c r="M482">
        <v>411.34604322422803</v>
      </c>
      <c r="N482">
        <v>415.97927226646999</v>
      </c>
      <c r="O482">
        <v>405.02510211927103</v>
      </c>
      <c r="P482">
        <v>404.20552251937301</v>
      </c>
      <c r="Q482">
        <v>391.04842916081901</v>
      </c>
      <c r="R482">
        <v>383.53605757950902</v>
      </c>
      <c r="S482">
        <v>374.05090139506598</v>
      </c>
      <c r="T482">
        <v>367.92686881390102</v>
      </c>
      <c r="U482">
        <v>363.40202682799998</v>
      </c>
      <c r="V482">
        <v>360.27243257058097</v>
      </c>
      <c r="W482">
        <v>357.54531026121703</v>
      </c>
      <c r="X482">
        <v>355.09887499739102</v>
      </c>
      <c r="Y482">
        <v>352.86910234728998</v>
      </c>
      <c r="Z482">
        <v>350.81785684476102</v>
      </c>
      <c r="AA482">
        <v>348.919341050078</v>
      </c>
      <c r="AB482">
        <v>347.154870334392</v>
      </c>
      <c r="AC482">
        <v>345.50999044831298</v>
      </c>
      <c r="AD482">
        <v>343.97296939164301</v>
      </c>
      <c r="AE482">
        <v>342.53395242341401</v>
      </c>
      <c r="AF482">
        <v>341.18445921153199</v>
      </c>
      <c r="AG482">
        <v>339.917067541184</v>
      </c>
      <c r="AH482">
        <v>338.72520197786599</v>
      </c>
    </row>
    <row r="483" spans="1:34" x14ac:dyDescent="0.35">
      <c r="A483" t="s">
        <v>77</v>
      </c>
      <c r="C483">
        <v>104.074</v>
      </c>
      <c r="D483">
        <v>106.614</v>
      </c>
      <c r="E483">
        <v>104.838482942049</v>
      </c>
      <c r="F483">
        <v>108.449627735934</v>
      </c>
      <c r="G483">
        <v>114.372706575606</v>
      </c>
      <c r="H483">
        <v>121.193900810191</v>
      </c>
      <c r="I483">
        <v>124.968113303595</v>
      </c>
      <c r="J483">
        <v>130.91562970873099</v>
      </c>
      <c r="K483">
        <v>141.26129505426999</v>
      </c>
      <c r="L483">
        <v>145.13644745621801</v>
      </c>
      <c r="M483">
        <v>151.35699673416801</v>
      </c>
      <c r="N483">
        <v>204.288843233112</v>
      </c>
      <c r="O483">
        <v>206.51645882046799</v>
      </c>
      <c r="P483">
        <v>216.972463282722</v>
      </c>
      <c r="Q483">
        <v>237.334482253494</v>
      </c>
      <c r="R483">
        <v>251.17283711324001</v>
      </c>
      <c r="S483">
        <v>261.09938637670098</v>
      </c>
      <c r="T483">
        <v>231.70711343821401</v>
      </c>
      <c r="U483">
        <v>220.02958749612</v>
      </c>
      <c r="V483">
        <v>213.93051311526099</v>
      </c>
      <c r="W483">
        <v>211.010193077645</v>
      </c>
      <c r="X483">
        <v>209.57988701198099</v>
      </c>
      <c r="Y483">
        <v>208.87753307020799</v>
      </c>
      <c r="Z483">
        <v>208.62762805181401</v>
      </c>
      <c r="AA483">
        <v>208.65371046123801</v>
      </c>
      <c r="AB483">
        <v>208.87330569828001</v>
      </c>
      <c r="AC483">
        <v>209.21056472978799</v>
      </c>
      <c r="AD483">
        <v>209.638261504974</v>
      </c>
      <c r="AE483">
        <v>210.1314562718</v>
      </c>
      <c r="AF483">
        <v>210.672546353059</v>
      </c>
      <c r="AG483">
        <v>211.248494209201</v>
      </c>
      <c r="AH483">
        <v>211.84935451394301</v>
      </c>
    </row>
    <row r="484" spans="1:34" x14ac:dyDescent="0.35">
      <c r="A484" t="s">
        <v>78</v>
      </c>
      <c r="C484">
        <v>125.73399999999999</v>
      </c>
      <c r="D484">
        <v>122.401</v>
      </c>
      <c r="E484">
        <v>124.409688018937</v>
      </c>
      <c r="F484">
        <v>121.034626528993</v>
      </c>
      <c r="G484">
        <v>116.41644954651299</v>
      </c>
      <c r="H484">
        <v>108.95274821138401</v>
      </c>
      <c r="I484">
        <v>104.39599941818599</v>
      </c>
      <c r="J484">
        <v>98.0480433905864</v>
      </c>
      <c r="K484">
        <v>91.208618568096398</v>
      </c>
      <c r="L484">
        <v>85.821985970905004</v>
      </c>
      <c r="M484">
        <v>81.180967696478902</v>
      </c>
      <c r="N484">
        <v>76.119360176511606</v>
      </c>
      <c r="O484">
        <v>72.274634472297507</v>
      </c>
      <c r="P484">
        <v>69.226578268284996</v>
      </c>
      <c r="Q484">
        <v>67.519291034841302</v>
      </c>
      <c r="R484">
        <v>64.604258986908505</v>
      </c>
      <c r="S484">
        <v>61.7298569047054</v>
      </c>
      <c r="T484">
        <v>59.508207859443601</v>
      </c>
      <c r="U484">
        <v>57.536080335850301</v>
      </c>
      <c r="V484">
        <v>56.097185514089396</v>
      </c>
      <c r="W484">
        <v>54.707391896658997</v>
      </c>
      <c r="X484">
        <v>53.355697331477202</v>
      </c>
      <c r="Y484">
        <v>52.072334333173998</v>
      </c>
      <c r="Z484">
        <v>50.806602696640198</v>
      </c>
      <c r="AA484">
        <v>49.558999127645599</v>
      </c>
      <c r="AB484">
        <v>48.316609856222399</v>
      </c>
      <c r="AC484">
        <v>47.098046621206699</v>
      </c>
      <c r="AD484">
        <v>45.8953791736662</v>
      </c>
      <c r="AE484">
        <v>44.709876885116998</v>
      </c>
      <c r="AF484">
        <v>43.542546880170697</v>
      </c>
      <c r="AG484">
        <v>42.3942942426157</v>
      </c>
      <c r="AH484">
        <v>41.265890496285301</v>
      </c>
    </row>
    <row r="485" spans="1:34" x14ac:dyDescent="0.35">
      <c r="A485" t="s">
        <v>79</v>
      </c>
      <c r="C485">
        <v>436.75799999999998</v>
      </c>
      <c r="D485">
        <v>432.63799999999998</v>
      </c>
      <c r="E485">
        <v>428.73512066382602</v>
      </c>
      <c r="F485">
        <v>424.979063514215</v>
      </c>
      <c r="G485">
        <v>459.01255987717201</v>
      </c>
      <c r="H485">
        <v>448.13696770785498</v>
      </c>
      <c r="I485">
        <v>438.762389766978</v>
      </c>
      <c r="J485">
        <v>430.63883643543301</v>
      </c>
      <c r="K485">
        <v>423.53769750265599</v>
      </c>
      <c r="L485">
        <v>417.02005194282498</v>
      </c>
      <c r="M485">
        <v>411.34604322422803</v>
      </c>
      <c r="N485">
        <v>415.97927226646999</v>
      </c>
      <c r="O485">
        <v>405.02510211927103</v>
      </c>
      <c r="P485">
        <v>404.20552251937301</v>
      </c>
      <c r="Q485">
        <v>391.04842916081901</v>
      </c>
      <c r="R485">
        <v>383.53605757950902</v>
      </c>
      <c r="S485">
        <v>374.05090139506598</v>
      </c>
      <c r="T485">
        <v>367.92686881390102</v>
      </c>
      <c r="U485">
        <v>363.40202682799998</v>
      </c>
      <c r="V485">
        <v>360.27243257058097</v>
      </c>
      <c r="W485">
        <v>357.54531026121703</v>
      </c>
      <c r="X485">
        <v>355.09887499739102</v>
      </c>
      <c r="Y485">
        <v>352.86910234728998</v>
      </c>
      <c r="Z485">
        <v>350.81785684476102</v>
      </c>
      <c r="AA485">
        <v>348.919341050078</v>
      </c>
      <c r="AB485">
        <v>347.154870334392</v>
      </c>
      <c r="AC485">
        <v>345.50999044831298</v>
      </c>
      <c r="AD485">
        <v>343.97296939164301</v>
      </c>
      <c r="AE485">
        <v>342.53395242341401</v>
      </c>
      <c r="AF485">
        <v>341.18445921153199</v>
      </c>
      <c r="AG485">
        <v>339.917067541184</v>
      </c>
      <c r="AH485">
        <v>338.72520197786599</v>
      </c>
    </row>
    <row r="486" spans="1:34" x14ac:dyDescent="0.35">
      <c r="A486" t="s">
        <v>80</v>
      </c>
      <c r="C486">
        <v>18.917000000000002</v>
      </c>
      <c r="D486">
        <v>17.745999999999999</v>
      </c>
      <c r="E486">
        <v>16.777323038637</v>
      </c>
      <c r="F486">
        <v>15.736249732434</v>
      </c>
      <c r="G486">
        <v>14.758959906886</v>
      </c>
      <c r="H486">
        <v>13.7876282248442</v>
      </c>
      <c r="I486">
        <v>12.929189889840901</v>
      </c>
      <c r="J486">
        <v>12.124917096703101</v>
      </c>
      <c r="K486">
        <v>11.354398421949099</v>
      </c>
      <c r="L486">
        <v>10.6464120556564</v>
      </c>
      <c r="M486">
        <v>9.9802568541198102</v>
      </c>
    </row>
    <row r="487" spans="1:34" x14ac:dyDescent="0.35">
      <c r="A487" t="s">
        <v>81</v>
      </c>
      <c r="C487">
        <v>26.209</v>
      </c>
      <c r="D487">
        <v>24.86</v>
      </c>
      <c r="E487">
        <v>22.445366234579001</v>
      </c>
      <c r="F487">
        <v>21.950449296434499</v>
      </c>
      <c r="G487">
        <v>21.878034863032099</v>
      </c>
      <c r="H487">
        <v>20.125735410942799</v>
      </c>
      <c r="I487">
        <v>18.678487641856101</v>
      </c>
      <c r="J487">
        <v>17.200009067583899</v>
      </c>
      <c r="K487">
        <v>15.813680989558099</v>
      </c>
      <c r="L487">
        <v>14.5947391180251</v>
      </c>
      <c r="M487">
        <v>13.5316867934197</v>
      </c>
      <c r="N487">
        <v>12.8361160656215</v>
      </c>
      <c r="O487">
        <v>11.772181073345299</v>
      </c>
      <c r="P487">
        <v>11.1183894211126</v>
      </c>
    </row>
    <row r="488" spans="1:34" x14ac:dyDescent="0.35">
      <c r="A488" t="s">
        <v>82</v>
      </c>
      <c r="C488">
        <v>2.63</v>
      </c>
      <c r="D488">
        <v>2.4649999999999999</v>
      </c>
      <c r="E488">
        <v>2.3967277723265199</v>
      </c>
    </row>
    <row r="489" spans="1:34" x14ac:dyDescent="0.35">
      <c r="A489" t="s">
        <v>83</v>
      </c>
      <c r="C489">
        <v>0</v>
      </c>
      <c r="D489">
        <v>0</v>
      </c>
      <c r="E489">
        <v>0</v>
      </c>
    </row>
    <row r="490" spans="1:34" x14ac:dyDescent="0.35">
      <c r="A490" t="s">
        <v>84</v>
      </c>
      <c r="C490">
        <v>2.629</v>
      </c>
      <c r="D490">
        <v>2.6190000000000002</v>
      </c>
      <c r="E490">
        <v>2.5036320057707702</v>
      </c>
      <c r="F490">
        <v>3.0484087514724498</v>
      </c>
      <c r="G490">
        <v>4.0441912669226898</v>
      </c>
      <c r="H490">
        <v>3.7855433316984701</v>
      </c>
      <c r="I490">
        <v>3.6002965323007898</v>
      </c>
      <c r="J490">
        <v>3.4483098532872098</v>
      </c>
      <c r="K490">
        <v>3.3191220907760401</v>
      </c>
      <c r="L490">
        <v>3.2151559395124099</v>
      </c>
      <c r="M490">
        <v>3.1302873393953798</v>
      </c>
      <c r="N490">
        <v>4.5511817054018397</v>
      </c>
      <c r="O490">
        <v>4.3384038516133501</v>
      </c>
      <c r="P490">
        <v>4.3709829183208804</v>
      </c>
      <c r="Q490">
        <v>5.1962206974531897</v>
      </c>
      <c r="R490">
        <v>5.0319980041453896</v>
      </c>
      <c r="S490">
        <v>4.8061707291738198</v>
      </c>
      <c r="T490">
        <v>4.7142886640625301</v>
      </c>
      <c r="U490">
        <v>4.64456251919857</v>
      </c>
      <c r="V490">
        <v>4.6106437529107902</v>
      </c>
      <c r="W490">
        <v>4.5801977318015501</v>
      </c>
      <c r="X490">
        <v>4.55249169750003</v>
      </c>
      <c r="Y490">
        <v>4.5278586542946302</v>
      </c>
      <c r="Z490">
        <v>4.5046864808442901</v>
      </c>
      <c r="AA490">
        <v>4.4828325554145803</v>
      </c>
      <c r="AB490">
        <v>4.4616287409920297</v>
      </c>
      <c r="AC490">
        <v>4.4417767660803102</v>
      </c>
      <c r="AD490">
        <v>4.4228628246897399</v>
      </c>
      <c r="AE490">
        <v>4.4048237237088896</v>
      </c>
      <c r="AF490">
        <v>4.3876043158347704</v>
      </c>
      <c r="AG490">
        <v>4.3711596131201897</v>
      </c>
      <c r="AH490">
        <v>4.3554510397678898</v>
      </c>
    </row>
    <row r="491" spans="1:34" x14ac:dyDescent="0.35">
      <c r="A491" t="s">
        <v>34</v>
      </c>
      <c r="C491">
        <v>18.917000000000002</v>
      </c>
      <c r="D491">
        <v>17.745999999999999</v>
      </c>
      <c r="E491">
        <v>16.777323038637</v>
      </c>
      <c r="F491">
        <v>15.736249732434</v>
      </c>
      <c r="G491">
        <v>14.758959906886</v>
      </c>
      <c r="H491">
        <v>13.7876282248442</v>
      </c>
      <c r="I491">
        <v>12.929189889840901</v>
      </c>
      <c r="J491">
        <v>12.124917096703101</v>
      </c>
      <c r="K491">
        <v>11.354398421949099</v>
      </c>
      <c r="L491">
        <v>10.6464120556564</v>
      </c>
      <c r="M491">
        <v>9.9802568541198102</v>
      </c>
    </row>
    <row r="492" spans="1:34" x14ac:dyDescent="0.35">
      <c r="A492" t="s">
        <v>35</v>
      </c>
      <c r="C492">
        <v>348.33100000000002</v>
      </c>
      <c r="D492">
        <v>344.88099999999997</v>
      </c>
      <c r="E492">
        <v>335.781778944086</v>
      </c>
      <c r="F492">
        <v>352.16459047020101</v>
      </c>
      <c r="G492">
        <v>390.055894396518</v>
      </c>
      <c r="H492">
        <v>369.43748578827598</v>
      </c>
      <c r="I492">
        <v>356.56868932207902</v>
      </c>
      <c r="J492">
        <v>345.09825747832099</v>
      </c>
      <c r="K492">
        <v>15.813680989558099</v>
      </c>
      <c r="L492">
        <v>14.5947391180251</v>
      </c>
      <c r="M492">
        <v>13.5316867934197</v>
      </c>
      <c r="N492">
        <v>12.8361160656215</v>
      </c>
      <c r="O492">
        <v>11.772181073345299</v>
      </c>
      <c r="P492">
        <v>11.1183894211126</v>
      </c>
    </row>
    <row r="493" spans="1:34" x14ac:dyDescent="0.35">
      <c r="A493" t="s">
        <v>36</v>
      </c>
      <c r="C493">
        <v>2.63</v>
      </c>
      <c r="D493">
        <v>2.4649999999999999</v>
      </c>
      <c r="E493">
        <v>2.3967277723265199</v>
      </c>
    </row>
    <row r="494" spans="1:34" x14ac:dyDescent="0.35">
      <c r="A494" t="s">
        <v>37</v>
      </c>
      <c r="C494">
        <v>121.093</v>
      </c>
      <c r="D494">
        <v>118.28400000000001</v>
      </c>
      <c r="E494">
        <v>119.672030773777</v>
      </c>
    </row>
    <row r="495" spans="1:34" x14ac:dyDescent="0.35">
      <c r="A495" t="s">
        <v>340</v>
      </c>
      <c r="C495">
        <v>0</v>
      </c>
      <c r="D495">
        <v>0</v>
      </c>
      <c r="E495" t="s">
        <v>341</v>
      </c>
    </row>
    <row r="496" spans="1:34" x14ac:dyDescent="0.35">
      <c r="A496" t="s">
        <v>504</v>
      </c>
      <c r="C496">
        <v>182.386</v>
      </c>
      <c r="D496">
        <v>187.255</v>
      </c>
      <c r="E496">
        <v>195.672177170553</v>
      </c>
      <c r="F496">
        <v>265.48153795203098</v>
      </c>
      <c r="G496">
        <v>430.57696896448198</v>
      </c>
      <c r="H496">
        <v>487.73558076589097</v>
      </c>
      <c r="I496">
        <v>432.54754800758298</v>
      </c>
      <c r="J496">
        <v>408.44811831310199</v>
      </c>
      <c r="K496">
        <v>690.71703970796</v>
      </c>
      <c r="L496">
        <v>649.49211299395995</v>
      </c>
      <c r="M496">
        <v>650.26135747645299</v>
      </c>
      <c r="N496">
        <v>820.85445047602195</v>
      </c>
      <c r="O496">
        <v>682.89575859882802</v>
      </c>
      <c r="P496">
        <v>683.64970923671694</v>
      </c>
      <c r="Q496">
        <v>638.94001958746196</v>
      </c>
      <c r="R496">
        <v>628.01709357561401</v>
      </c>
      <c r="S496">
        <v>617.02160166322699</v>
      </c>
      <c r="T496">
        <v>578.00183758612604</v>
      </c>
      <c r="U496">
        <v>557.99066744644199</v>
      </c>
      <c r="V496">
        <v>547.64182207408305</v>
      </c>
      <c r="W496">
        <v>540.34646960085001</v>
      </c>
      <c r="X496">
        <v>534.82194820179302</v>
      </c>
      <c r="Y496">
        <v>529.99246975435597</v>
      </c>
      <c r="Z496">
        <v>526.096773426857</v>
      </c>
      <c r="AA496">
        <v>522.86694577114997</v>
      </c>
      <c r="AB496">
        <v>520.14427091398898</v>
      </c>
      <c r="AC496">
        <v>517.79494018790899</v>
      </c>
      <c r="AD496">
        <v>515.73901337937195</v>
      </c>
      <c r="AE496">
        <v>513.91837137419702</v>
      </c>
      <c r="AF496">
        <v>512.29023460605401</v>
      </c>
      <c r="AG496">
        <v>510.82237580428</v>
      </c>
      <c r="AH496">
        <v>509.48998946583998</v>
      </c>
    </row>
    <row r="497" spans="1:34" x14ac:dyDescent="0.35">
      <c r="A497" t="s">
        <v>86</v>
      </c>
      <c r="C497">
        <v>87.649000000000001</v>
      </c>
      <c r="D497">
        <v>84.683999999999997</v>
      </c>
      <c r="E497">
        <v>87.772059751545797</v>
      </c>
      <c r="F497">
        <v>84.626944524480393</v>
      </c>
      <c r="G497">
        <v>81.603605567965403</v>
      </c>
      <c r="H497">
        <v>74.722801442392594</v>
      </c>
      <c r="I497">
        <v>71.876720042200603</v>
      </c>
      <c r="J497">
        <v>68.628982046882598</v>
      </c>
      <c r="K497">
        <v>65.283098808740604</v>
      </c>
      <c r="L497">
        <v>61.615924272039997</v>
      </c>
      <c r="M497">
        <v>58.338025032602097</v>
      </c>
      <c r="N497">
        <v>54.285893448126799</v>
      </c>
      <c r="O497">
        <v>50.906523540318403</v>
      </c>
      <c r="P497">
        <v>48.503339329551501</v>
      </c>
      <c r="Q497">
        <v>46.187878912456597</v>
      </c>
      <c r="R497">
        <v>43.912148667270102</v>
      </c>
      <c r="S497">
        <v>41.697171427692503</v>
      </c>
      <c r="T497">
        <v>39.855671696185702</v>
      </c>
      <c r="U497">
        <v>38.219481820316197</v>
      </c>
      <c r="V497">
        <v>36.819321613542797</v>
      </c>
      <c r="W497">
        <v>35.490894250907701</v>
      </c>
      <c r="X497">
        <v>34.216844378709197</v>
      </c>
      <c r="Y497">
        <v>33.151736728687702</v>
      </c>
      <c r="Z497">
        <v>32.1107163699414</v>
      </c>
      <c r="AA497">
        <v>31.089355480274602</v>
      </c>
      <c r="AB497">
        <v>30.075499882522799</v>
      </c>
      <c r="AC497">
        <v>29.080111945745902</v>
      </c>
      <c r="AD497">
        <v>28.1018648878897</v>
      </c>
      <c r="AE497">
        <v>27.140144445694201</v>
      </c>
      <c r="AF497">
        <v>26.1947603038961</v>
      </c>
      <c r="AG497">
        <v>25.265792728727899</v>
      </c>
      <c r="AH497">
        <v>24.3534831613932</v>
      </c>
    </row>
    <row r="498" spans="1:34" x14ac:dyDescent="0.35">
      <c r="A498" t="s">
        <v>87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</row>
    <row r="499" spans="1:34" x14ac:dyDescent="0.35">
      <c r="A499" t="s">
        <v>88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34" x14ac:dyDescent="0.35">
      <c r="A500" t="s">
        <v>89</v>
      </c>
      <c r="C500">
        <v>322.12200000000001</v>
      </c>
      <c r="D500">
        <v>320.02100000000002</v>
      </c>
      <c r="E500">
        <v>313.33641270950699</v>
      </c>
      <c r="F500">
        <v>330.21414117376702</v>
      </c>
      <c r="G500">
        <v>368.17785953348601</v>
      </c>
      <c r="H500">
        <v>349.311750377333</v>
      </c>
      <c r="I500">
        <v>337.89020168022302</v>
      </c>
      <c r="J500">
        <v>327.89824841073698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34" x14ac:dyDescent="0.35">
      <c r="A501" t="s">
        <v>90</v>
      </c>
      <c r="C501">
        <v>0</v>
      </c>
      <c r="D501">
        <v>0</v>
      </c>
      <c r="E501">
        <v>0</v>
      </c>
    </row>
    <row r="502" spans="1:34" x14ac:dyDescent="0.35">
      <c r="A502" t="s">
        <v>91</v>
      </c>
      <c r="C502">
        <v>121.093</v>
      </c>
      <c r="D502">
        <v>118.28400000000001</v>
      </c>
      <c r="E502">
        <v>119.672030773777</v>
      </c>
    </row>
    <row r="503" spans="1:34" x14ac:dyDescent="0.35">
      <c r="A503" t="s">
        <v>92</v>
      </c>
      <c r="C503">
        <v>124.187</v>
      </c>
      <c r="D503">
        <v>124.062</v>
      </c>
      <c r="E503">
        <v>115.18431660090999</v>
      </c>
      <c r="F503">
        <v>149.10513753533701</v>
      </c>
      <c r="G503">
        <v>217.77805389520799</v>
      </c>
      <c r="H503">
        <v>200.16669032415999</v>
      </c>
      <c r="I503">
        <v>184.43935286277301</v>
      </c>
      <c r="J503">
        <v>170.44739225722901</v>
      </c>
      <c r="K503">
        <v>240.07570193098101</v>
      </c>
      <c r="L503">
        <v>224.849572779895</v>
      </c>
      <c r="M503">
        <v>212.92980390430199</v>
      </c>
      <c r="N503">
        <v>217.11270157803801</v>
      </c>
      <c r="O503">
        <v>200.256306828742</v>
      </c>
      <c r="P503">
        <v>199.19619984109301</v>
      </c>
      <c r="Q503">
        <v>182.46740283743199</v>
      </c>
      <c r="R503">
        <v>174.91394987295001</v>
      </c>
      <c r="S503">
        <v>165.42056105171301</v>
      </c>
      <c r="T503">
        <v>160.22023264467001</v>
      </c>
      <c r="U503">
        <v>156.30359871881501</v>
      </c>
      <c r="V503">
        <v>153.629681028004</v>
      </c>
      <c r="W503">
        <v>151.205006266098</v>
      </c>
      <c r="X503">
        <v>148.94442409536899</v>
      </c>
      <c r="Y503">
        <v>146.830887184933</v>
      </c>
      <c r="Z503">
        <v>144.79827056172999</v>
      </c>
      <c r="AA503">
        <v>142.82478086804201</v>
      </c>
      <c r="AB503">
        <v>140.89133736906399</v>
      </c>
      <c r="AC503">
        <v>138.99128638094899</v>
      </c>
      <c r="AD503">
        <v>137.11488043323499</v>
      </c>
      <c r="AE503">
        <v>135.25518878134</v>
      </c>
      <c r="AF503">
        <v>133.406681641983</v>
      </c>
      <c r="AG503">
        <v>131.56489807965801</v>
      </c>
      <c r="AH503">
        <v>129.72619362728801</v>
      </c>
    </row>
    <row r="504" spans="1:34" x14ac:dyDescent="0.35">
      <c r="A504" t="s">
        <v>38</v>
      </c>
      <c r="C504">
        <v>126.816</v>
      </c>
      <c r="D504">
        <v>126.681</v>
      </c>
      <c r="E504">
        <v>117.687948606681</v>
      </c>
      <c r="F504">
        <v>152.15354628680899</v>
      </c>
      <c r="G504">
        <v>221.822245162131</v>
      </c>
      <c r="H504">
        <v>203.95223365585801</v>
      </c>
      <c r="I504">
        <v>188.03964939507301</v>
      </c>
      <c r="J504">
        <v>173.895702110516</v>
      </c>
      <c r="K504">
        <v>243.39482402175699</v>
      </c>
      <c r="L504">
        <v>228.06472871940699</v>
      </c>
      <c r="M504">
        <v>216.060091243697</v>
      </c>
      <c r="N504">
        <v>221.66388328343899</v>
      </c>
      <c r="O504">
        <v>204.594710680356</v>
      </c>
      <c r="P504">
        <v>203.56718275941401</v>
      </c>
      <c r="Q504">
        <v>187.66362353488501</v>
      </c>
      <c r="R504">
        <v>179.94594787709599</v>
      </c>
      <c r="S504">
        <v>170.22673178088701</v>
      </c>
      <c r="T504">
        <v>164.934521308733</v>
      </c>
      <c r="U504">
        <v>160.94816123801399</v>
      </c>
      <c r="V504">
        <v>158.24032478091399</v>
      </c>
      <c r="W504">
        <v>155.7852039979</v>
      </c>
      <c r="X504">
        <v>153.496915792869</v>
      </c>
      <c r="Y504">
        <v>151.358745839227</v>
      </c>
      <c r="Z504">
        <v>149.30295704257401</v>
      </c>
      <c r="AA504">
        <v>147.30761342345599</v>
      </c>
      <c r="AB504">
        <v>145.352966110056</v>
      </c>
      <c r="AC504">
        <v>143.433063147029</v>
      </c>
      <c r="AD504">
        <v>141.537743257925</v>
      </c>
      <c r="AE504">
        <v>139.660012505049</v>
      </c>
      <c r="AF504">
        <v>137.794285957818</v>
      </c>
      <c r="AG504">
        <v>135.93605769277801</v>
      </c>
      <c r="AH504">
        <v>134.081644667055</v>
      </c>
    </row>
    <row r="505" spans="1:34" x14ac:dyDescent="0.35">
      <c r="A505" t="s">
        <v>450</v>
      </c>
      <c r="C505">
        <v>8.7880000000000003</v>
      </c>
      <c r="D505">
        <v>8.5749999999999993</v>
      </c>
      <c r="E505">
        <v>8.3649193793063699</v>
      </c>
      <c r="F505">
        <v>8.1214982196047298</v>
      </c>
      <c r="G505">
        <v>7.7996740932039401</v>
      </c>
      <c r="H505">
        <v>7.4740358974432599</v>
      </c>
      <c r="I505">
        <v>7.1521673062092903</v>
      </c>
      <c r="J505">
        <v>6.8616606848160204</v>
      </c>
      <c r="K505">
        <v>7.5626348028455199</v>
      </c>
      <c r="L505">
        <v>7.1584614649678899</v>
      </c>
      <c r="M505">
        <v>6.7920804182702401</v>
      </c>
      <c r="N505">
        <v>6.4062291699266103</v>
      </c>
      <c r="O505">
        <v>6.0804351452835599</v>
      </c>
      <c r="P505">
        <v>5.7906265592194099</v>
      </c>
      <c r="Q505">
        <v>5.3240636718992098</v>
      </c>
      <c r="R505">
        <v>5.2068215772432396</v>
      </c>
      <c r="S505">
        <v>5.1120389289132104</v>
      </c>
      <c r="T505">
        <v>4.9525080915512802</v>
      </c>
      <c r="U505">
        <v>4.79894461519351</v>
      </c>
      <c r="V505">
        <v>4.6614707029725801</v>
      </c>
      <c r="W505">
        <v>4.5378560474748699</v>
      </c>
      <c r="X505">
        <v>4.4096886696645097</v>
      </c>
      <c r="Y505">
        <v>4.3317739321245501</v>
      </c>
      <c r="Z505">
        <v>4.2565436318299801</v>
      </c>
      <c r="AA505">
        <v>4.1821114367387597</v>
      </c>
      <c r="AB505">
        <v>4.1132304211510196</v>
      </c>
      <c r="AC505">
        <v>4.0477752130492703</v>
      </c>
      <c r="AD505">
        <v>3.9528928914125201</v>
      </c>
      <c r="AE505">
        <v>3.8637232636482701</v>
      </c>
      <c r="AF505">
        <v>3.7799034532876599</v>
      </c>
      <c r="AG505">
        <v>3.7010022091125201</v>
      </c>
      <c r="AH505">
        <v>3.62666804677264</v>
      </c>
    </row>
    <row r="506" spans="1:34" x14ac:dyDescent="0.35">
      <c r="A506" t="s">
        <v>310</v>
      </c>
      <c r="C506">
        <v>0.11</v>
      </c>
      <c r="D506">
        <v>0.10299999999999999</v>
      </c>
      <c r="E506">
        <v>9.4746830603199494E-2</v>
      </c>
      <c r="F506">
        <v>0.119751147643125</v>
      </c>
      <c r="G506">
        <v>0.162881193737411</v>
      </c>
      <c r="H506">
        <v>0.17603662697286901</v>
      </c>
      <c r="I506">
        <v>0.17538134857117901</v>
      </c>
      <c r="J506">
        <v>0.15224866021365599</v>
      </c>
      <c r="K506">
        <v>0.17892277449397601</v>
      </c>
      <c r="L506">
        <v>0.15346520016367901</v>
      </c>
      <c r="M506">
        <v>0.13856526336127101</v>
      </c>
      <c r="N506">
        <v>0.15865203691573901</v>
      </c>
      <c r="O506">
        <v>0.142040171959322</v>
      </c>
      <c r="P506">
        <v>0.12958820140094901</v>
      </c>
      <c r="Q506">
        <v>0.109091993594448</v>
      </c>
      <c r="R506">
        <v>9.59599725965323E-2</v>
      </c>
      <c r="S506">
        <v>8.3156877877589394E-2</v>
      </c>
      <c r="T506">
        <v>7.0286788994077004E-2</v>
      </c>
      <c r="U506">
        <v>7.0908495389638407E-2</v>
      </c>
      <c r="V506">
        <v>6.2686597874480804E-2</v>
      </c>
      <c r="W506">
        <v>5.61925880888565E-2</v>
      </c>
      <c r="X506">
        <v>5.9463007963360501E-2</v>
      </c>
      <c r="Y506">
        <v>5.3407816015351203E-2</v>
      </c>
      <c r="Z506">
        <v>4.8190089746290597E-2</v>
      </c>
      <c r="AA506">
        <v>4.2333579389109102E-2</v>
      </c>
      <c r="AB506">
        <v>3.88009276545409E-2</v>
      </c>
      <c r="AC506">
        <v>3.4988943007720499E-2</v>
      </c>
      <c r="AD506">
        <v>3.1550460721931899E-2</v>
      </c>
      <c r="AE506">
        <v>2.8431262445689501E-2</v>
      </c>
      <c r="AF506">
        <v>2.55993631845353E-2</v>
      </c>
      <c r="AG506">
        <v>2.30263299797949E-2</v>
      </c>
      <c r="AH506">
        <v>2.06867145031851E-2</v>
      </c>
    </row>
    <row r="507" spans="1:34" x14ac:dyDescent="0.35">
      <c r="A507" t="s">
        <v>311</v>
      </c>
      <c r="C507">
        <v>0.04</v>
      </c>
      <c r="D507">
        <v>3.7999999999999999E-2</v>
      </c>
      <c r="E507">
        <v>3.7329405250130301E-2</v>
      </c>
      <c r="F507">
        <v>5.7448557265645503E-2</v>
      </c>
      <c r="G507">
        <v>8.1618194482154696E-2</v>
      </c>
      <c r="H507">
        <v>9.8766377465104305E-2</v>
      </c>
      <c r="I507">
        <v>9.50935777503987E-2</v>
      </c>
      <c r="J507">
        <v>8.1436184938576295E-2</v>
      </c>
      <c r="K507">
        <v>0.110447750736612</v>
      </c>
      <c r="L507">
        <v>9.3034020887715896E-2</v>
      </c>
      <c r="M507">
        <v>8.5295097906366399E-2</v>
      </c>
      <c r="N507">
        <v>0.10731775273536601</v>
      </c>
      <c r="O507">
        <v>8.5716908426982402E-2</v>
      </c>
      <c r="P507">
        <v>7.8299705879421103E-2</v>
      </c>
      <c r="Q507">
        <v>6.5892665412253401E-2</v>
      </c>
      <c r="R507">
        <v>5.7862088241616302E-2</v>
      </c>
      <c r="S507">
        <v>5.0284199237192503E-2</v>
      </c>
      <c r="T507">
        <v>4.1001146682746903E-2</v>
      </c>
      <c r="U507">
        <v>3.9925563186722302E-2</v>
      </c>
      <c r="V507">
        <v>3.52648538055901E-2</v>
      </c>
      <c r="W507">
        <v>3.1491582373847603E-2</v>
      </c>
      <c r="X507">
        <v>3.2539287306638097E-2</v>
      </c>
      <c r="Y507">
        <v>2.9257008341880601E-2</v>
      </c>
      <c r="Z507">
        <v>2.63898599479571E-2</v>
      </c>
      <c r="AA507">
        <v>2.36247037586216E-2</v>
      </c>
      <c r="AB507">
        <v>2.1460738875198199E-2</v>
      </c>
      <c r="AC507">
        <v>1.9435427553704601E-2</v>
      </c>
      <c r="AD507">
        <v>1.76166312969223E-2</v>
      </c>
      <c r="AE507">
        <v>1.5977864753637199E-2</v>
      </c>
      <c r="AF507">
        <v>1.44987306346977E-2</v>
      </c>
      <c r="AG507">
        <v>1.31616820697192E-2</v>
      </c>
      <c r="AH507">
        <v>1.19514524625427E-2</v>
      </c>
    </row>
    <row r="508" spans="1:34" x14ac:dyDescent="0.35">
      <c r="A508" t="s">
        <v>312</v>
      </c>
      <c r="C508">
        <v>1.7000000000000001E-2</v>
      </c>
      <c r="D508">
        <v>1.6E-2</v>
      </c>
      <c r="E508">
        <v>1.5133795228647599E-2</v>
      </c>
      <c r="F508">
        <v>1.4214591632152E-2</v>
      </c>
      <c r="G508">
        <v>1.5687397326194501E-2</v>
      </c>
      <c r="H508">
        <v>1.44851571524117E-2</v>
      </c>
      <c r="I508">
        <v>1.41563839864529E-2</v>
      </c>
      <c r="J508">
        <v>1.3801452792682901E-2</v>
      </c>
      <c r="K508">
        <v>1.33584066938826E-2</v>
      </c>
      <c r="L508">
        <v>1.3175586808523499E-2</v>
      </c>
      <c r="M508">
        <v>1.27276011413961E-2</v>
      </c>
      <c r="N508">
        <v>1.2918007545741199E-2</v>
      </c>
      <c r="O508">
        <v>1.55319941700117E-2</v>
      </c>
      <c r="P508">
        <v>1.49004977930578E-2</v>
      </c>
      <c r="Q508">
        <v>1.3729039234535801E-2</v>
      </c>
      <c r="R508">
        <v>1.31308224454423E-2</v>
      </c>
      <c r="S508">
        <v>1.24385564051449E-2</v>
      </c>
      <c r="T508">
        <v>1.1503878121792301E-2</v>
      </c>
      <c r="U508">
        <v>1.3450097183900901E-2</v>
      </c>
      <c r="V508">
        <v>1.2034394070506899E-2</v>
      </c>
      <c r="W508">
        <v>1.10482116741681E-2</v>
      </c>
      <c r="X508">
        <v>1.1160744362676601E-2</v>
      </c>
      <c r="Y508">
        <v>1.0161254680394E-2</v>
      </c>
      <c r="Z508">
        <v>9.3491991456935101E-3</v>
      </c>
      <c r="AA508">
        <v>7.9457426099871793E-3</v>
      </c>
      <c r="AB508">
        <v>7.64919951325411E-3</v>
      </c>
      <c r="AC508">
        <v>6.9844689815918397E-3</v>
      </c>
      <c r="AD508">
        <v>6.3750090397786596E-3</v>
      </c>
      <c r="AE508">
        <v>5.8095394131172902E-3</v>
      </c>
      <c r="AF508">
        <v>5.2871092625788501E-3</v>
      </c>
      <c r="AG508">
        <v>4.8062093044440504E-3</v>
      </c>
      <c r="AH508">
        <v>4.3649349442301802E-3</v>
      </c>
    </row>
    <row r="509" spans="1:34" x14ac:dyDescent="0.35">
      <c r="A509" t="s">
        <v>313</v>
      </c>
      <c r="C509">
        <v>1.7000000000000001E-2</v>
      </c>
      <c r="D509">
        <v>1.6E-2</v>
      </c>
      <c r="E509">
        <v>1.4541620071500999E-2</v>
      </c>
      <c r="F509">
        <v>1.5654102076565798E-2</v>
      </c>
      <c r="G509">
        <v>1.83936792139314E-2</v>
      </c>
      <c r="H509">
        <v>2.06587454010746E-2</v>
      </c>
      <c r="I509">
        <v>2.5691264811262798E-2</v>
      </c>
      <c r="J509">
        <v>2.4509820527117501E-2</v>
      </c>
      <c r="K509">
        <v>1.7738978015471901E-2</v>
      </c>
      <c r="L509">
        <v>1.6232254320350099E-2</v>
      </c>
      <c r="M509">
        <v>1.45541866502094E-2</v>
      </c>
      <c r="N509">
        <v>1.3194926316766701E-2</v>
      </c>
      <c r="O509">
        <v>1.79675822540981E-2</v>
      </c>
      <c r="P509">
        <v>1.5633230337563999E-2</v>
      </c>
      <c r="Q509">
        <v>1.35993868197739E-2</v>
      </c>
      <c r="R509">
        <v>1.1573034454241E-2</v>
      </c>
      <c r="S509">
        <v>9.5652136734828905E-3</v>
      </c>
      <c r="T509">
        <v>8.1995607665290692E-3</v>
      </c>
      <c r="U509">
        <v>8.6374065795347694E-3</v>
      </c>
      <c r="V509">
        <v>7.29918382374708E-3</v>
      </c>
      <c r="W509">
        <v>6.29821762452053E-3</v>
      </c>
      <c r="X509">
        <v>7.4347209708757502E-3</v>
      </c>
      <c r="Y509">
        <v>6.3764468691679997E-3</v>
      </c>
      <c r="Z509">
        <v>5.5024321758337102E-3</v>
      </c>
      <c r="AA509">
        <v>4.5045288319967699E-3</v>
      </c>
      <c r="AB509">
        <v>3.9918751501803202E-3</v>
      </c>
      <c r="AC509">
        <v>3.4162493600427301E-3</v>
      </c>
      <c r="AD509">
        <v>2.9211928533382902E-3</v>
      </c>
      <c r="AE509">
        <v>2.4931935448035802E-3</v>
      </c>
      <c r="AF509">
        <v>2.1236819295024898E-3</v>
      </c>
      <c r="AG509">
        <v>1.8051050096849501E-3</v>
      </c>
      <c r="AH509">
        <v>1.53081570743875E-3</v>
      </c>
    </row>
    <row r="510" spans="1:34" x14ac:dyDescent="0.35">
      <c r="A510" t="s">
        <v>314</v>
      </c>
      <c r="C510">
        <v>1.7999999999999999E-2</v>
      </c>
      <c r="D510">
        <v>1.6E-2</v>
      </c>
      <c r="E510">
        <v>1.42396061406093E-2</v>
      </c>
      <c r="F510">
        <v>1.1242011687135799E-2</v>
      </c>
      <c r="G510">
        <v>9.9957802550514896E-3</v>
      </c>
      <c r="H510">
        <v>1.06165234336542E-2</v>
      </c>
      <c r="I510">
        <v>1.15291296276174E-2</v>
      </c>
      <c r="J510">
        <v>8.6866756670596901E-3</v>
      </c>
      <c r="K510">
        <v>6.3704871642314602E-3</v>
      </c>
      <c r="L510">
        <v>4.7813668998543902E-3</v>
      </c>
      <c r="M510">
        <v>3.5546176039937499E-3</v>
      </c>
      <c r="N510">
        <v>2.5677528927639599E-3</v>
      </c>
      <c r="O510">
        <v>2.0505316694287498E-3</v>
      </c>
      <c r="P510">
        <v>1.1650744720517799E-3</v>
      </c>
      <c r="Q510">
        <v>5.2338403258749596E-4</v>
      </c>
      <c r="R510">
        <v>2.1213131162294601E-4</v>
      </c>
      <c r="S510" s="36">
        <v>5.6997752829776298E-5</v>
      </c>
      <c r="T510" s="36">
        <v>1.33767927595211E-5</v>
      </c>
      <c r="U510" s="36">
        <v>1.0036064681603899E-6</v>
      </c>
      <c r="V510" s="36">
        <v>8.3138637208386802E-7</v>
      </c>
      <c r="W510" s="36">
        <v>6.9198877159038602E-7</v>
      </c>
      <c r="X510" s="36">
        <v>8.0529304430572099E-7</v>
      </c>
      <c r="Y510" s="36">
        <v>6.7939034370318295E-7</v>
      </c>
      <c r="Z510" s="36">
        <v>5.7385362553887795E-7</v>
      </c>
      <c r="AA510" s="36">
        <v>4.75761724175272E-7</v>
      </c>
      <c r="AB510" s="36">
        <v>4.0424812674317301E-7</v>
      </c>
      <c r="AC510" s="36">
        <v>3.3997584784970298E-7</v>
      </c>
      <c r="AD510" s="36">
        <v>2.85362831205275E-7</v>
      </c>
      <c r="AE510" s="36">
        <v>2.3892542269480599E-7</v>
      </c>
      <c r="AF510" s="36">
        <v>1.99469577608061E-7</v>
      </c>
      <c r="AG510" s="36">
        <v>1.65964564765913E-7</v>
      </c>
      <c r="AH510" s="36">
        <v>1.3754046137372399E-7</v>
      </c>
    </row>
    <row r="511" spans="1:34" x14ac:dyDescent="0.35">
      <c r="A511" t="s">
        <v>315</v>
      </c>
      <c r="C511">
        <v>1.7000000000000001E-2</v>
      </c>
      <c r="D511">
        <v>1.6E-2</v>
      </c>
      <c r="E511">
        <v>1.35024039123112E-2</v>
      </c>
      <c r="F511">
        <v>2.11918849816265E-2</v>
      </c>
      <c r="G511">
        <v>3.7186142460079598E-2</v>
      </c>
      <c r="H511">
        <v>3.15098235206243E-2</v>
      </c>
      <c r="I511">
        <v>2.89109923954479E-2</v>
      </c>
      <c r="J511">
        <v>2.3814526288219801E-2</v>
      </c>
      <c r="K511">
        <v>3.10071518837782E-2</v>
      </c>
      <c r="L511">
        <v>2.6241971247235499E-2</v>
      </c>
      <c r="M511">
        <v>2.24337600593052E-2</v>
      </c>
      <c r="N511">
        <v>2.2653597425101198E-2</v>
      </c>
      <c r="O511">
        <v>2.0773155438801202E-2</v>
      </c>
      <c r="P511">
        <v>1.9589692918854301E-2</v>
      </c>
      <c r="Q511">
        <v>1.5347518095297901E-2</v>
      </c>
      <c r="R511">
        <v>1.3181896143609701E-2</v>
      </c>
      <c r="S511">
        <v>1.08119108089393E-2</v>
      </c>
      <c r="T511">
        <v>9.5688266302492199E-3</v>
      </c>
      <c r="U511">
        <v>8.8944248330121902E-3</v>
      </c>
      <c r="V511">
        <v>8.0873347882645108E-3</v>
      </c>
      <c r="W511">
        <v>7.3538844275486603E-3</v>
      </c>
      <c r="X511">
        <v>8.3274500301256903E-3</v>
      </c>
      <c r="Y511">
        <v>7.6124267335648298E-3</v>
      </c>
      <c r="Z511">
        <v>6.9480246231807203E-3</v>
      </c>
      <c r="AA511">
        <v>6.2581284267793497E-3</v>
      </c>
      <c r="AB511">
        <v>5.6987098677815E-3</v>
      </c>
      <c r="AC511">
        <v>5.1524571365334799E-3</v>
      </c>
      <c r="AD511">
        <v>4.6373421690614498E-3</v>
      </c>
      <c r="AE511">
        <v>4.1504258087087199E-3</v>
      </c>
      <c r="AF511">
        <v>3.6896418881785902E-3</v>
      </c>
      <c r="AG511">
        <v>3.2531676313819198E-3</v>
      </c>
      <c r="AH511">
        <v>2.8393738485120701E-3</v>
      </c>
    </row>
    <row r="512" spans="1:34" x14ac:dyDescent="0.35">
      <c r="A512" t="s">
        <v>323</v>
      </c>
      <c r="C512">
        <v>-2E-3</v>
      </c>
      <c r="D512">
        <v>-2E-3</v>
      </c>
      <c r="E512">
        <v>-1E-3</v>
      </c>
      <c r="F512">
        <v>-1E-3</v>
      </c>
      <c r="G512">
        <v>-2E-3</v>
      </c>
      <c r="H512">
        <v>-2E-3</v>
      </c>
      <c r="I512">
        <v>-2E-3</v>
      </c>
      <c r="J512">
        <v>-2E-3</v>
      </c>
      <c r="K512">
        <v>-1E-3</v>
      </c>
      <c r="L512">
        <v>-1E-3</v>
      </c>
      <c r="M512">
        <v>-1E-3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</row>
    <row r="513" spans="1:34" x14ac:dyDescent="0.35">
      <c r="A513" t="s">
        <v>441</v>
      </c>
      <c r="C513">
        <v>0.82299999999999995</v>
      </c>
      <c r="D513">
        <v>0.80400000000000005</v>
      </c>
      <c r="E513">
        <v>0.78425874498922599</v>
      </c>
      <c r="F513">
        <v>0.85845769972980002</v>
      </c>
      <c r="G513">
        <v>1.0102622413303199</v>
      </c>
      <c r="H513">
        <v>1.1289379032597799</v>
      </c>
      <c r="I513">
        <v>1.29644149022985</v>
      </c>
      <c r="J513">
        <v>1.2299298714531799</v>
      </c>
      <c r="K513">
        <v>1.31302778081934</v>
      </c>
      <c r="L513">
        <v>1.23320395071981</v>
      </c>
      <c r="M513">
        <v>1.1803281736312401</v>
      </c>
      <c r="N513">
        <v>1.2925058583842699</v>
      </c>
      <c r="O513">
        <v>1.3631151090982201</v>
      </c>
      <c r="P513">
        <v>1.30681665867646</v>
      </c>
      <c r="Q513">
        <v>1.2322052897292901</v>
      </c>
      <c r="R513">
        <v>1.1915512540300499</v>
      </c>
      <c r="S513">
        <v>1.1371513598343601</v>
      </c>
      <c r="T513">
        <v>1.0565672848899501</v>
      </c>
      <c r="U513">
        <v>1.1435651768014501</v>
      </c>
      <c r="V513">
        <v>1.0898571609576</v>
      </c>
      <c r="W513">
        <v>1.0515572604558401</v>
      </c>
      <c r="X513">
        <v>1.17784902118399</v>
      </c>
      <c r="Y513">
        <v>1.1272816747558001</v>
      </c>
      <c r="Z513">
        <v>1.0835032515696501</v>
      </c>
      <c r="AA513">
        <v>1.0255572822789101</v>
      </c>
      <c r="AB513">
        <v>0.99883898283017503</v>
      </c>
      <c r="AC513">
        <v>0.95959851246259897</v>
      </c>
      <c r="AD513">
        <v>0.92314629433198003</v>
      </c>
      <c r="AE513">
        <v>0.88905361734091903</v>
      </c>
      <c r="AF513">
        <v>0.85726266328299106</v>
      </c>
      <c r="AG513">
        <v>0.82769112474837303</v>
      </c>
      <c r="AH513">
        <v>0.80023815818341903</v>
      </c>
    </row>
    <row r="514" spans="1:34" x14ac:dyDescent="0.35">
      <c r="A514" t="s">
        <v>439</v>
      </c>
      <c r="C514">
        <v>0.54900000000000004</v>
      </c>
      <c r="D514">
        <v>0.54700000000000004</v>
      </c>
      <c r="E514">
        <v>0.54065932052152899</v>
      </c>
      <c r="F514">
        <v>0.55819969419454496</v>
      </c>
      <c r="G514">
        <v>0.73166554182447796</v>
      </c>
      <c r="H514">
        <v>0.74607838255981496</v>
      </c>
      <c r="I514">
        <v>0.68893553616545999</v>
      </c>
      <c r="J514">
        <v>0.65574160363887801</v>
      </c>
      <c r="K514">
        <v>0.77428819751589595</v>
      </c>
      <c r="L514">
        <v>0.729858581665771</v>
      </c>
      <c r="M514">
        <v>0.71640505285161704</v>
      </c>
      <c r="N514">
        <v>0.84549721454049598</v>
      </c>
      <c r="O514">
        <v>0.74027702867192802</v>
      </c>
      <c r="P514">
        <v>0.73744361067877096</v>
      </c>
      <c r="Q514">
        <v>0.69919842055695003</v>
      </c>
      <c r="R514">
        <v>0.68679766652734198</v>
      </c>
      <c r="S514">
        <v>0.67065114861784103</v>
      </c>
      <c r="T514">
        <v>0.62657154182861297</v>
      </c>
      <c r="U514">
        <v>0.60461733572791299</v>
      </c>
      <c r="V514">
        <v>0.59252721394668595</v>
      </c>
      <c r="W514">
        <v>0.58423278963084702</v>
      </c>
      <c r="X514">
        <v>0.57795972314260802</v>
      </c>
      <c r="Y514">
        <v>0.57267658665921595</v>
      </c>
      <c r="Z514">
        <v>0.56826599592140803</v>
      </c>
      <c r="AA514">
        <v>0.56445578218473902</v>
      </c>
      <c r="AB514">
        <v>0.56108790295126099</v>
      </c>
      <c r="AC514">
        <v>0.55804300588592004</v>
      </c>
      <c r="AD514">
        <v>0.55525000555356296</v>
      </c>
      <c r="AE514">
        <v>0.55265590089987904</v>
      </c>
      <c r="AF514">
        <v>0.55022177592731103</v>
      </c>
      <c r="AG514">
        <v>0.54791822424706105</v>
      </c>
      <c r="AH514">
        <v>0.54572249449279597</v>
      </c>
    </row>
    <row r="515" spans="1:34" x14ac:dyDescent="0.35">
      <c r="A515" t="s">
        <v>440</v>
      </c>
      <c r="C515">
        <v>0.27400000000000002</v>
      </c>
      <c r="D515">
        <v>0.25700000000000001</v>
      </c>
      <c r="E515">
        <v>0.243599424467697</v>
      </c>
      <c r="F515">
        <v>0.300258005535255</v>
      </c>
      <c r="G515">
        <v>0.27859669950584198</v>
      </c>
      <c r="H515">
        <v>0.38285952069996798</v>
      </c>
      <c r="I515">
        <v>0.607505954064394</v>
      </c>
      <c r="J515">
        <v>0.57418826781430898</v>
      </c>
      <c r="K515">
        <v>0.53873958330344995</v>
      </c>
      <c r="L515">
        <v>0.50334536905404204</v>
      </c>
      <c r="M515">
        <v>0.46392312077962899</v>
      </c>
      <c r="N515">
        <v>0.44700864384377798</v>
      </c>
      <c r="O515">
        <v>0.62283808042629196</v>
      </c>
      <c r="P515">
        <v>0.56937304799769595</v>
      </c>
      <c r="Q515">
        <v>0.53300686917234497</v>
      </c>
      <c r="R515">
        <v>0.50475358750271604</v>
      </c>
      <c r="S515">
        <v>0.46650021121652102</v>
      </c>
      <c r="T515">
        <v>0.42999574306134097</v>
      </c>
      <c r="U515">
        <v>0.53894784107353799</v>
      </c>
      <c r="V515">
        <v>0.49732994701092198</v>
      </c>
      <c r="W515">
        <v>0.46732447082499901</v>
      </c>
      <c r="X515">
        <v>0.59988929804138402</v>
      </c>
      <c r="Y515">
        <v>0.55460508809658404</v>
      </c>
      <c r="Z515">
        <v>0.51523725564825096</v>
      </c>
      <c r="AA515">
        <v>0.461101500094175</v>
      </c>
      <c r="AB515">
        <v>0.43775107987891398</v>
      </c>
      <c r="AC515">
        <v>0.40155550657667899</v>
      </c>
      <c r="AD515">
        <v>0.36789628877841701</v>
      </c>
      <c r="AE515">
        <v>0.33639771644104</v>
      </c>
      <c r="AF515">
        <v>0.30704088735567903</v>
      </c>
      <c r="AG515">
        <v>0.27977290050131098</v>
      </c>
      <c r="AH515">
        <v>0.25451566369062201</v>
      </c>
    </row>
  </sheetData>
  <sortState xmlns:xlrd2="http://schemas.microsoft.com/office/spreadsheetml/2017/richdata2" ref="A2:AH515">
    <sortCondition ref="A2:A51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H1:X167"/>
  <sheetViews>
    <sheetView zoomScale="73" zoomScaleNormal="70" workbookViewId="0">
      <pane ySplit="1" topLeftCell="A26" activePane="bottomLeft" state="frozen"/>
      <selection pane="bottomLeft" activeCell="H83" sqref="H83"/>
    </sheetView>
  </sheetViews>
  <sheetFormatPr baseColWidth="10" defaultRowHeight="14.5" x14ac:dyDescent="0.35"/>
  <cols>
    <col min="7" max="7" width="66.08984375" customWidth="1"/>
    <col min="8" max="8" width="57.453125" bestFit="1" customWidth="1"/>
    <col min="9" max="9" width="29.54296875" customWidth="1"/>
    <col min="13" max="13" width="22.453125" customWidth="1"/>
  </cols>
  <sheetData>
    <row r="1" spans="8:23" x14ac:dyDescent="0.35">
      <c r="J1" s="2">
        <v>2018</v>
      </c>
      <c r="K1" s="2">
        <v>2019</v>
      </c>
      <c r="L1" s="2">
        <v>2020</v>
      </c>
      <c r="M1" s="2">
        <v>2021</v>
      </c>
      <c r="N1" s="2">
        <v>2022</v>
      </c>
      <c r="O1" s="2">
        <v>2023</v>
      </c>
      <c r="P1" s="2">
        <v>2024</v>
      </c>
      <c r="Q1" s="2">
        <v>2025</v>
      </c>
      <c r="R1" s="2">
        <v>2026</v>
      </c>
      <c r="S1" s="2">
        <v>2027</v>
      </c>
      <c r="T1" s="2">
        <v>2028</v>
      </c>
      <c r="U1" s="2">
        <v>2029</v>
      </c>
      <c r="V1" s="2">
        <v>2030</v>
      </c>
    </row>
    <row r="3" spans="8:23" x14ac:dyDescent="0.35">
      <c r="H3" t="s">
        <v>7</v>
      </c>
      <c r="I3" t="s">
        <v>107</v>
      </c>
      <c r="J3" s="1">
        <f>VLOOKUP($H3,output!$A$9:$N$2200,J$1-$J$1+2)</f>
        <v>29.283000000000001</v>
      </c>
      <c r="K3" s="1">
        <f>VLOOKUP($H3,output!$A$9:$N$2200,K$1-$J$1+2)</f>
        <v>28.341000000000001</v>
      </c>
      <c r="L3" s="1">
        <f>VLOOKUP($H3,output!$A$9:$N$2200,L$1-$J$1+2)</f>
        <v>27.452999999999999</v>
      </c>
      <c r="M3" s="1">
        <f>VLOOKUP($H3,output!$A$9:$N$2200,M$1-$J$1+2)</f>
        <v>26.251258896596301</v>
      </c>
      <c r="N3" s="1">
        <f>VLOOKUP($H3,output!$A$9:$N$2200,N$1-$J$1+2)</f>
        <v>25.297175632057598</v>
      </c>
      <c r="O3" s="1">
        <f>VLOOKUP($H3,output!$A$9:$N$2200,O$1-$J$1+2)</f>
        <v>24.535347147149199</v>
      </c>
      <c r="P3" s="1">
        <f>VLOOKUP($H3,output!$A$9:$N$2200,P$1-$J$1+2)</f>
        <v>23.487181624643299</v>
      </c>
      <c r="Q3" s="1">
        <f>VLOOKUP($H3,output!$A$9:$N$2200,Q$1-$J$1+2)</f>
        <v>22.492705909310601</v>
      </c>
      <c r="R3" s="1">
        <f>VLOOKUP($H3,output!$A$9:$N$2200,R$1-$J$1+2)</f>
        <v>21.3481487768689</v>
      </c>
      <c r="S3" s="1">
        <f>VLOOKUP($H3,output!$A$9:$N$2200,S$1-$J$1+2)</f>
        <v>19.248642446164599</v>
      </c>
      <c r="T3" s="1">
        <f>VLOOKUP($H3,output!$A$9:$N$2200,T$1-$J$1+2)</f>
        <v>17.4341879597347</v>
      </c>
      <c r="U3" s="1">
        <f>VLOOKUP($H3,output!$A$9:$N$2200,U$1-$J$1+2)</f>
        <v>15.6624699506614</v>
      </c>
      <c r="V3" s="1">
        <f>VLOOKUP($H3,output!$A$9:$N$2200,V$1-$J$1+2)</f>
        <v>13.8436369284526</v>
      </c>
    </row>
    <row r="4" spans="8:23" x14ac:dyDescent="0.35">
      <c r="H4" t="s">
        <v>8</v>
      </c>
      <c r="I4" t="s">
        <v>108</v>
      </c>
      <c r="J4" s="1">
        <f>VLOOKUP($H4,output!$A$9:$N$2200,J$1-$J$1+2)</f>
        <v>12.96</v>
      </c>
      <c r="K4" s="1">
        <f>VLOOKUP($H4,output!$A$9:$N$2200,K$1-$J$1+2)</f>
        <v>12.412000000000001</v>
      </c>
      <c r="L4" s="1">
        <f>VLOOKUP($H4,output!$A$9:$N$2200,L$1-$J$1+2)</f>
        <v>11.906000000000001</v>
      </c>
      <c r="M4" s="1">
        <f>VLOOKUP($H4,output!$A$9:$N$2200,M$1-$J$1+2)</f>
        <v>11.449855006793999</v>
      </c>
      <c r="N4" s="1">
        <f>VLOOKUP($H4,output!$A$9:$N$2200,N$1-$J$1+2)</f>
        <v>10.585047249333799</v>
      </c>
      <c r="O4" s="1">
        <f>VLOOKUP($H4,output!$A$9:$N$2200,O$1-$J$1+2)</f>
        <v>8.6791108292971497</v>
      </c>
      <c r="P4" s="1">
        <f>VLOOKUP($H4,output!$A$9:$N$2200,P$1-$J$1+2)</f>
        <v>6.97769153130145</v>
      </c>
      <c r="Q4" s="1">
        <f>VLOOKUP($H4,output!$A$9:$N$2200,Q$1-$J$1+2)</f>
        <v>5.6473888449256497</v>
      </c>
      <c r="R4" s="1">
        <f>VLOOKUP($H4,output!$A$9:$N$2200,R$1-$J$1+2)</f>
        <v>4.5916503659210504</v>
      </c>
      <c r="S4" s="1">
        <f>VLOOKUP($H4,output!$A$9:$N$2200,S$1-$J$1+2)</f>
        <v>3.74021652395029</v>
      </c>
      <c r="T4" s="1">
        <f>VLOOKUP($H4,output!$A$9:$N$2200,T$1-$J$1+2)</f>
        <v>3.10225444394248</v>
      </c>
      <c r="U4" s="1">
        <f>VLOOKUP($H4,output!$A$9:$N$2200,U$1-$J$1+2)</f>
        <v>2.6008382915717601</v>
      </c>
      <c r="V4" s="1">
        <f>VLOOKUP($H4,output!$A$9:$N$2200,V$1-$J$1+2)</f>
        <v>1.96426362486813</v>
      </c>
    </row>
    <row r="5" spans="8:23" x14ac:dyDescent="0.35">
      <c r="H5" t="s">
        <v>6</v>
      </c>
      <c r="I5" t="s">
        <v>109</v>
      </c>
      <c r="J5" s="1">
        <f>VLOOKUP($H5,output!$A$9:$N$2200,J$1-$J$1+2)</f>
        <v>3.2130000000000001</v>
      </c>
      <c r="K5" s="1">
        <f>VLOOKUP($H5,output!$A$9:$N$2200,K$1-$J$1+2)</f>
        <v>3.194</v>
      </c>
      <c r="L5" s="1">
        <f>VLOOKUP($H5,output!$A$9:$N$2200,L$1-$J$1+2)</f>
        <v>3.1779999999999999</v>
      </c>
      <c r="M5" s="1">
        <f>VLOOKUP($H5,output!$A$9:$N$2200,M$1-$J$1+2)</f>
        <v>3.16982048141044</v>
      </c>
      <c r="N5" s="1">
        <f>VLOOKUP($H5,output!$A$9:$N$2200,N$1-$J$1+2)</f>
        <v>3.16204589716867</v>
      </c>
      <c r="O5" s="1">
        <f>VLOOKUP($H5,output!$A$9:$N$2200,O$1-$J$1+2)</f>
        <v>3.2146107254560299</v>
      </c>
      <c r="P5" s="1">
        <f>VLOOKUP($H5,output!$A$9:$N$2200,P$1-$J$1+2)</f>
        <v>3.2712085457613198</v>
      </c>
      <c r="Q5" s="1">
        <f>VLOOKUP($H5,output!$A$9:$N$2200,Q$1-$J$1+2)</f>
        <v>3.2725496523520698</v>
      </c>
      <c r="R5" s="1">
        <f>VLOOKUP($H5,output!$A$9:$N$2200,R$1-$J$1+2)</f>
        <v>3.2671946197256001</v>
      </c>
      <c r="S5" s="1">
        <f>VLOOKUP($H5,output!$A$9:$N$2200,S$1-$J$1+2)</f>
        <v>3.3364402383825502</v>
      </c>
      <c r="T5" s="1">
        <f>VLOOKUP($H5,output!$A$9:$N$2200,T$1-$J$1+2)</f>
        <v>3.3958450829248799</v>
      </c>
      <c r="U5" s="1">
        <f>VLOOKUP($H5,output!$A$9:$N$2200,U$1-$J$1+2)</f>
        <v>3.4562308960944201</v>
      </c>
      <c r="V5" s="1">
        <f>VLOOKUP($H5,output!$A$9:$N$2200,V$1-$J$1+2)</f>
        <v>3.5563256810412698</v>
      </c>
    </row>
    <row r="7" spans="8:23" x14ac:dyDescent="0.35">
      <c r="I7" t="s">
        <v>137</v>
      </c>
      <c r="J7" s="1">
        <f>J3+J4</f>
        <v>42.243000000000002</v>
      </c>
      <c r="K7" s="1">
        <f t="shared" ref="K7:V7" si="0">K3+K4</f>
        <v>40.753</v>
      </c>
      <c r="L7" s="1">
        <f t="shared" si="0"/>
        <v>39.359000000000002</v>
      </c>
      <c r="M7" s="1">
        <f t="shared" si="0"/>
        <v>37.701113903390301</v>
      </c>
      <c r="N7" s="1">
        <f t="shared" si="0"/>
        <v>35.882222881391399</v>
      </c>
      <c r="O7" s="1">
        <f t="shared" si="0"/>
        <v>33.214457976446347</v>
      </c>
      <c r="P7" s="1">
        <f t="shared" si="0"/>
        <v>30.464873155944748</v>
      </c>
      <c r="Q7" s="1">
        <f t="shared" si="0"/>
        <v>28.140094754236252</v>
      </c>
      <c r="R7" s="1">
        <f t="shared" si="0"/>
        <v>25.939799142789951</v>
      </c>
      <c r="S7" s="1">
        <f t="shared" si="0"/>
        <v>22.98885897011489</v>
      </c>
      <c r="T7" s="1">
        <f t="shared" si="0"/>
        <v>20.536442403677182</v>
      </c>
      <c r="U7" s="1">
        <f t="shared" si="0"/>
        <v>18.263308242233158</v>
      </c>
      <c r="V7" s="5">
        <f t="shared" si="0"/>
        <v>15.80790055332073</v>
      </c>
      <c r="W7" s="3">
        <f>V7/L7-1</f>
        <v>-0.59836630622422504</v>
      </c>
    </row>
    <row r="8" spans="8:23" x14ac:dyDescent="0.35">
      <c r="I8" t="s">
        <v>142</v>
      </c>
      <c r="J8" s="4"/>
      <c r="K8" s="4">
        <f t="shared" ref="K8:L8" si="1">J7-K7</f>
        <v>1.490000000000002</v>
      </c>
      <c r="L8" s="4">
        <f t="shared" si="1"/>
        <v>1.3939999999999984</v>
      </c>
      <c r="M8" s="4">
        <f>L7-M7</f>
        <v>1.6578860966097011</v>
      </c>
      <c r="N8" s="4">
        <f t="shared" ref="N8:V8" si="2">M7-N7</f>
        <v>1.8188910219989012</v>
      </c>
      <c r="O8" s="4">
        <f t="shared" si="2"/>
        <v>2.6677649049450523</v>
      </c>
      <c r="P8" s="4">
        <f t="shared" si="2"/>
        <v>2.7495848205015996</v>
      </c>
      <c r="Q8" s="4">
        <f t="shared" si="2"/>
        <v>2.324778401708496</v>
      </c>
      <c r="R8" s="4">
        <f t="shared" si="2"/>
        <v>2.2002956114463004</v>
      </c>
      <c r="S8" s="4">
        <f t="shared" si="2"/>
        <v>2.950940172675061</v>
      </c>
      <c r="T8" s="4">
        <f t="shared" si="2"/>
        <v>2.4524165664377087</v>
      </c>
      <c r="U8" s="4">
        <f t="shared" si="2"/>
        <v>2.2731341614440232</v>
      </c>
      <c r="V8" s="4">
        <f t="shared" si="2"/>
        <v>2.4554076889124286</v>
      </c>
    </row>
    <row r="13" spans="8:23" x14ac:dyDescent="0.35">
      <c r="H13" t="s">
        <v>9</v>
      </c>
      <c r="I13" t="s">
        <v>110</v>
      </c>
      <c r="J13" s="1">
        <f>VLOOKUP($H13,output!$A$9:$N$2200,J$1-$J$1+2)</f>
        <v>0.307</v>
      </c>
      <c r="K13" s="1">
        <f>VLOOKUP($H13,output!$A$9:$N$2200,K$1-$J$1+2)</f>
        <v>0.60299999999999998</v>
      </c>
      <c r="L13" s="1">
        <f>VLOOKUP($H13,output!$A$9:$N$2200,L$1-$J$1+2)</f>
        <v>0.9</v>
      </c>
      <c r="M13" s="1">
        <f>VLOOKUP($H13,output!$A$9:$N$2200,M$1-$J$1+2)</f>
        <v>1.19639467719731</v>
      </c>
      <c r="N13" s="1">
        <f>VLOOKUP($H13,output!$A$9:$N$2200,N$1-$J$1+2)</f>
        <v>1.4986960523700401</v>
      </c>
      <c r="O13" s="1">
        <f>VLOOKUP($H13,output!$A$9:$N$2200,O$1-$J$1+2)</f>
        <v>1.79708535617252</v>
      </c>
      <c r="P13" s="1">
        <f>VLOOKUP($H13,output!$A$9:$N$2200,P$1-$J$1+2)</f>
        <v>2.0815105356838202</v>
      </c>
      <c r="Q13" s="1">
        <f>VLOOKUP($H13,output!$A$9:$N$2200,Q$1-$J$1+2)</f>
        <v>2.3497552587697701</v>
      </c>
      <c r="R13" s="1">
        <f>VLOOKUP($H13,output!$A$9:$N$2200,R$1-$J$1+2)</f>
        <v>2.60539730632527</v>
      </c>
      <c r="S13" s="1">
        <f>VLOOKUP($H13,output!$A$9:$N$2200,S$1-$J$1+2)</f>
        <v>2.8680966687797702</v>
      </c>
      <c r="T13" s="1">
        <f>VLOOKUP($H13,output!$A$9:$N$2200,T$1-$J$1+2)</f>
        <v>3.1168765380099299</v>
      </c>
      <c r="U13" s="1">
        <f>VLOOKUP($H13,output!$A$9:$N$2200,U$1-$J$1+2)</f>
        <v>3.35154318791884</v>
      </c>
      <c r="V13" s="1">
        <f>VLOOKUP($H13,output!$A$9:$N$2200,V$1-$J$1+2)</f>
        <v>3.5837437584807601</v>
      </c>
    </row>
    <row r="14" spans="8:23" x14ac:dyDescent="0.35">
      <c r="H14" t="s">
        <v>10</v>
      </c>
      <c r="I14" t="s">
        <v>111</v>
      </c>
      <c r="J14" s="1">
        <f>VLOOKUP($H14,output!$A$9:$N$2200,J$1-$J$1+2)</f>
        <v>1.5329999999999999</v>
      </c>
      <c r="K14" s="1">
        <f>VLOOKUP($H14,output!$A$9:$N$2200,K$1-$J$1+2)</f>
        <v>1.8260000000000001</v>
      </c>
      <c r="L14" s="1">
        <f>VLOOKUP($H14,output!$A$9:$N$2200,L$1-$J$1+2)</f>
        <v>2.1150000000000002</v>
      </c>
      <c r="M14" s="1">
        <f>VLOOKUP($H14,output!$A$9:$N$2200,M$1-$J$1+2)</f>
        <v>2.40048015670195</v>
      </c>
      <c r="N14" s="1">
        <f>VLOOKUP($H14,output!$A$9:$N$2200,N$1-$J$1+2)</f>
        <v>2.6970831584814601</v>
      </c>
      <c r="O14" s="1">
        <f>VLOOKUP($H14,output!$A$9:$N$2200,O$1-$J$1+2)</f>
        <v>3.0163349502847301</v>
      </c>
      <c r="P14" s="1">
        <f>VLOOKUP($H14,output!$A$9:$N$2200,P$1-$J$1+2)</f>
        <v>3.3470589991153701</v>
      </c>
      <c r="Q14" s="1">
        <f>VLOOKUP($H14,output!$A$9:$N$2200,Q$1-$J$1+2)</f>
        <v>3.6859714850411098</v>
      </c>
      <c r="R14" s="1">
        <f>VLOOKUP($H14,output!$A$9:$N$2200,R$1-$J$1+2)</f>
        <v>4.02401420225537</v>
      </c>
      <c r="S14" s="1">
        <f>VLOOKUP($H14,output!$A$9:$N$2200,S$1-$J$1+2)</f>
        <v>4.4679047731232497</v>
      </c>
      <c r="T14" s="1">
        <f>VLOOKUP($H14,output!$A$9:$N$2200,T$1-$J$1+2)</f>
        <v>4.8926059411565896</v>
      </c>
      <c r="U14" s="1">
        <f>VLOOKUP($H14,output!$A$9:$N$2200,U$1-$J$1+2)</f>
        <v>5.3095193234388898</v>
      </c>
      <c r="V14" s="1">
        <f>VLOOKUP($H14,output!$A$9:$N$2200,V$1-$J$1+2)</f>
        <v>5.8107349061481104</v>
      </c>
    </row>
    <row r="15" spans="8:23" x14ac:dyDescent="0.35">
      <c r="H15" t="s">
        <v>11</v>
      </c>
      <c r="I15" t="s">
        <v>112</v>
      </c>
      <c r="J15" s="1">
        <f>VLOOKUP($H15,output!$A$9:$N$2200,J$1-$J$1+2)</f>
        <v>5.2160000000000002</v>
      </c>
      <c r="K15" s="1">
        <f>VLOOKUP($H15,output!$A$9:$N$2200,K$1-$J$1+2)</f>
        <v>5.3520000000000003</v>
      </c>
      <c r="L15" s="1">
        <f>VLOOKUP($H15,output!$A$9:$N$2200,L$1-$J$1+2)</f>
        <v>5.4779999999999998</v>
      </c>
      <c r="M15" s="1">
        <f>VLOOKUP($H15,output!$A$9:$N$2200,M$1-$J$1+2)</f>
        <v>5.5930152216482201</v>
      </c>
      <c r="N15" s="1">
        <f>VLOOKUP($H15,output!$A$9:$N$2200,N$1-$J$1+2)</f>
        <v>5.7547945561329898</v>
      </c>
      <c r="O15" s="1">
        <f>VLOOKUP($H15,output!$A$9:$N$2200,O$1-$J$1+2)</f>
        <v>5.9453791883779097</v>
      </c>
      <c r="P15" s="1">
        <f>VLOOKUP($H15,output!$A$9:$N$2200,P$1-$J$1+2)</f>
        <v>6.1605630111763601</v>
      </c>
      <c r="Q15" s="1">
        <f>VLOOKUP($H15,output!$A$9:$N$2200,Q$1-$J$1+2)</f>
        <v>6.4746371236036904</v>
      </c>
      <c r="R15" s="1">
        <f>VLOOKUP($H15,output!$A$9:$N$2200,R$1-$J$1+2)</f>
        <v>6.7730972196207997</v>
      </c>
      <c r="S15" s="1">
        <f>VLOOKUP($H15,output!$A$9:$N$2200,S$1-$J$1+2)</f>
        <v>7.0859866996227003</v>
      </c>
      <c r="T15" s="1">
        <f>VLOOKUP($H15,output!$A$9:$N$2200,T$1-$J$1+2)</f>
        <v>7.3501132034323504</v>
      </c>
      <c r="U15" s="1">
        <f>VLOOKUP($H15,output!$A$9:$N$2200,U$1-$J$1+2)</f>
        <v>7.5763481736007199</v>
      </c>
      <c r="V15" s="1">
        <f>VLOOKUP($H15,output!$A$9:$N$2200,V$1-$J$1+2)</f>
        <v>7.8169765964864597</v>
      </c>
    </row>
    <row r="16" spans="8:23" x14ac:dyDescent="0.35">
      <c r="H16" t="s">
        <v>12</v>
      </c>
      <c r="I16" t="s">
        <v>113</v>
      </c>
      <c r="J16" s="1">
        <f>VLOOKUP($H16,output!$A$9:$N$2200,J$1-$J$1+2)</f>
        <v>9.4700000000000006</v>
      </c>
      <c r="K16" s="1">
        <f>VLOOKUP($H16,output!$A$9:$N$2200,K$1-$J$1+2)</f>
        <v>9.4489999999999998</v>
      </c>
      <c r="L16" s="1">
        <f>VLOOKUP($H16,output!$A$9:$N$2200,L$1-$J$1+2)</f>
        <v>9.4239999999999995</v>
      </c>
      <c r="M16" s="1">
        <f>VLOOKUP($H16,output!$A$9:$N$2200,M$1-$J$1+2)</f>
        <v>9.3965277137702294</v>
      </c>
      <c r="N16" s="1">
        <f>VLOOKUP($H16,output!$A$9:$N$2200,N$1-$J$1+2)</f>
        <v>9.3916347780053009</v>
      </c>
      <c r="O16" s="1">
        <f>VLOOKUP($H16,output!$A$9:$N$2200,O$1-$J$1+2)</f>
        <v>9.3415584136198806</v>
      </c>
      <c r="P16" s="1">
        <f>VLOOKUP($H16,output!$A$9:$N$2200,P$1-$J$1+2)</f>
        <v>9.3382919066620804</v>
      </c>
      <c r="Q16" s="1">
        <f>VLOOKUP($H16,output!$A$9:$N$2200,Q$1-$J$1+2)</f>
        <v>9.3928782492172491</v>
      </c>
      <c r="R16" s="1">
        <f>VLOOKUP($H16,output!$A$9:$N$2200,R$1-$J$1+2)</f>
        <v>9.3876661507289203</v>
      </c>
      <c r="S16" s="1">
        <f>VLOOKUP($H16,output!$A$9:$N$2200,S$1-$J$1+2)</f>
        <v>9.2498618602570595</v>
      </c>
      <c r="T16" s="1">
        <f>VLOOKUP($H16,output!$A$9:$N$2200,T$1-$J$1+2)</f>
        <v>9.0839818796057301</v>
      </c>
      <c r="U16" s="1">
        <f>VLOOKUP($H16,output!$A$9:$N$2200,U$1-$J$1+2)</f>
        <v>8.8989655888669699</v>
      </c>
      <c r="V16" s="1">
        <f>VLOOKUP($H16,output!$A$9:$N$2200,V$1-$J$1+2)</f>
        <v>8.6449766146207292</v>
      </c>
    </row>
    <row r="17" spans="8:23" x14ac:dyDescent="0.35">
      <c r="H17" t="s">
        <v>13</v>
      </c>
      <c r="I17" t="s">
        <v>114</v>
      </c>
      <c r="J17" s="1">
        <f>VLOOKUP($H17,output!$A$9:$N$2200,J$1-$J$1+2)</f>
        <v>7.1020000000000003</v>
      </c>
      <c r="K17" s="1">
        <f>VLOOKUP($H17,output!$A$9:$N$2200,K$1-$J$1+2)</f>
        <v>6.89</v>
      </c>
      <c r="L17" s="1">
        <f>VLOOKUP($H17,output!$A$9:$N$2200,L$1-$J$1+2)</f>
        <v>6.6840000000000002</v>
      </c>
      <c r="M17" s="1">
        <f>VLOOKUP($H17,output!$A$9:$N$2200,M$1-$J$1+2)</f>
        <v>6.4878040753492696</v>
      </c>
      <c r="N17" s="1">
        <f>VLOOKUP($H17,output!$A$9:$N$2200,N$1-$J$1+2)</f>
        <v>6.2857372082253997</v>
      </c>
      <c r="O17" s="1">
        <f>VLOOKUP($H17,output!$A$9:$N$2200,O$1-$J$1+2)</f>
        <v>6.0343647716323296</v>
      </c>
      <c r="P17" s="1">
        <f>VLOOKUP($H17,output!$A$9:$N$2200,P$1-$J$1+2)</f>
        <v>5.7223856188272704</v>
      </c>
      <c r="Q17" s="1">
        <f>VLOOKUP($H17,output!$A$9:$N$2200,Q$1-$J$1+2)</f>
        <v>5.4296159543450297</v>
      </c>
      <c r="R17" s="1">
        <f>VLOOKUP($H17,output!$A$9:$N$2200,R$1-$J$1+2)</f>
        <v>5.1470904593998599</v>
      </c>
      <c r="S17" s="1">
        <f>VLOOKUP($H17,output!$A$9:$N$2200,S$1-$J$1+2)</f>
        <v>4.8042159116524203</v>
      </c>
      <c r="T17" s="1">
        <f>VLOOKUP($H17,output!$A$9:$N$2200,T$1-$J$1+2)</f>
        <v>4.4844216832831396</v>
      </c>
      <c r="U17" s="1">
        <f>VLOOKUP($H17,output!$A$9:$N$2200,U$1-$J$1+2)</f>
        <v>4.1652443573868601</v>
      </c>
      <c r="V17" s="1">
        <f>VLOOKUP($H17,output!$A$9:$N$2200,V$1-$J$1+2)</f>
        <v>3.77071918090201</v>
      </c>
    </row>
    <row r="18" spans="8:23" x14ac:dyDescent="0.35">
      <c r="H18" t="s">
        <v>14</v>
      </c>
      <c r="I18" t="s">
        <v>115</v>
      </c>
      <c r="J18" s="1">
        <f>VLOOKUP($H18,output!$A$9:$N$2200,J$1-$J$1+2)</f>
        <v>2.6920000000000002</v>
      </c>
      <c r="K18" s="1">
        <f>VLOOKUP($H18,output!$A$9:$N$2200,K$1-$J$1+2)</f>
        <v>2.6440000000000001</v>
      </c>
      <c r="L18" s="1">
        <f>VLOOKUP($H18,output!$A$9:$N$2200,L$1-$J$1+2)</f>
        <v>2.5950000000000002</v>
      </c>
      <c r="M18" s="1">
        <f>VLOOKUP($H18,output!$A$9:$N$2200,M$1-$J$1+2)</f>
        <v>2.54381176470147</v>
      </c>
      <c r="N18" s="1">
        <f>VLOOKUP($H18,output!$A$9:$N$2200,N$1-$J$1+2)</f>
        <v>2.4938161341507699</v>
      </c>
      <c r="O18" s="1">
        <f>VLOOKUP($H18,output!$A$9:$N$2200,O$1-$J$1+2)</f>
        <v>2.4439332943015599</v>
      </c>
      <c r="P18" s="1">
        <f>VLOOKUP($H18,output!$A$9:$N$2200,P$1-$J$1+2)</f>
        <v>2.3781237360897198</v>
      </c>
      <c r="Q18" s="1">
        <f>VLOOKUP($H18,output!$A$9:$N$2200,Q$1-$J$1+2)</f>
        <v>2.0945828799106398</v>
      </c>
      <c r="R18" s="1">
        <f>VLOOKUP($H18,output!$A$9:$N$2200,R$1-$J$1+2)</f>
        <v>1.8368725012164899</v>
      </c>
      <c r="S18" s="1">
        <f>VLOOKUP($H18,output!$A$9:$N$2200,S$1-$J$1+2)</f>
        <v>1.6022477514206399</v>
      </c>
      <c r="T18" s="1">
        <f>VLOOKUP($H18,output!$A$9:$N$2200,T$1-$J$1+2)</f>
        <v>1.4186063537484801</v>
      </c>
      <c r="U18" s="1">
        <f>VLOOKUP($H18,output!$A$9:$N$2200,U$1-$J$1+2)</f>
        <v>1.2798392418847699</v>
      </c>
      <c r="V18" s="1">
        <f>VLOOKUP($H18,output!$A$9:$N$2200,V$1-$J$1+2)</f>
        <v>1.1583303318157201</v>
      </c>
    </row>
    <row r="19" spans="8:23" x14ac:dyDescent="0.35">
      <c r="H19" t="s">
        <v>15</v>
      </c>
      <c r="I19" t="s">
        <v>116</v>
      </c>
      <c r="J19" s="1">
        <f>VLOOKUP($H19,output!$A$9:$N$2200,J$1-$J$1+2)</f>
        <v>1.448</v>
      </c>
      <c r="K19" s="1">
        <f>VLOOKUP($H19,output!$A$9:$N$2200,K$1-$J$1+2)</f>
        <v>1.3440000000000001</v>
      </c>
      <c r="L19" s="1">
        <f>VLOOKUP($H19,output!$A$9:$N$2200,L$1-$J$1+2)</f>
        <v>1.252</v>
      </c>
      <c r="M19" s="1">
        <f>VLOOKUP($H19,output!$A$9:$N$2200,M$1-$J$1+2)</f>
        <v>1.1702814147685601</v>
      </c>
      <c r="N19" s="1">
        <f>VLOOKUP($H19,output!$A$9:$N$2200,N$1-$J$1+2)</f>
        <v>1.0055796951554401</v>
      </c>
      <c r="O19" s="1">
        <f>VLOOKUP($H19,output!$A$9:$N$2200,O$1-$J$1+2)</f>
        <v>0.86563344912989204</v>
      </c>
      <c r="P19" s="1">
        <f>VLOOKUP($H19,output!$A$9:$N$2200,P$1-$J$1+2)</f>
        <v>0.71119111155108194</v>
      </c>
      <c r="Q19" s="1">
        <f>VLOOKUP($H19,output!$A$9:$N$2200,Q$1-$J$1+2)</f>
        <v>0.58451640411254002</v>
      </c>
      <c r="R19" s="1">
        <f>VLOOKUP($H19,output!$A$9:$N$2200,R$1-$J$1+2)</f>
        <v>0.488623595564737</v>
      </c>
      <c r="S19" s="1">
        <f>VLOOKUP($H19,output!$A$9:$N$2200,S$1-$J$1+2)</f>
        <v>0.41332514261243303</v>
      </c>
      <c r="T19" s="1">
        <f>VLOOKUP($H19,output!$A$9:$N$2200,T$1-$J$1+2)</f>
        <v>0.35196589337137002</v>
      </c>
      <c r="U19" s="1">
        <f>VLOOKUP($H19,output!$A$9:$N$2200,U$1-$J$1+2)</f>
        <v>0.30214350674351997</v>
      </c>
      <c r="V19" s="1">
        <f>VLOOKUP($H19,output!$A$9:$N$2200,V$1-$J$1+2)</f>
        <v>0.26134073727641299</v>
      </c>
    </row>
    <row r="21" spans="8:23" x14ac:dyDescent="0.35">
      <c r="I21" t="s">
        <v>136</v>
      </c>
      <c r="J21" s="1">
        <f>J18+J19</f>
        <v>4.1400000000000006</v>
      </c>
      <c r="K21" s="1">
        <f t="shared" ref="K21:V21" si="3">K18+K19</f>
        <v>3.9880000000000004</v>
      </c>
      <c r="L21" s="1">
        <f t="shared" si="3"/>
        <v>3.8470000000000004</v>
      </c>
      <c r="M21" s="1">
        <f t="shared" si="3"/>
        <v>3.71409317947003</v>
      </c>
      <c r="N21" s="1">
        <f t="shared" si="3"/>
        <v>3.4993958293062102</v>
      </c>
      <c r="O21" s="1">
        <f t="shared" si="3"/>
        <v>3.3095667434314517</v>
      </c>
      <c r="P21" s="1">
        <f t="shared" si="3"/>
        <v>3.0893148476408019</v>
      </c>
      <c r="Q21" s="1">
        <f t="shared" si="3"/>
        <v>2.67909928402318</v>
      </c>
      <c r="R21" s="1">
        <f t="shared" si="3"/>
        <v>2.3254960967812268</v>
      </c>
      <c r="S21" s="1">
        <f t="shared" si="3"/>
        <v>2.015572894033073</v>
      </c>
      <c r="T21" s="1">
        <f t="shared" si="3"/>
        <v>1.7705722471198502</v>
      </c>
      <c r="U21" s="1">
        <f t="shared" si="3"/>
        <v>1.58198274862829</v>
      </c>
      <c r="V21" s="1">
        <f t="shared" si="3"/>
        <v>1.419671069092133</v>
      </c>
      <c r="W21" s="6">
        <f>V21/N21-1</f>
        <v>-0.59430966419892062</v>
      </c>
    </row>
    <row r="25" spans="8:23" x14ac:dyDescent="0.35"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8:23" x14ac:dyDescent="0.35">
      <c r="H26" t="s">
        <v>0</v>
      </c>
      <c r="I26" t="s">
        <v>117</v>
      </c>
      <c r="J26" s="1">
        <f>VLOOKUP($H26,output!$A$9:$N$2200,J$1-$J$1+2)</f>
        <v>10.699</v>
      </c>
      <c r="K26" s="1">
        <f>VLOOKUP($H26,output!$A$9:$N$2200,K$1-$J$1+2)</f>
        <v>14.263</v>
      </c>
      <c r="L26" s="1">
        <f>VLOOKUP($H26,output!$A$9:$N$2200,L$1-$J$1+2)</f>
        <v>17.596</v>
      </c>
      <c r="M26" s="1">
        <f>VLOOKUP($H26,output!$A$9:$N$2200,M$1-$J$1+2)</f>
        <v>20.7129306351294</v>
      </c>
      <c r="N26" s="1">
        <f>VLOOKUP($H26,output!$A$9:$N$2200,N$1-$J$1+2)</f>
        <v>23.626691789639999</v>
      </c>
      <c r="O26" s="1">
        <f>VLOOKUP($H26,output!$A$9:$N$2200,O$1-$J$1+2)</f>
        <v>26.685513705784299</v>
      </c>
      <c r="P26" s="1">
        <f>VLOOKUP($H26,output!$A$9:$N$2200,P$1-$J$1+2)</f>
        <v>29.425600443864401</v>
      </c>
      <c r="Q26" s="1">
        <f>VLOOKUP($H26,output!$A$9:$N$2200,Q$1-$J$1+2)</f>
        <v>31.8356558131889</v>
      </c>
      <c r="R26" s="1">
        <f>VLOOKUP($H26,output!$A$9:$N$2200,R$1-$J$1+2)</f>
        <v>33.932951233156402</v>
      </c>
      <c r="S26" s="1">
        <f>VLOOKUP($H26,output!$A$9:$N$2200,S$1-$J$1+2)</f>
        <v>35.753209107083102</v>
      </c>
      <c r="T26" s="1">
        <f>VLOOKUP($H26,output!$A$9:$N$2200,T$1-$J$1+2)</f>
        <v>37.297095852519597</v>
      </c>
      <c r="U26" s="1">
        <f>VLOOKUP($H26,output!$A$9:$N$2200,U$1-$J$1+2)</f>
        <v>38.6125869469764</v>
      </c>
      <c r="V26" s="1">
        <f>VLOOKUP($H26,output!$A$9:$N$2200,V$1-$J$1+2)</f>
        <v>39.742195922803802</v>
      </c>
    </row>
    <row r="27" spans="8:23" x14ac:dyDescent="0.35">
      <c r="H27" t="s">
        <v>1</v>
      </c>
      <c r="I27" t="s">
        <v>118</v>
      </c>
      <c r="J27" s="1">
        <f>VLOOKUP($H27,output!$A$9:$N$2200,J$1-$J$1+2)</f>
        <v>129</v>
      </c>
      <c r="K27" s="1">
        <f>VLOOKUP($H27,output!$A$9:$N$2200,K$1-$J$1+2)</f>
        <v>124.851</v>
      </c>
      <c r="L27" s="1">
        <f>VLOOKUP($H27,output!$A$9:$N$2200,L$1-$J$1+2)</f>
        <v>120.937</v>
      </c>
      <c r="M27" s="1">
        <f>VLOOKUP($H27,output!$A$9:$N$2200,M$1-$J$1+2)</f>
        <v>117.19312007409</v>
      </c>
      <c r="N27" s="1">
        <f>VLOOKUP($H27,output!$A$9:$N$2200,N$1-$J$1+2)</f>
        <v>113.951241585845</v>
      </c>
      <c r="O27" s="1">
        <f>VLOOKUP($H27,output!$A$9:$N$2200,O$1-$J$1+2)</f>
        <v>111.524305214314</v>
      </c>
      <c r="P27" s="1">
        <f>VLOOKUP($H27,output!$A$9:$N$2200,P$1-$J$1+2)</f>
        <v>108.235860021397</v>
      </c>
      <c r="Q27" s="1">
        <f>VLOOKUP($H27,output!$A$9:$N$2200,Q$1-$J$1+2)</f>
        <v>104.617236787491</v>
      </c>
      <c r="R27" s="1">
        <f>VLOOKUP($H27,output!$A$9:$N$2200,R$1-$J$1+2)</f>
        <v>101.176060553881</v>
      </c>
      <c r="S27" s="1">
        <f>VLOOKUP($H27,output!$A$9:$N$2200,S$1-$J$1+2)</f>
        <v>93.440011874585593</v>
      </c>
      <c r="T27" s="1">
        <f>VLOOKUP($H27,output!$A$9:$N$2200,T$1-$J$1+2)</f>
        <v>86.307861186805695</v>
      </c>
      <c r="U27" s="1">
        <f>VLOOKUP($H27,output!$A$9:$N$2200,U$1-$J$1+2)</f>
        <v>79.504923607418306</v>
      </c>
      <c r="V27" s="1">
        <f>VLOOKUP($H27,output!$A$9:$N$2200,V$1-$J$1+2)</f>
        <v>72.102275669023996</v>
      </c>
    </row>
    <row r="28" spans="8:23" x14ac:dyDescent="0.35">
      <c r="H28" t="s">
        <v>2</v>
      </c>
      <c r="I28" t="s">
        <v>119</v>
      </c>
      <c r="J28" s="1">
        <f>VLOOKUP($H28,output!$A$9:$N$2200,J$1-$J$1+2)</f>
        <v>40</v>
      </c>
      <c r="K28" s="1">
        <f>VLOOKUP($H28,output!$A$9:$N$2200,K$1-$J$1+2)</f>
        <v>38.308999999999997</v>
      </c>
      <c r="L28" s="1">
        <f>VLOOKUP($H28,output!$A$9:$N$2200,L$1-$J$1+2)</f>
        <v>36.746000000000002</v>
      </c>
      <c r="M28" s="1">
        <f>VLOOKUP($H28,output!$A$9:$N$2200,M$1-$J$1+2)</f>
        <v>35.339058662944502</v>
      </c>
      <c r="N28" s="1">
        <f>VLOOKUP($H28,output!$A$9:$N$2200,N$1-$J$1+2)</f>
        <v>32.669898917696997</v>
      </c>
      <c r="O28" s="1">
        <f>VLOOKUP($H28,output!$A$9:$N$2200,O$1-$J$1+2)</f>
        <v>26.787379102768998</v>
      </c>
      <c r="P28" s="1">
        <f>VLOOKUP($H28,output!$A$9:$N$2200,P$1-$J$1+2)</f>
        <v>21.536084973152601</v>
      </c>
      <c r="Q28" s="1">
        <f>VLOOKUP($H28,output!$A$9:$N$2200,Q$1-$J$1+2)</f>
        <v>17.430212484338401</v>
      </c>
      <c r="R28" s="1">
        <f>VLOOKUP($H28,output!$A$9:$N$2200,R$1-$J$1+2)</f>
        <v>14.1717603886452</v>
      </c>
      <c r="S28" s="1">
        <f>VLOOKUP($H28,output!$A$9:$N$2200,S$1-$J$1+2)</f>
        <v>11.5438781603404</v>
      </c>
      <c r="T28" s="1">
        <f>VLOOKUP($H28,output!$A$9:$N$2200,T$1-$J$1+2)</f>
        <v>9.5748593948842107</v>
      </c>
      <c r="U28" s="1">
        <f>VLOOKUP($H28,output!$A$9:$N$2200,U$1-$J$1+2)</f>
        <v>8.0272786776906102</v>
      </c>
      <c r="V28" s="1">
        <f>VLOOKUP($H28,output!$A$9:$N$2200,V$1-$J$1+2)</f>
        <v>6.0625420520621303</v>
      </c>
    </row>
    <row r="29" spans="8:23" x14ac:dyDescent="0.35">
      <c r="H29" t="s">
        <v>3</v>
      </c>
      <c r="I29" t="s">
        <v>120</v>
      </c>
      <c r="J29" s="1">
        <f>VLOOKUP($H29,output!$A$9:$N$2200,J$1-$J$1+2)</f>
        <v>74.332999999999998</v>
      </c>
      <c r="K29" s="1">
        <f>VLOOKUP($H29,output!$A$9:$N$2200,K$1-$J$1+2)</f>
        <v>73.747</v>
      </c>
      <c r="L29" s="1">
        <f>VLOOKUP($H29,output!$A$9:$N$2200,L$1-$J$1+2)</f>
        <v>73.173000000000002</v>
      </c>
      <c r="M29" s="1">
        <f>VLOOKUP($H29,output!$A$9:$N$2200,M$1-$J$1+2)</f>
        <v>72.492121802681297</v>
      </c>
      <c r="N29" s="1">
        <f>VLOOKUP($H29,output!$A$9:$N$2200,N$1-$J$1+2)</f>
        <v>71.869039793708495</v>
      </c>
      <c r="O29" s="1">
        <f>VLOOKUP($H29,output!$A$9:$N$2200,O$1-$J$1+2)</f>
        <v>71.564309675375398</v>
      </c>
      <c r="P29" s="1">
        <f>VLOOKUP($H29,output!$A$9:$N$2200,P$1-$J$1+2)</f>
        <v>70.7100601822236</v>
      </c>
      <c r="Q29" s="1">
        <f>VLOOKUP($H29,output!$A$9:$N$2200,Q$1-$J$1+2)</f>
        <v>69.161458384909693</v>
      </c>
      <c r="R29" s="1">
        <f>VLOOKUP($H29,output!$A$9:$N$2200,R$1-$J$1+2)</f>
        <v>67.591693458748594</v>
      </c>
      <c r="S29" s="1">
        <f>VLOOKUP($H29,output!$A$9:$N$2200,S$1-$J$1+2)</f>
        <v>67.041400314954998</v>
      </c>
      <c r="T29" s="1">
        <f>VLOOKUP($H29,output!$A$9:$N$2200,T$1-$J$1+2)</f>
        <v>66.405824199975498</v>
      </c>
      <c r="U29" s="1">
        <f>VLOOKUP($H29,output!$A$9:$N$2200,U$1-$J$1+2)</f>
        <v>65.646155625199398</v>
      </c>
      <c r="V29" s="1">
        <f>VLOOKUP($H29,output!$A$9:$N$2200,V$1-$J$1+2)</f>
        <v>64.316614618481296</v>
      </c>
    </row>
    <row r="30" spans="8:23" x14ac:dyDescent="0.35">
      <c r="H30" t="s">
        <v>4</v>
      </c>
      <c r="I30" t="s">
        <v>122</v>
      </c>
      <c r="J30" s="1">
        <f>VLOOKUP($H30,output!$A$9:$N$2200,J$1-$J$1+2)</f>
        <v>3.98</v>
      </c>
      <c r="K30" s="1">
        <f>VLOOKUP($H30,output!$A$9:$N$2200,K$1-$J$1+2)</f>
        <v>4.9779999999999998</v>
      </c>
      <c r="L30" s="1">
        <f>VLOOKUP($H30,output!$A$9:$N$2200,L$1-$J$1+2)</f>
        <v>5.9580000000000002</v>
      </c>
      <c r="M30" s="1">
        <f>VLOOKUP($H30,output!$A$9:$N$2200,M$1-$J$1+2)</f>
        <v>6.93097041499969</v>
      </c>
      <c r="N30" s="1">
        <f>VLOOKUP($H30,output!$A$9:$N$2200,N$1-$J$1+2)</f>
        <v>8.1643410927460796</v>
      </c>
      <c r="O30" s="1">
        <f>VLOOKUP($H30,output!$A$9:$N$2200,O$1-$J$1+2)</f>
        <v>10.0568787944052</v>
      </c>
      <c r="P30" s="1">
        <f>VLOOKUP($H30,output!$A$9:$N$2200,P$1-$J$1+2)</f>
        <v>12.0976607933426</v>
      </c>
      <c r="Q30" s="1">
        <f>VLOOKUP($H30,output!$A$9:$N$2200,Q$1-$J$1+2)</f>
        <v>13.7690122352197</v>
      </c>
      <c r="R30" s="1">
        <f>VLOOKUP($H30,output!$A$9:$N$2200,R$1-$J$1+2)</f>
        <v>15.2199758294358</v>
      </c>
      <c r="S30" s="1">
        <f>VLOOKUP($H30,output!$A$9:$N$2200,S$1-$J$1+2)</f>
        <v>17.620801074765001</v>
      </c>
      <c r="T30" s="1">
        <f>VLOOKUP($H30,output!$A$9:$N$2200,T$1-$J$1+2)</f>
        <v>19.709982807060001</v>
      </c>
      <c r="U30" s="1">
        <f>VLOOKUP($H30,output!$A$9:$N$2200,U$1-$J$1+2)</f>
        <v>21.683396315324799</v>
      </c>
      <c r="V30" s="1">
        <f>VLOOKUP($H30,output!$A$9:$N$2200,V$1-$J$1+2)</f>
        <v>24.257482409120499</v>
      </c>
    </row>
    <row r="31" spans="8:23" x14ac:dyDescent="0.35">
      <c r="H31" t="s">
        <v>5</v>
      </c>
      <c r="I31" t="s">
        <v>121</v>
      </c>
      <c r="J31" s="1">
        <f>VLOOKUP($H31,output!$A$9:$N$2200,J$1-$J$1+2)</f>
        <v>36.686999999999998</v>
      </c>
      <c r="K31" s="1">
        <f>VLOOKUP($H31,output!$A$9:$N$2200,K$1-$J$1+2)</f>
        <v>35.451999999999998</v>
      </c>
      <c r="L31" s="1">
        <f>VLOOKUP($H31,output!$A$9:$N$2200,L$1-$J$1+2)</f>
        <v>34.271999999999998</v>
      </c>
      <c r="M31" s="1">
        <f>VLOOKUP($H31,output!$A$9:$N$2200,M$1-$J$1+2)</f>
        <v>33.193339476271703</v>
      </c>
      <c r="N31" s="1">
        <f>VLOOKUP($H31,output!$A$9:$N$2200,N$1-$J$1+2)</f>
        <v>31.8615563397687</v>
      </c>
      <c r="O31" s="1">
        <f>VLOOKUP($H31,output!$A$9:$N$2200,O$1-$J$1+2)</f>
        <v>30.634396211367299</v>
      </c>
      <c r="P31" s="1">
        <f>VLOOKUP($H31,output!$A$9:$N$2200,P$1-$J$1+2)</f>
        <v>29.3100423175601</v>
      </c>
      <c r="Q31" s="1">
        <f>VLOOKUP($H31,output!$A$9:$N$2200,Q$1-$J$1+2)</f>
        <v>27.655666908477301</v>
      </c>
      <c r="R31" s="1">
        <f>VLOOKUP($H31,output!$A$9:$N$2200,R$1-$J$1+2)</f>
        <v>26.1369180911413</v>
      </c>
      <c r="S31" s="1">
        <f>VLOOKUP($H31,output!$A$9:$N$2200,S$1-$J$1+2)</f>
        <v>24.612619664254701</v>
      </c>
      <c r="T31" s="1">
        <f>VLOOKUP($H31,output!$A$9:$N$2200,T$1-$J$1+2)</f>
        <v>23.275397989457399</v>
      </c>
      <c r="U31" s="1">
        <f>VLOOKUP($H31,output!$A$9:$N$2200,U$1-$J$1+2)</f>
        <v>22.066361863085501</v>
      </c>
      <c r="V31" s="1">
        <f>VLOOKUP($H31,output!$A$9:$N$2200,V$1-$J$1+2)</f>
        <v>20.7592983635537</v>
      </c>
    </row>
    <row r="33" spans="8:22" x14ac:dyDescent="0.35">
      <c r="I33" t="s">
        <v>138</v>
      </c>
      <c r="J33" s="1">
        <f>SUM(J26:J31)</f>
        <v>294.69900000000001</v>
      </c>
      <c r="K33" s="1">
        <f t="shared" ref="K33:V33" si="4">SUM(K26:K31)</f>
        <v>291.60000000000002</v>
      </c>
      <c r="L33" s="1">
        <f t="shared" si="4"/>
        <v>288.68200000000002</v>
      </c>
      <c r="M33" s="1">
        <f t="shared" si="4"/>
        <v>285.86154106611656</v>
      </c>
      <c r="N33" s="1">
        <f t="shared" si="4"/>
        <v>282.14276951940531</v>
      </c>
      <c r="O33" s="1">
        <f t="shared" si="4"/>
        <v>277.2527827040152</v>
      </c>
      <c r="P33" s="1">
        <f t="shared" si="4"/>
        <v>271.31530873154031</v>
      </c>
      <c r="Q33" s="1">
        <f t="shared" si="4"/>
        <v>264.469242613625</v>
      </c>
      <c r="R33" s="1">
        <f t="shared" si="4"/>
        <v>258.22935955500833</v>
      </c>
      <c r="S33" s="1">
        <f t="shared" si="4"/>
        <v>250.01192019598381</v>
      </c>
      <c r="T33" s="1">
        <f t="shared" si="4"/>
        <v>242.57102143070236</v>
      </c>
      <c r="U33" s="1">
        <f t="shared" si="4"/>
        <v>235.540703035695</v>
      </c>
      <c r="V33" s="1">
        <f t="shared" si="4"/>
        <v>227.24040903504542</v>
      </c>
    </row>
    <row r="37" spans="8:22" x14ac:dyDescent="0.35">
      <c r="H37" t="s">
        <v>16</v>
      </c>
      <c r="I37" t="s">
        <v>121</v>
      </c>
      <c r="J37" s="1">
        <f>VLOOKUP($H37,output!$A$9:$N$2200,J$1-$J$1+2)</f>
        <v>9.0269999999999992</v>
      </c>
      <c r="K37" s="1">
        <f>VLOOKUP($H37,output!$A$9:$N$2200,K$1-$J$1+2)</f>
        <v>8.7949999999999999</v>
      </c>
      <c r="L37" s="1">
        <f>VLOOKUP($H37,output!$A$9:$N$2200,L$1-$J$1+2)</f>
        <v>8.5679999999999996</v>
      </c>
      <c r="M37" s="1">
        <f>VLOOKUP($H37,output!$A$9:$N$2200,M$1-$J$1+2)</f>
        <v>8.3583306056008002</v>
      </c>
      <c r="N37" s="1">
        <f>VLOOKUP($H37,output!$A$9:$N$2200,N$1-$J$1+2)</f>
        <v>8.1524041904948508</v>
      </c>
      <c r="O37" s="1">
        <f>VLOOKUP($H37,output!$A$9:$N$2200,O$1-$J$1+2)</f>
        <v>7.9490889690408704</v>
      </c>
      <c r="P37" s="1">
        <f>VLOOKUP($H37,output!$A$9:$N$2200,P$1-$J$1+2)</f>
        <v>7.7389986135511899</v>
      </c>
      <c r="Q37" s="1">
        <f>VLOOKUP($H37,output!$A$9:$N$2200,Q$1-$J$1+2)</f>
        <v>7.5290930859064504</v>
      </c>
      <c r="R37" s="1">
        <f>VLOOKUP($H37,output!$A$9:$N$2200,R$1-$J$1+2)</f>
        <v>7.3173432131221396</v>
      </c>
      <c r="S37" s="1">
        <f>VLOOKUP($H37,output!$A$9:$N$2200,S$1-$J$1+2)</f>
        <v>7.0724497866616796</v>
      </c>
      <c r="T37" s="1">
        <f>VLOOKUP($H37,output!$A$9:$N$2200,T$1-$J$1+2)</f>
        <v>6.8427669321464499</v>
      </c>
      <c r="U37" s="1">
        <f>VLOOKUP($H37,output!$A$9:$N$2200,U$1-$J$1+2)</f>
        <v>6.6150930471025502</v>
      </c>
      <c r="V37" s="1">
        <f>VLOOKUP($H37,output!$A$9:$N$2200,V$1-$J$1+2)</f>
        <v>6.33589355733183</v>
      </c>
    </row>
    <row r="38" spans="8:22" x14ac:dyDescent="0.35">
      <c r="H38" t="s">
        <v>17</v>
      </c>
      <c r="I38" t="s">
        <v>122</v>
      </c>
      <c r="J38" s="1">
        <f>VLOOKUP($H38,output!$A$9:$N$2200,J$1-$J$1+2)</f>
        <v>1.34</v>
      </c>
      <c r="K38" s="1">
        <f>VLOOKUP($H38,output!$A$9:$N$2200,K$1-$J$1+2)</f>
        <v>1.85</v>
      </c>
      <c r="L38" s="1">
        <f>VLOOKUP($H38,output!$A$9:$N$2200,L$1-$J$1+2)</f>
        <v>2.3559999999999999</v>
      </c>
      <c r="M38" s="1">
        <f>VLOOKUP($H38,output!$A$9:$N$2200,M$1-$J$1+2)</f>
        <v>2.8570819266010701</v>
      </c>
      <c r="N38" s="1">
        <f>VLOOKUP($H38,output!$A$9:$N$2200,N$1-$J$1+2)</f>
        <v>3.4209985258029501</v>
      </c>
      <c r="O38" s="1">
        <f>VLOOKUP($H38,output!$A$9:$N$2200,O$1-$J$1+2)</f>
        <v>4.1257789360037602</v>
      </c>
      <c r="P38" s="1">
        <f>VLOOKUP($H38,output!$A$9:$N$2200,P$1-$J$1+2)</f>
        <v>4.8572271736376003</v>
      </c>
      <c r="Q38" s="1">
        <f>VLOOKUP($H38,output!$A$9:$N$2200,Q$1-$J$1+2)</f>
        <v>5.49725152258425</v>
      </c>
      <c r="R38" s="1">
        <f>VLOOKUP($H38,output!$A$9:$N$2200,R$1-$J$1+2)</f>
        <v>6.0835003454694601</v>
      </c>
      <c r="S38" s="1">
        <f>VLOOKUP($H38,output!$A$9:$N$2200,S$1-$J$1+2)</f>
        <v>6.9281431994734701</v>
      </c>
      <c r="T38" s="1">
        <f>VLOOKUP($H38,output!$A$9:$N$2200,T$1-$J$1+2)</f>
        <v>7.6880399597975897</v>
      </c>
      <c r="U38" s="1">
        <f>VLOOKUP($H38,output!$A$9:$N$2200,U$1-$J$1+2)</f>
        <v>8.4109920818050892</v>
      </c>
      <c r="V38" s="1">
        <f>VLOOKUP($H38,output!$A$9:$N$2200,V$1-$J$1+2)</f>
        <v>9.3142026010521199</v>
      </c>
    </row>
    <row r="39" spans="8:22" x14ac:dyDescent="0.35">
      <c r="H39" t="s">
        <v>18</v>
      </c>
      <c r="I39" t="s">
        <v>119</v>
      </c>
      <c r="J39" s="1">
        <f>VLOOKUP($H39,output!$A$9:$N$2200,J$1-$J$1+2)</f>
        <v>3.4420000000000002</v>
      </c>
      <c r="K39" s="1">
        <f>VLOOKUP($H39,output!$A$9:$N$2200,K$1-$J$1+2)</f>
        <v>3.3410000000000002</v>
      </c>
      <c r="L39" s="1">
        <f>VLOOKUP($H39,output!$A$9:$N$2200,L$1-$J$1+2)</f>
        <v>3.2429999999999999</v>
      </c>
      <c r="M39" s="1">
        <f>VLOOKUP($H39,output!$A$9:$N$2200,M$1-$J$1+2)</f>
        <v>3.1528832569704202</v>
      </c>
      <c r="N39" s="1">
        <f>VLOOKUP($H39,output!$A$9:$N$2200,N$1-$J$1+2)</f>
        <v>2.9458875533771001</v>
      </c>
      <c r="O39" s="1">
        <f>VLOOKUP($H39,output!$A$9:$N$2200,O$1-$J$1+2)</f>
        <v>2.4376382996282202</v>
      </c>
      <c r="P39" s="1">
        <f>VLOOKUP($H39,output!$A$9:$N$2200,P$1-$J$1+2)</f>
        <v>1.98184317847764</v>
      </c>
      <c r="Q39" s="1">
        <f>VLOOKUP($H39,output!$A$9:$N$2200,Q$1-$J$1+2)</f>
        <v>1.63600676190667</v>
      </c>
      <c r="R39" s="1">
        <f>VLOOKUP($H39,output!$A$9:$N$2200,R$1-$J$1+2)</f>
        <v>1.35425825298446</v>
      </c>
      <c r="S39" s="1">
        <f>VLOOKUP($H39,output!$A$9:$N$2200,S$1-$J$1+2)</f>
        <v>1.11765684647481</v>
      </c>
      <c r="T39" s="1">
        <f>VLOOKUP($H39,output!$A$9:$N$2200,T$1-$J$1+2)</f>
        <v>0.93679801541801899</v>
      </c>
      <c r="U39" s="1">
        <f>VLOOKUP($H39,output!$A$9:$N$2200,U$1-$J$1+2)</f>
        <v>0.791688507094231</v>
      </c>
      <c r="V39" s="1">
        <f>VLOOKUP($H39,output!$A$9:$N$2200,V$1-$J$1+2)</f>
        <v>0.594841462933698</v>
      </c>
    </row>
    <row r="40" spans="8:22" x14ac:dyDescent="0.35">
      <c r="H40" t="s">
        <v>19</v>
      </c>
      <c r="I40" t="s">
        <v>120</v>
      </c>
      <c r="J40" s="1">
        <f>VLOOKUP($H40,output!$A$9:$N$2200,J$1-$J$1+2)</f>
        <v>1.27</v>
      </c>
      <c r="K40" s="1">
        <f>VLOOKUP($H40,output!$A$9:$N$2200,K$1-$J$1+2)</f>
        <v>1.3480000000000001</v>
      </c>
      <c r="L40" s="1">
        <f>VLOOKUP($H40,output!$A$9:$N$2200,L$1-$J$1+2)</f>
        <v>1.4219999999999999</v>
      </c>
      <c r="M40" s="1">
        <f>VLOOKUP($H40,output!$A$9:$N$2200,M$1-$J$1+2)</f>
        <v>1.4844071229568201</v>
      </c>
      <c r="N40" s="1">
        <f>VLOOKUP($H40,output!$A$9:$N$2200,N$1-$J$1+2)</f>
        <v>1.57816322893842</v>
      </c>
      <c r="O40" s="1">
        <f>VLOOKUP($H40,output!$A$9:$N$2200,O$1-$J$1+2)</f>
        <v>1.73631877547802</v>
      </c>
      <c r="P40" s="1">
        <f>VLOOKUP($H40,output!$A$9:$N$2200,P$1-$J$1+2)</f>
        <v>1.8679249952829799</v>
      </c>
      <c r="Q40" s="1">
        <f>VLOOKUP($H40,output!$A$9:$N$2200,Q$1-$J$1+2)</f>
        <v>1.9760982907147</v>
      </c>
      <c r="R40" s="1">
        <f>VLOOKUP($H40,output!$A$9:$N$2200,R$1-$J$1+2)</f>
        <v>2.0639269285385402</v>
      </c>
      <c r="S40" s="1">
        <f>VLOOKUP($H40,output!$A$9:$N$2200,S$1-$J$1+2)</f>
        <v>2.21588895453415</v>
      </c>
      <c r="T40" s="1">
        <f>VLOOKUP($H40,output!$A$9:$N$2200,T$1-$J$1+2)</f>
        <v>2.3436409085911101</v>
      </c>
      <c r="U40" s="1">
        <f>VLOOKUP($H40,output!$A$9:$N$2200,U$1-$J$1+2)</f>
        <v>2.4514406919077598</v>
      </c>
      <c r="V40" s="1">
        <f>VLOOKUP($H40,output!$A$9:$N$2200,V$1-$J$1+2)</f>
        <v>2.5426748097526901</v>
      </c>
    </row>
    <row r="41" spans="8:22" x14ac:dyDescent="0.35">
      <c r="H41" t="s">
        <v>20</v>
      </c>
      <c r="I41" t="s">
        <v>118</v>
      </c>
      <c r="J41" s="1">
        <f>VLOOKUP($H41,output!$A$9:$N$2200,J$1-$J$1+2)</f>
        <v>11.618</v>
      </c>
      <c r="K41" s="1">
        <f>VLOOKUP($H41,output!$A$9:$N$2200,K$1-$J$1+2)</f>
        <v>11.236000000000001</v>
      </c>
      <c r="L41" s="1">
        <f>VLOOKUP($H41,output!$A$9:$N$2200,L$1-$J$1+2)</f>
        <v>10.874000000000001</v>
      </c>
      <c r="M41" s="1">
        <f>VLOOKUP($H41,output!$A$9:$N$2200,M$1-$J$1+2)</f>
        <v>10.526982863040301</v>
      </c>
      <c r="N41" s="1">
        <f>VLOOKUP($H41,output!$A$9:$N$2200,N$1-$J$1+2)</f>
        <v>10.2182523216562</v>
      </c>
      <c r="O41" s="1">
        <f>VLOOKUP($H41,output!$A$9:$N$2200,O$1-$J$1+2)</f>
        <v>9.9669523446303803</v>
      </c>
      <c r="P41" s="1">
        <f>VLOOKUP($H41,output!$A$9:$N$2200,P$1-$J$1+2)</f>
        <v>9.6806681587180403</v>
      </c>
      <c r="Q41" s="1">
        <f>VLOOKUP($H41,output!$A$9:$N$2200,Q$1-$J$1+2)</f>
        <v>9.4063789874294805</v>
      </c>
      <c r="R41" s="1">
        <f>VLOOKUP($H41,output!$A$9:$N$2200,R$1-$J$1+2)</f>
        <v>9.1495638121812295</v>
      </c>
      <c r="S41" s="1">
        <f>VLOOKUP($H41,output!$A$9:$N$2200,S$1-$J$1+2)</f>
        <v>8.5610417779238404</v>
      </c>
      <c r="T41" s="1">
        <f>VLOOKUP($H41,output!$A$9:$N$2200,T$1-$J$1+2)</f>
        <v>8.0124988239839805</v>
      </c>
      <c r="U41" s="1">
        <f>VLOOKUP($H41,output!$A$9:$N$2200,U$1-$J$1+2)</f>
        <v>7.4832663131193096</v>
      </c>
      <c r="V41" s="1">
        <f>VLOOKUP($H41,output!$A$9:$N$2200,V$1-$J$1+2)</f>
        <v>6.8871025387457196</v>
      </c>
    </row>
    <row r="42" spans="8:22" x14ac:dyDescent="0.35">
      <c r="H42" t="s">
        <v>21</v>
      </c>
      <c r="I42" t="s">
        <v>117</v>
      </c>
      <c r="J42" s="1">
        <f>VLOOKUP($H42,output!$A$9:$N$2200,J$1-$J$1+2)</f>
        <v>1.069</v>
      </c>
      <c r="K42" s="1">
        <f>VLOOKUP($H42,output!$A$9:$N$2200,K$1-$J$1+2)</f>
        <v>1.538</v>
      </c>
      <c r="L42" s="1">
        <f>VLOOKUP($H42,output!$A$9:$N$2200,L$1-$J$1+2)</f>
        <v>1.984</v>
      </c>
      <c r="M42" s="1">
        <f>VLOOKUP($H42,output!$A$9:$N$2200,M$1-$J$1+2)</f>
        <v>2.4086292489675101</v>
      </c>
      <c r="N42" s="1">
        <f>VLOOKUP($H42,output!$A$9:$N$2200,N$1-$J$1+2)</f>
        <v>2.81163576225187</v>
      </c>
      <c r="O42" s="1">
        <f>VLOOKUP($H42,output!$A$9:$N$2200,O$1-$J$1+2)</f>
        <v>3.2285120987375699</v>
      </c>
      <c r="P42" s="1">
        <f>VLOOKUP($H42,output!$A$9:$N$2200,P$1-$J$1+2)</f>
        <v>3.6124627994382701</v>
      </c>
      <c r="Q42" s="1">
        <f>VLOOKUP($H42,output!$A$9:$N$2200,Q$1-$J$1+2)</f>
        <v>3.9671287064584799</v>
      </c>
      <c r="R42" s="1">
        <f>VLOOKUP($H42,output!$A$9:$N$2200,R$1-$J$1+2)</f>
        <v>4.2941688828156099</v>
      </c>
      <c r="S42" s="1">
        <f>VLOOKUP($H42,output!$A$9:$N$2200,S$1-$J$1+2)</f>
        <v>4.5964582424003204</v>
      </c>
      <c r="T42" s="1">
        <f>VLOOKUP($H42,output!$A$9:$N$2200,T$1-$J$1+2)</f>
        <v>4.8748268526704504</v>
      </c>
      <c r="U42" s="1">
        <f>VLOOKUP($H42,output!$A$9:$N$2200,U$1-$J$1+2)</f>
        <v>5.1311227388116496</v>
      </c>
      <c r="V42" s="1">
        <f>VLOOKUP($H42,output!$A$9:$N$2200,V$1-$J$1+2)</f>
        <v>5.3721071559141498</v>
      </c>
    </row>
    <row r="48" spans="8:22" x14ac:dyDescent="0.35">
      <c r="H48" t="s">
        <v>24</v>
      </c>
      <c r="I48" t="s">
        <v>123</v>
      </c>
      <c r="J48" s="1">
        <f>VLOOKUP($H48,output!$A$9:$N$2200,J$1-$J$1+2)</f>
        <v>0</v>
      </c>
      <c r="K48" s="1">
        <f>VLOOKUP($H48,output!$A$9:$N$2200,K$1-$J$1+2)</f>
        <v>3.7480000000000002</v>
      </c>
      <c r="L48" s="1">
        <f>VLOOKUP($H48,output!$A$9:$N$2200,L$1-$J$1+2)</f>
        <v>3.0569999999999999</v>
      </c>
      <c r="M48" s="1">
        <f>VLOOKUP($H48,output!$A$9:$N$2200,M$1-$J$1+2)</f>
        <v>3.2452412233825401</v>
      </c>
      <c r="N48" s="1">
        <f>VLOOKUP($H48,output!$A$9:$N$2200,N$1-$J$1+2)</f>
        <v>4.7038338223296599</v>
      </c>
      <c r="O48" s="1">
        <f>VLOOKUP($H48,output!$A$9:$N$2200,O$1-$J$1+2)</f>
        <v>3.6852615614550701</v>
      </c>
      <c r="P48" s="1">
        <f>VLOOKUP($H48,output!$A$9:$N$2200,P$1-$J$1+2)</f>
        <v>2.6145856635251898</v>
      </c>
      <c r="Q48" s="1">
        <f>VLOOKUP($H48,output!$A$9:$N$2200,Q$1-$J$1+2)</f>
        <v>3.0003862378067598</v>
      </c>
      <c r="R48" s="1">
        <f>VLOOKUP($H48,output!$A$9:$N$2200,R$1-$J$1+2)</f>
        <v>2.2977239976002202</v>
      </c>
      <c r="S48" s="1">
        <f>VLOOKUP($H48,output!$A$9:$N$2200,S$1-$J$1+2)</f>
        <v>1.72917149302436</v>
      </c>
      <c r="T48" s="1">
        <f>VLOOKUP($H48,output!$A$9:$N$2200,T$1-$J$1+2)</f>
        <v>1.3613727192262699</v>
      </c>
      <c r="U48" s="1">
        <f>VLOOKUP($H48,output!$A$9:$N$2200,U$1-$J$1+2)</f>
        <v>1.0769440993222399</v>
      </c>
      <c r="V48" s="1">
        <f>VLOOKUP($H48,output!$A$9:$N$2200,V$1-$J$1+2)</f>
        <v>0.84589801152995003</v>
      </c>
    </row>
    <row r="49" spans="8:22" x14ac:dyDescent="0.35">
      <c r="H49" t="s">
        <v>25</v>
      </c>
      <c r="I49" t="s">
        <v>124</v>
      </c>
      <c r="J49" s="1">
        <f>VLOOKUP($H49,output!$A$9:$N$2200,J$1-$J$1+2)</f>
        <v>0</v>
      </c>
      <c r="K49" s="1">
        <f>VLOOKUP($H49,output!$A$9:$N$2200,K$1-$J$1+2)</f>
        <v>3.7480000000000002</v>
      </c>
      <c r="L49" s="1">
        <f>VLOOKUP($H49,output!$A$9:$N$2200,L$1-$J$1+2)</f>
        <v>3.0569999999999999</v>
      </c>
      <c r="M49" s="1">
        <f>VLOOKUP($H49,output!$A$9:$N$2200,M$1-$J$1+2)</f>
        <v>3.2452412233825401</v>
      </c>
      <c r="N49" s="1">
        <f>VLOOKUP($H49,output!$A$9:$N$2200,N$1-$J$1+2)</f>
        <v>4.7038338223296599</v>
      </c>
      <c r="O49" s="1">
        <f>VLOOKUP($H49,output!$A$9:$N$2200,O$1-$J$1+2)</f>
        <v>3.6852615614550701</v>
      </c>
      <c r="P49" s="1">
        <f>VLOOKUP($H49,output!$A$9:$N$2200,P$1-$J$1+2)</f>
        <v>2.6145856635251898</v>
      </c>
      <c r="Q49" s="1">
        <f>VLOOKUP($H49,output!$A$9:$N$2200,Q$1-$J$1+2)</f>
        <v>3.0003862378067598</v>
      </c>
      <c r="R49" s="1">
        <f>VLOOKUP($H49,output!$A$9:$N$2200,R$1-$J$1+2)</f>
        <v>2.2977239976002202</v>
      </c>
      <c r="S49" s="1">
        <f>VLOOKUP($H49,output!$A$9:$N$2200,S$1-$J$1+2)</f>
        <v>1.72917149302436</v>
      </c>
      <c r="T49" s="1">
        <f>VLOOKUP($H49,output!$A$9:$N$2200,T$1-$J$1+2)</f>
        <v>1.3613727192262699</v>
      </c>
      <c r="U49" s="1">
        <f>VLOOKUP($H49,output!$A$9:$N$2200,U$1-$J$1+2)</f>
        <v>1.0769440993222399</v>
      </c>
      <c r="V49" s="1">
        <f>VLOOKUP($H49,output!$A$9:$N$2200,V$1-$J$1+2)</f>
        <v>0.84589801152995003</v>
      </c>
    </row>
    <row r="50" spans="8:22" x14ac:dyDescent="0.35">
      <c r="H50" t="s">
        <v>26</v>
      </c>
      <c r="I50" t="s">
        <v>125</v>
      </c>
      <c r="J50" s="1">
        <f>VLOOKUP($H50,output!$A$9:$N$2200,J$1-$J$1+2)</f>
        <v>0</v>
      </c>
      <c r="K50" s="1">
        <f>VLOOKUP($H50,output!$A$9:$N$2200,K$1-$J$1+2)</f>
        <v>16.581</v>
      </c>
      <c r="L50" s="1">
        <f>VLOOKUP($H50,output!$A$9:$N$2200,L$1-$J$1+2)</f>
        <v>14.335000000000001</v>
      </c>
      <c r="M50" s="1">
        <f>VLOOKUP($H50,output!$A$9:$N$2200,M$1-$J$1+2)</f>
        <v>14.3005996746974</v>
      </c>
      <c r="N50" s="1">
        <f>VLOOKUP($H50,output!$A$9:$N$2200,N$1-$J$1+2)</f>
        <v>51.0465531357126</v>
      </c>
      <c r="O50" s="1">
        <f>VLOOKUP($H50,output!$A$9:$N$2200,O$1-$J$1+2)</f>
        <v>41.544087287819302</v>
      </c>
      <c r="P50" s="1">
        <f>VLOOKUP($H50,output!$A$9:$N$2200,P$1-$J$1+2)</f>
        <v>42.235538865597498</v>
      </c>
      <c r="Q50" s="1">
        <f>VLOOKUP($H50,output!$A$9:$N$2200,Q$1-$J$1+2)</f>
        <v>56.506990087534703</v>
      </c>
      <c r="R50" s="1">
        <f>VLOOKUP($H50,output!$A$9:$N$2200,R$1-$J$1+2)</f>
        <v>45.922063669105803</v>
      </c>
      <c r="S50" s="1">
        <f>VLOOKUP($H50,output!$A$9:$N$2200,S$1-$J$1+2)</f>
        <v>37.363373638647801</v>
      </c>
      <c r="T50" s="1">
        <f>VLOOKUP($H50,output!$A$9:$N$2200,T$1-$J$1+2)</f>
        <v>30.410170223718001</v>
      </c>
      <c r="U50" s="1">
        <f>VLOOKUP($H50,output!$A$9:$N$2200,U$1-$J$1+2)</f>
        <v>24.815864941541101</v>
      </c>
      <c r="V50" s="1">
        <f>VLOOKUP($H50,output!$A$9:$N$2200,V$1-$J$1+2)</f>
        <v>21.175447818674002</v>
      </c>
    </row>
    <row r="51" spans="8:22" x14ac:dyDescent="0.35">
      <c r="H51" t="s">
        <v>27</v>
      </c>
      <c r="I51" t="s">
        <v>126</v>
      </c>
      <c r="J51" s="1">
        <f>VLOOKUP($H51,output!$A$9:$N$2200,J$1-$J$1+2)</f>
        <v>0</v>
      </c>
      <c r="K51" s="1">
        <f>VLOOKUP($H51,output!$A$9:$N$2200,K$1-$J$1+2)</f>
        <v>122.244</v>
      </c>
      <c r="L51" s="1">
        <f>VLOOKUP($H51,output!$A$9:$N$2200,L$1-$J$1+2)</f>
        <v>117.617</v>
      </c>
      <c r="M51" s="1">
        <f>VLOOKUP($H51,output!$A$9:$N$2200,M$1-$J$1+2)</f>
        <v>113.971517030391</v>
      </c>
      <c r="N51" s="1">
        <f>VLOOKUP($H51,output!$A$9:$N$2200,N$1-$J$1+2)</f>
        <v>160.29676223873901</v>
      </c>
      <c r="O51" s="1">
        <f>VLOOKUP($H51,output!$A$9:$N$2200,O$1-$J$1+2)</f>
        <v>147.564240780098</v>
      </c>
      <c r="P51" s="1">
        <f>VLOOKUP($H51,output!$A$9:$N$2200,P$1-$J$1+2)</f>
        <v>168.41015004059901</v>
      </c>
      <c r="Q51" s="1">
        <f>VLOOKUP($H51,output!$A$9:$N$2200,Q$1-$J$1+2)</f>
        <v>276.67262031069498</v>
      </c>
      <c r="R51" s="1">
        <f>VLOOKUP($H51,output!$A$9:$N$2200,R$1-$J$1+2)</f>
        <v>254.499097045643</v>
      </c>
      <c r="S51" s="1">
        <f>VLOOKUP($H51,output!$A$9:$N$2200,S$1-$J$1+2)</f>
        <v>266.39203734778198</v>
      </c>
      <c r="T51" s="1">
        <f>VLOOKUP($H51,output!$A$9:$N$2200,T$1-$J$1+2)</f>
        <v>219.56906314646599</v>
      </c>
      <c r="U51" s="1">
        <f>VLOOKUP($H51,output!$A$9:$N$2200,U$1-$J$1+2)</f>
        <v>184.69714409695601</v>
      </c>
      <c r="V51" s="1">
        <f>VLOOKUP($H51,output!$A$9:$N$2200,V$1-$J$1+2)</f>
        <v>199.16317946866201</v>
      </c>
    </row>
    <row r="52" spans="8:22" x14ac:dyDescent="0.35">
      <c r="H52" t="s">
        <v>28</v>
      </c>
      <c r="I52" t="s">
        <v>127</v>
      </c>
      <c r="J52" s="1">
        <f>VLOOKUP($H52,output!$A$9:$N$2200,J$1-$J$1+2)</f>
        <v>0</v>
      </c>
      <c r="K52" s="1">
        <f>VLOOKUP($H52,output!$A$9:$N$2200,K$1-$J$1+2)</f>
        <v>198.90899999999999</v>
      </c>
      <c r="L52" s="1">
        <f>VLOOKUP($H52,output!$A$9:$N$2200,L$1-$J$1+2)</f>
        <v>189.87299999999999</v>
      </c>
      <c r="M52" s="1">
        <f>VLOOKUP($H52,output!$A$9:$N$2200,M$1-$J$1+2)</f>
        <v>173.701732182852</v>
      </c>
      <c r="N52" s="1">
        <f>VLOOKUP($H52,output!$A$9:$N$2200,N$1-$J$1+2)</f>
        <v>176.18495149685</v>
      </c>
      <c r="O52" s="1">
        <f>VLOOKUP($H52,output!$A$9:$N$2200,O$1-$J$1+2)</f>
        <v>198.44826873184201</v>
      </c>
      <c r="P52" s="1">
        <f>VLOOKUP($H52,output!$A$9:$N$2200,P$1-$J$1+2)</f>
        <v>241.334341261623</v>
      </c>
      <c r="Q52" s="1">
        <f>VLOOKUP($H52,output!$A$9:$N$2200,Q$1-$J$1+2)</f>
        <v>289.39217622846502</v>
      </c>
      <c r="R52" s="1">
        <f>VLOOKUP($H52,output!$A$9:$N$2200,R$1-$J$1+2)</f>
        <v>274.39768585617901</v>
      </c>
      <c r="S52" s="1">
        <f>VLOOKUP($H52,output!$A$9:$N$2200,S$1-$J$1+2)</f>
        <v>299.535290806619</v>
      </c>
      <c r="T52" s="1">
        <f>VLOOKUP($H52,output!$A$9:$N$2200,T$1-$J$1+2)</f>
        <v>279.47927070121199</v>
      </c>
      <c r="U52" s="1">
        <f>VLOOKUP($H52,output!$A$9:$N$2200,U$1-$J$1+2)</f>
        <v>273.47455763890599</v>
      </c>
      <c r="V52" s="1">
        <f>VLOOKUP($H52,output!$A$9:$N$2200,V$1-$J$1+2)</f>
        <v>328.71068198341999</v>
      </c>
    </row>
    <row r="53" spans="8:22" x14ac:dyDescent="0.35">
      <c r="H53" t="s">
        <v>29</v>
      </c>
      <c r="I53" t="s">
        <v>128</v>
      </c>
      <c r="J53" s="1">
        <f>VLOOKUP($H53,output!$A$9:$N$2200,J$1-$J$1+2)</f>
        <v>0</v>
      </c>
      <c r="K53" s="1">
        <f>VLOOKUP($H53,output!$A$9:$N$2200,K$1-$J$1+2)</f>
        <v>235.24</v>
      </c>
      <c r="L53" s="1">
        <f>VLOOKUP($H53,output!$A$9:$N$2200,L$1-$J$1+2)</f>
        <v>223.726</v>
      </c>
      <c r="M53" s="1">
        <f>VLOOKUP($H53,output!$A$9:$N$2200,M$1-$J$1+2)</f>
        <v>210.93457713254901</v>
      </c>
      <c r="N53" s="1">
        <f>VLOOKUP($H53,output!$A$9:$N$2200,N$1-$J$1+2)</f>
        <v>249.751911481717</v>
      </c>
      <c r="O53" s="1">
        <f>VLOOKUP($H53,output!$A$9:$N$2200,O$1-$J$1+2)</f>
        <v>382.448587571735</v>
      </c>
      <c r="P53" s="1">
        <f>VLOOKUP($H53,output!$A$9:$N$2200,P$1-$J$1+2)</f>
        <v>436.332940833338</v>
      </c>
      <c r="Q53" s="1">
        <f>VLOOKUP($H53,output!$A$9:$N$2200,Q$1-$J$1+2)</f>
        <v>414.76343676565699</v>
      </c>
      <c r="R53" s="1">
        <f>VLOOKUP($H53,output!$A$9:$N$2200,R$1-$J$1+2)</f>
        <v>406.817657953207</v>
      </c>
      <c r="S53" s="1">
        <f>VLOOKUP($H53,output!$A$9:$N$2200,S$1-$J$1+2)</f>
        <v>617.06643243123995</v>
      </c>
      <c r="T53" s="1">
        <f>VLOOKUP($H53,output!$A$9:$N$2200,T$1-$J$1+2)</f>
        <v>590.32094223821503</v>
      </c>
      <c r="U53" s="1">
        <f>VLOOKUP($H53,output!$A$9:$N$2200,U$1-$J$1+2)</f>
        <v>568.61987198237898</v>
      </c>
      <c r="V53" s="1">
        <f>VLOOKUP($H53,output!$A$9:$N$2200,V$1-$J$1+2)</f>
        <v>678.55411512368801</v>
      </c>
    </row>
    <row r="55" spans="8:22" x14ac:dyDescent="0.35">
      <c r="I55" t="s">
        <v>148</v>
      </c>
      <c r="K55" s="3">
        <f>SUM(K48:K52)/SUM(K48:K53)</f>
        <v>0.59474219167226561</v>
      </c>
      <c r="L55" s="3">
        <f t="shared" ref="L55:V55" si="5">SUM(L48:L52)/SUM(L48:L53)</f>
        <v>0.59445315544759947</v>
      </c>
      <c r="M55" s="3">
        <f t="shared" si="5"/>
        <v>0.59388713820170191</v>
      </c>
      <c r="N55" s="3">
        <f t="shared" si="5"/>
        <v>0.61379835259403692</v>
      </c>
      <c r="O55" s="3">
        <f t="shared" si="5"/>
        <v>0.50802606270728135</v>
      </c>
      <c r="P55" s="3">
        <f t="shared" si="5"/>
        <v>0.51168174374357811</v>
      </c>
      <c r="Q55" s="3">
        <f t="shared" si="5"/>
        <v>0.60246417414113107</v>
      </c>
      <c r="R55" s="3">
        <f t="shared" si="5"/>
        <v>0.58750306465533908</v>
      </c>
      <c r="S55" s="3">
        <f t="shared" si="5"/>
        <v>0.49578474539492634</v>
      </c>
      <c r="T55" s="3">
        <f t="shared" si="5"/>
        <v>0.47410263732410801</v>
      </c>
      <c r="U55" s="3">
        <f t="shared" si="5"/>
        <v>0.46039026344077116</v>
      </c>
      <c r="V55" s="3">
        <f t="shared" si="5"/>
        <v>0.44801370423190001</v>
      </c>
    </row>
    <row r="56" spans="8:22" x14ac:dyDescent="0.35">
      <c r="I56" t="s">
        <v>149</v>
      </c>
      <c r="K56" s="3">
        <f>SUM(K48:K51)/SUM(K48:K53)</f>
        <v>0.25207331989594639</v>
      </c>
      <c r="L56" s="3">
        <f t="shared" ref="L56:V56" si="6">SUM(L48:L51)/SUM(L48:L53)</f>
        <v>0.250271450971151</v>
      </c>
      <c r="M56" s="3">
        <f t="shared" si="6"/>
        <v>0.25945876465073398</v>
      </c>
      <c r="N56" s="3">
        <f t="shared" si="6"/>
        <v>0.34135631956797841</v>
      </c>
      <c r="O56" s="3">
        <f t="shared" si="6"/>
        <v>0.25274632239809436</v>
      </c>
      <c r="P56" s="3">
        <f t="shared" si="6"/>
        <v>0.24159449230985872</v>
      </c>
      <c r="Q56" s="3">
        <f t="shared" si="6"/>
        <v>0.32509218910987009</v>
      </c>
      <c r="R56" s="3">
        <f t="shared" si="6"/>
        <v>0.30927471770792109</v>
      </c>
      <c r="S56" s="3">
        <f t="shared" si="6"/>
        <v>0.25102947273780685</v>
      </c>
      <c r="T56" s="3">
        <f t="shared" si="6"/>
        <v>0.22512381772289086</v>
      </c>
      <c r="U56" s="3">
        <f t="shared" si="6"/>
        <v>0.20086796871563228</v>
      </c>
      <c r="V56" s="3">
        <f t="shared" si="6"/>
        <v>0.18061603073262419</v>
      </c>
    </row>
    <row r="60" spans="8:22" x14ac:dyDescent="0.35">
      <c r="H60" t="s">
        <v>48</v>
      </c>
      <c r="I60" t="s">
        <v>129</v>
      </c>
      <c r="J60" s="1">
        <f>VLOOKUP($H60,output!$A$9:$N$2200,J$1-$J$1+2)</f>
        <v>0</v>
      </c>
      <c r="K60" s="1">
        <f>VLOOKUP($H60,output!$A$9:$N$2200,K$1-$J$1+2)</f>
        <v>85.427000000000007</v>
      </c>
      <c r="L60" s="1">
        <f>VLOOKUP($H60,output!$A$9:$N$2200,L$1-$J$1+2)</f>
        <v>81.66</v>
      </c>
      <c r="M60" s="1">
        <f>VLOOKUP($H60,output!$A$9:$N$2200,M$1-$J$1+2)</f>
        <v>78.235589188419397</v>
      </c>
      <c r="N60" s="1">
        <f>VLOOKUP($H60,output!$A$9:$N$2200,N$1-$J$1+2)</f>
        <v>74.933927190623294</v>
      </c>
      <c r="O60" s="1">
        <f>VLOOKUP($H60,output!$A$9:$N$2200,O$1-$J$1+2)</f>
        <v>72.666553121689205</v>
      </c>
      <c r="P60" s="1">
        <f>VLOOKUP($H60,output!$A$9:$N$2200,P$1-$J$1+2)</f>
        <v>86.740419665979402</v>
      </c>
      <c r="Q60" s="1">
        <f>VLOOKUP($H60,output!$A$9:$N$2200,Q$1-$J$1+2)</f>
        <v>92.055989371702395</v>
      </c>
      <c r="R60" s="1">
        <f>VLOOKUP($H60,output!$A$9:$N$2200,R$1-$J$1+2)</f>
        <v>87.455246818505202</v>
      </c>
      <c r="S60" s="1">
        <f>VLOOKUP($H60,output!$A$9:$N$2200,S$1-$J$1+2)</f>
        <v>84.394492543199604</v>
      </c>
      <c r="T60" s="1">
        <f>VLOOKUP($H60,output!$A$9:$N$2200,T$1-$J$1+2)</f>
        <v>81.291440434689306</v>
      </c>
      <c r="U60" s="1">
        <f>VLOOKUP($H60,output!$A$9:$N$2200,U$1-$J$1+2)</f>
        <v>77.771750738366904</v>
      </c>
      <c r="V60" s="1">
        <f>VLOOKUP($H60,output!$A$9:$N$2200,V$1-$J$1+2)</f>
        <v>75.602446868073798</v>
      </c>
    </row>
    <row r="61" spans="8:22" x14ac:dyDescent="0.35">
      <c r="H61" t="s">
        <v>49</v>
      </c>
      <c r="I61" t="s">
        <v>130</v>
      </c>
      <c r="J61" s="1">
        <f>VLOOKUP($H61,output!$A$9:$N$2200,J$1-$J$1+2)</f>
        <v>0</v>
      </c>
      <c r="K61" s="1">
        <f>VLOOKUP($H61,output!$A$9:$N$2200,K$1-$J$1+2)</f>
        <v>46.997999999999998</v>
      </c>
      <c r="L61" s="1">
        <f>VLOOKUP($H61,output!$A$9:$N$2200,L$1-$J$1+2)</f>
        <v>45.875999999999998</v>
      </c>
      <c r="M61" s="1">
        <f>VLOOKUP($H61,output!$A$9:$N$2200,M$1-$J$1+2)</f>
        <v>44.862864220034702</v>
      </c>
      <c r="N61" s="1">
        <f>VLOOKUP($H61,output!$A$9:$N$2200,N$1-$J$1+2)</f>
        <v>112.921473745184</v>
      </c>
      <c r="O61" s="1">
        <f>VLOOKUP($H61,output!$A$9:$N$2200,O$1-$J$1+2)</f>
        <v>96.519534391782699</v>
      </c>
      <c r="P61" s="1">
        <f>VLOOKUP($H61,output!$A$9:$N$2200,P$1-$J$1+2)</f>
        <v>89.929930206992097</v>
      </c>
      <c r="Q61" s="1">
        <f>VLOOKUP($H61,output!$A$9:$N$2200,Q$1-$J$1+2)</f>
        <v>170.20656868216801</v>
      </c>
      <c r="R61" s="1">
        <f>VLOOKUP($H61,output!$A$9:$N$2200,R$1-$J$1+2)</f>
        <v>141.87475126557001</v>
      </c>
      <c r="S61" s="1">
        <f>VLOOKUP($H61,output!$A$9:$N$2200,S$1-$J$1+2)</f>
        <v>119.33031527182899</v>
      </c>
      <c r="T61" s="1">
        <f>VLOOKUP($H61,output!$A$9:$N$2200,T$1-$J$1+2)</f>
        <v>101.225910121444</v>
      </c>
      <c r="U61" s="1">
        <f>VLOOKUP($H61,output!$A$9:$N$2200,U$1-$J$1+2)</f>
        <v>86.4577497059921</v>
      </c>
      <c r="V61" s="1">
        <f>VLOOKUP($H61,output!$A$9:$N$2200,V$1-$J$1+2)</f>
        <v>74.609371188013597</v>
      </c>
    </row>
    <row r="62" spans="8:22" x14ac:dyDescent="0.35">
      <c r="H62" t="s">
        <v>50</v>
      </c>
      <c r="I62" t="s">
        <v>133</v>
      </c>
      <c r="J62" s="1">
        <f>VLOOKUP($H62,output!$A$9:$N$2200,J$1-$J$1+2)</f>
        <v>0</v>
      </c>
      <c r="K62" s="1">
        <f>VLOOKUP($H62,output!$A$9:$N$2200,K$1-$J$1+2)</f>
        <v>0</v>
      </c>
      <c r="L62" s="1">
        <f>VLOOKUP($H62,output!$A$9:$N$2200,L$1-$J$1+2)</f>
        <v>0</v>
      </c>
      <c r="M62" s="1">
        <f>VLOOKUP($H62,output!$A$9:$N$2200,M$1-$J$1+2)</f>
        <v>0</v>
      </c>
      <c r="N62" s="1">
        <f>VLOOKUP($H62,output!$A$9:$N$2200,N$1-$J$1+2)</f>
        <v>0</v>
      </c>
      <c r="O62" s="1">
        <f>VLOOKUP($H62,output!$A$9:$N$2200,O$1-$J$1+2)</f>
        <v>0</v>
      </c>
      <c r="P62" s="1">
        <f>VLOOKUP($H62,output!$A$9:$N$2200,P$1-$J$1+2)</f>
        <v>41.192711273512998</v>
      </c>
      <c r="Q62" s="1">
        <f>VLOOKUP($H62,output!$A$9:$N$2200,Q$1-$J$1+2)</f>
        <v>114.19427130253101</v>
      </c>
      <c r="R62" s="1">
        <f>VLOOKUP($H62,output!$A$9:$N$2200,R$1-$J$1+2)</f>
        <v>177.66694792939299</v>
      </c>
      <c r="S62" s="1">
        <f>VLOOKUP($H62,output!$A$9:$N$2200,S$1-$J$1+2)</f>
        <v>218.72621200641399</v>
      </c>
      <c r="T62" s="1">
        <f>VLOOKUP($H62,output!$A$9:$N$2200,T$1-$J$1+2)</f>
        <v>244.102110402341</v>
      </c>
      <c r="U62" s="1">
        <f>VLOOKUP($H62,output!$A$9:$N$2200,U$1-$J$1+2)</f>
        <v>244.76408861160601</v>
      </c>
      <c r="V62" s="1">
        <f>VLOOKUP($H62,output!$A$9:$N$2200,V$1-$J$1+2)</f>
        <v>256.68815581659999</v>
      </c>
    </row>
    <row r="63" spans="8:22" x14ac:dyDescent="0.35">
      <c r="H63" t="s">
        <v>51</v>
      </c>
      <c r="I63" t="s">
        <v>131</v>
      </c>
      <c r="J63" s="1">
        <f>VLOOKUP($H63,output!$A$9:$N$2200,J$1-$J$1+2)</f>
        <v>0</v>
      </c>
      <c r="K63" s="1">
        <f>VLOOKUP($H63,output!$A$9:$N$2200,K$1-$J$1+2)</f>
        <v>318.245</v>
      </c>
      <c r="L63" s="1">
        <f>VLOOKUP($H63,output!$A$9:$N$2200,L$1-$J$1+2)</f>
        <v>299.64699999999999</v>
      </c>
      <c r="M63" s="1">
        <f>VLOOKUP($H63,output!$A$9:$N$2200,M$1-$J$1+2)</f>
        <v>275.08324292275699</v>
      </c>
      <c r="N63" s="1">
        <f>VLOOKUP($H63,output!$A$9:$N$2200,N$1-$J$1+2)</f>
        <v>255.99834844589401</v>
      </c>
      <c r="O63" s="1">
        <f>VLOOKUP($H63,output!$A$9:$N$2200,O$1-$J$1+2)</f>
        <v>257.088207442184</v>
      </c>
      <c r="P63" s="1">
        <f>VLOOKUP($H63,output!$A$9:$N$2200,P$1-$J$1+2)</f>
        <v>362.59718154201403</v>
      </c>
      <c r="Q63" s="1">
        <f>VLOOKUP($H63,output!$A$9:$N$2200,Q$1-$J$1+2)</f>
        <v>398.48631135865401</v>
      </c>
      <c r="R63" s="1">
        <f>VLOOKUP($H63,output!$A$9:$N$2200,R$1-$J$1+2)</f>
        <v>378.09275985453201</v>
      </c>
      <c r="S63" s="1">
        <f>VLOOKUP($H63,output!$A$9:$N$2200,S$1-$J$1+2)</f>
        <v>350.47582730747399</v>
      </c>
      <c r="T63" s="1">
        <f>VLOOKUP($H63,output!$A$9:$N$2200,T$1-$J$1+2)</f>
        <v>332.42264458393203</v>
      </c>
      <c r="U63" s="1">
        <f>VLOOKUP($H63,output!$A$9:$N$2200,U$1-$J$1+2)</f>
        <v>315.04297942301503</v>
      </c>
      <c r="V63" s="1">
        <f>VLOOKUP($H63,output!$A$9:$N$2200,V$1-$J$1+2)</f>
        <v>305.17895525842999</v>
      </c>
    </row>
    <row r="64" spans="8:22" x14ac:dyDescent="0.35">
      <c r="H64" t="s">
        <v>52</v>
      </c>
      <c r="I64" t="s">
        <v>132</v>
      </c>
      <c r="J64" s="1">
        <f>VLOOKUP($H64,output!$A$9:$N$2200,J$1-$J$1+2)</f>
        <v>0</v>
      </c>
      <c r="K64" s="1">
        <f>VLOOKUP($H64,output!$A$9:$N$2200,K$1-$J$1+2)</f>
        <v>20.027000000000001</v>
      </c>
      <c r="L64" s="1">
        <f>VLOOKUP($H64,output!$A$9:$N$2200,L$1-$J$1+2)</f>
        <v>19.431000000000001</v>
      </c>
      <c r="M64" s="1">
        <f>VLOOKUP($H64,output!$A$9:$N$2200,M$1-$J$1+2)</f>
        <v>17.479885299947899</v>
      </c>
      <c r="N64" s="1">
        <f>VLOOKUP($H64,output!$A$9:$N$2200,N$1-$J$1+2)</f>
        <v>39.977090760607098</v>
      </c>
      <c r="O64" s="1">
        <f>VLOOKUP($H64,output!$A$9:$N$2200,O$1-$J$1+2)</f>
        <v>34.014947461334003</v>
      </c>
      <c r="P64" s="1">
        <f>VLOOKUP($H64,output!$A$9:$N$2200,P$1-$J$1+2)</f>
        <v>36.053008817735197</v>
      </c>
      <c r="Q64" s="1">
        <f>VLOOKUP($H64,output!$A$9:$N$2200,Q$1-$J$1+2)</f>
        <v>73.7754032822955</v>
      </c>
      <c r="R64" s="1">
        <f>VLOOKUP($H64,output!$A$9:$N$2200,R$1-$J$1+2)</f>
        <v>61.973289692613498</v>
      </c>
      <c r="S64" s="1">
        <f>VLOOKUP($H64,output!$A$9:$N$2200,S$1-$J$1+2)</f>
        <v>52.244056367455499</v>
      </c>
      <c r="T64" s="1">
        <f>VLOOKUP($H64,output!$A$9:$N$2200,T$1-$J$1+2)</f>
        <v>44.372528533353602</v>
      </c>
      <c r="U64" s="1">
        <f>VLOOKUP($H64,output!$A$9:$N$2200,U$1-$J$1+2)</f>
        <v>37.939363995827698</v>
      </c>
      <c r="V64" s="1">
        <f>VLOOKUP($H64,output!$A$9:$N$2200,V$1-$J$1+2)</f>
        <v>32.7737954335118</v>
      </c>
    </row>
    <row r="65" spans="8:22" x14ac:dyDescent="0.35">
      <c r="H65" t="s">
        <v>53</v>
      </c>
      <c r="I65" t="s">
        <v>134</v>
      </c>
      <c r="J65" s="1">
        <f>VLOOKUP($H65,output!$A$9:$N$2200,J$1-$J$1+2)</f>
        <v>0</v>
      </c>
      <c r="K65" s="1">
        <f>VLOOKUP($H65,output!$A$9:$N$2200,K$1-$J$1+2)</f>
        <v>0</v>
      </c>
      <c r="L65" s="1">
        <f>VLOOKUP($H65,output!$A$9:$N$2200,L$1-$J$1+2)</f>
        <v>0</v>
      </c>
      <c r="M65" s="1">
        <f>VLOOKUP($H65,output!$A$9:$N$2200,M$1-$J$1+2)</f>
        <v>0</v>
      </c>
      <c r="N65" s="1">
        <f>VLOOKUP($H65,output!$A$9:$N$2200,N$1-$J$1+2)</f>
        <v>0</v>
      </c>
      <c r="O65" s="1">
        <f>VLOOKUP($H65,output!$A$9:$N$2200,O$1-$J$1+2)</f>
        <v>0</v>
      </c>
      <c r="P65" s="1">
        <f>VLOOKUP($H65,output!$A$9:$N$2200,P$1-$J$1+2)</f>
        <v>17.427442559869299</v>
      </c>
      <c r="Q65" s="1">
        <f>VLOOKUP($H65,output!$A$9:$N$2200,Q$1-$J$1+2)</f>
        <v>39.387223517951497</v>
      </c>
      <c r="R65" s="1">
        <f>VLOOKUP($H65,output!$A$9:$N$2200,R$1-$J$1+2)</f>
        <v>52.168208844715799</v>
      </c>
      <c r="S65" s="1">
        <f>VLOOKUP($H65,output!$A$9:$N$2200,S$1-$J$1+2)</f>
        <v>62.309062812422098</v>
      </c>
      <c r="T65" s="1">
        <f>VLOOKUP($H65,output!$A$9:$N$2200,T$1-$J$1+2)</f>
        <v>60.321137781473503</v>
      </c>
      <c r="U65" s="1">
        <f>VLOOKUP($H65,output!$A$9:$N$2200,U$1-$J$1+2)</f>
        <v>54.686674332043701</v>
      </c>
      <c r="V65" s="1">
        <f>VLOOKUP($H65,output!$A$9:$N$2200,V$1-$J$1+2)</f>
        <v>58.557711193834599</v>
      </c>
    </row>
    <row r="72" spans="8:22" x14ac:dyDescent="0.35">
      <c r="H72" t="s">
        <v>58</v>
      </c>
      <c r="J72" s="1">
        <f>VLOOKUP($H72,output!$A$9:$N$2200,J$1-$J$1+2)</f>
        <v>0</v>
      </c>
      <c r="K72" s="1">
        <f>VLOOKUP($H72,output!$A$9:$N$2200,K$1-$J$1+2)</f>
        <v>10.537000000000001</v>
      </c>
      <c r="L72" s="1">
        <f>VLOOKUP($H72,output!$A$9:$N$2200,L$1-$J$1+2)</f>
        <v>10.494999999999999</v>
      </c>
      <c r="M72" s="1">
        <f>VLOOKUP($H72,output!$A$9:$N$2200,M$1-$J$1+2)</f>
        <v>10.3708287845493</v>
      </c>
      <c r="N72" s="1">
        <f>VLOOKUP($H72,output!$A$9:$N$2200,N$1-$J$1+2)</f>
        <v>10.7072850431862</v>
      </c>
      <c r="O72" s="1">
        <f>VLOOKUP($H72,output!$A$9:$N$2200,O$1-$J$1+2)</f>
        <v>14.034675393178601</v>
      </c>
      <c r="P72" s="1">
        <f>VLOOKUP($H72,output!$A$9:$N$2200,P$1-$J$1+2)</f>
        <v>14.3111398836473</v>
      </c>
      <c r="Q72" s="1">
        <f>VLOOKUP($H72,output!$A$9:$N$2200,Q$1-$J$1+2)</f>
        <v>13.2150361937192</v>
      </c>
      <c r="R72" s="1">
        <f>VLOOKUP($H72,output!$A$9:$N$2200,R$1-$J$1+2)</f>
        <v>12.5783162152548</v>
      </c>
      <c r="S72" s="1">
        <f>VLOOKUP($H72,output!$A$9:$N$2200,S$1-$J$1+2)</f>
        <v>14.852255425077599</v>
      </c>
      <c r="T72" s="1">
        <f>VLOOKUP($H72,output!$A$9:$N$2200,T$1-$J$1+2)</f>
        <v>14.0000146119525</v>
      </c>
      <c r="U72" s="1">
        <f>VLOOKUP($H72,output!$A$9:$N$2200,U$1-$J$1+2)</f>
        <v>13.7419514683355</v>
      </c>
      <c r="V72" s="1">
        <f>VLOOKUP($H72,output!$A$9:$N$2200,V$1-$J$1+2)</f>
        <v>16.218173842549501</v>
      </c>
    </row>
    <row r="73" spans="8:22" x14ac:dyDescent="0.35">
      <c r="H73" t="s">
        <v>59</v>
      </c>
      <c r="J73" s="1">
        <f>VLOOKUP($H73,output!$A$9:$N$2200,J$1-$J$1+2)</f>
        <v>0</v>
      </c>
      <c r="K73" s="1">
        <f>VLOOKUP($H73,output!$A$9:$N$2200,K$1-$J$1+2)</f>
        <v>5.2519999999999998</v>
      </c>
      <c r="L73" s="1">
        <f>VLOOKUP($H73,output!$A$9:$N$2200,L$1-$J$1+2)</f>
        <v>4.9290000000000003</v>
      </c>
      <c r="M73" s="1">
        <f>VLOOKUP($H73,output!$A$9:$N$2200,M$1-$J$1+2)</f>
        <v>4.6726798693349103</v>
      </c>
      <c r="N73" s="1">
        <f>VLOOKUP($H73,output!$A$9:$N$2200,N$1-$J$1+2)</f>
        <v>5.7594944698126298</v>
      </c>
      <c r="O73" s="1">
        <f>VLOOKUP($H73,output!$A$9:$N$2200,O$1-$J$1+2)</f>
        <v>5.3439912359757002</v>
      </c>
      <c r="P73" s="1">
        <f>VLOOKUP($H73,output!$A$9:$N$2200,P$1-$J$1+2)</f>
        <v>7.3439417152448501</v>
      </c>
      <c r="Q73" s="1">
        <f>VLOOKUP($H73,output!$A$9:$N$2200,Q$1-$J$1+2)</f>
        <v>11.6530687552351</v>
      </c>
      <c r="R73" s="1">
        <f>VLOOKUP($H73,output!$A$9:$N$2200,R$1-$J$1+2)</f>
        <v>11.0139749553472</v>
      </c>
      <c r="S73" s="1">
        <f>VLOOKUP($H73,output!$A$9:$N$2200,S$1-$J$1+2)</f>
        <v>10.334004734275201</v>
      </c>
      <c r="T73" s="1">
        <f>VLOOKUP($H73,output!$A$9:$N$2200,T$1-$J$1+2)</f>
        <v>9.6550793518548197</v>
      </c>
      <c r="U73" s="1">
        <f>VLOOKUP($H73,output!$A$9:$N$2200,U$1-$J$1+2)</f>
        <v>8.8988889531365292</v>
      </c>
      <c r="V73" s="1">
        <f>VLOOKUP($H73,output!$A$9:$N$2200,V$1-$J$1+2)</f>
        <v>8.5744385319124596</v>
      </c>
    </row>
    <row r="74" spans="8:22" x14ac:dyDescent="0.35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8:22" x14ac:dyDescent="0.35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8:22" x14ac:dyDescent="0.35"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8:22" x14ac:dyDescent="0.35"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9" spans="8:22" x14ac:dyDescent="0.35">
      <c r="H79" t="s">
        <v>60</v>
      </c>
      <c r="I79" t="s">
        <v>139</v>
      </c>
      <c r="J79" s="1">
        <f>VLOOKUP($H79,output!$A$9:$N$2200,J$1-$J$1+2)</f>
        <v>0</v>
      </c>
      <c r="K79" s="1">
        <f>VLOOKUP($H79,output!$A$9:$N$2200,K$1-$J$1+2)</f>
        <v>15.789</v>
      </c>
      <c r="L79" s="1">
        <f>VLOOKUP($H79,output!$A$9:$N$2200,L$1-$J$1+2)</f>
        <v>15.423</v>
      </c>
      <c r="M79" s="1">
        <f>VLOOKUP($H79,output!$A$9:$N$2200,M$1-$J$1+2)</f>
        <v>15.043508653884199</v>
      </c>
      <c r="N79" s="1">
        <f>VLOOKUP($H79,output!$A$9:$N$2200,N$1-$J$1+2)</f>
        <v>16.466779512998901</v>
      </c>
      <c r="O79" s="1">
        <f>VLOOKUP($H79,output!$A$9:$N$2200,O$1-$J$1+2)</f>
        <v>19.378666629154299</v>
      </c>
      <c r="P79" s="1">
        <f>VLOOKUP($H79,output!$A$9:$N$2200,P$1-$J$1+2)</f>
        <v>21.655081598892199</v>
      </c>
      <c r="Q79" s="1">
        <f>VLOOKUP($H79,output!$A$9:$N$2200,Q$1-$J$1+2)</f>
        <v>24.8681049489544</v>
      </c>
      <c r="R79" s="1">
        <f>VLOOKUP($H79,output!$A$9:$N$2200,R$1-$J$1+2)</f>
        <v>23.592291170602</v>
      </c>
      <c r="S79" s="1">
        <f>VLOOKUP($H79,output!$A$9:$N$2200,S$1-$J$1+2)</f>
        <v>25.186260159352901</v>
      </c>
      <c r="T79" s="1">
        <f>VLOOKUP($H79,output!$A$9:$N$2200,T$1-$J$1+2)</f>
        <v>23.6550939638073</v>
      </c>
      <c r="U79" s="1">
        <f>VLOOKUP($H79,output!$A$9:$N$2200,U$1-$J$1+2)</f>
        <v>22.640840421472099</v>
      </c>
      <c r="V79" s="1">
        <f>VLOOKUP($H79,output!$A$9:$N$2200,V$1-$J$1+2)</f>
        <v>24.7926123744619</v>
      </c>
    </row>
    <row r="80" spans="8:22" x14ac:dyDescent="0.35">
      <c r="H80" t="s">
        <v>61</v>
      </c>
      <c r="J80" s="1">
        <f>VLOOKUP($H80,output!$A$9:$N$2200,J$1-$J$1+2)</f>
        <v>0</v>
      </c>
      <c r="K80" s="1">
        <f>VLOOKUP($H80,output!$A$9:$N$2200,K$1-$J$1+2)</f>
        <v>4.1420000000000003</v>
      </c>
      <c r="L80" s="1">
        <f>VLOOKUP($H80,output!$A$9:$N$2200,L$1-$J$1+2)</f>
        <v>4.0339999999999998</v>
      </c>
      <c r="M80" s="1">
        <f>VLOOKUP($H80,output!$A$9:$N$2200,M$1-$J$1+2)</f>
        <v>4.1621462997626102</v>
      </c>
      <c r="N80" s="1">
        <f>VLOOKUP($H80,output!$A$9:$N$2200,N$1-$J$1+2)</f>
        <v>4.35993721836895</v>
      </c>
      <c r="O80" s="1">
        <f>VLOOKUP($H80,output!$A$9:$N$2200,O$1-$J$1+2)</f>
        <v>5.0276325468705103</v>
      </c>
      <c r="P80" s="1">
        <f>VLOOKUP($H80,output!$A$9:$N$2200,P$1-$J$1+2)</f>
        <v>4.9508374040089498</v>
      </c>
      <c r="Q80" s="1">
        <f>VLOOKUP($H80,output!$A$9:$N$2200,Q$1-$J$1+2)</f>
        <v>5.7677479381905199</v>
      </c>
      <c r="R80" s="1">
        <f>VLOOKUP($H80,output!$A$9:$N$2200,R$1-$J$1+2)</f>
        <v>5.4495848501931698</v>
      </c>
      <c r="S80" s="1">
        <f>VLOOKUP($H80,output!$A$9:$N$2200,S$1-$J$1+2)</f>
        <v>5.2381955781779697</v>
      </c>
      <c r="T80" s="1">
        <f>VLOOKUP($H80,output!$A$9:$N$2200,T$1-$J$1+2)</f>
        <v>4.8888608401213496</v>
      </c>
      <c r="U80" s="1">
        <f>VLOOKUP($H80,output!$A$9:$N$2200,U$1-$J$1+2)</f>
        <v>4.60274073758751</v>
      </c>
      <c r="V80" s="1">
        <f>VLOOKUP($H80,output!$A$9:$N$2200,V$1-$J$1+2)</f>
        <v>4.6423380278137101</v>
      </c>
    </row>
    <row r="81" spans="8:22" x14ac:dyDescent="0.35">
      <c r="H81" t="s">
        <v>62</v>
      </c>
      <c r="J81" s="1">
        <f>VLOOKUP($H81,output!$A$9:$N$2200,J$1-$J$1+2)</f>
        <v>0</v>
      </c>
      <c r="K81" s="1">
        <f>VLOOKUP($H81,output!$A$9:$N$2200,K$1-$J$1+2)</f>
        <v>2.8239999999999998</v>
      </c>
      <c r="L81" s="1">
        <f>VLOOKUP($H81,output!$A$9:$N$2200,L$1-$J$1+2)</f>
        <v>2.7229999999999999</v>
      </c>
      <c r="M81" s="1">
        <f>VLOOKUP($H81,output!$A$9:$N$2200,M$1-$J$1+2)</f>
        <v>2.84033274405745</v>
      </c>
      <c r="N81" s="1">
        <f>VLOOKUP($H81,output!$A$9:$N$2200,N$1-$J$1+2)</f>
        <v>3.03191224789895</v>
      </c>
      <c r="O81" s="1">
        <f>VLOOKUP($H81,output!$A$9:$N$2200,O$1-$J$1+2)</f>
        <v>3.4020117246615902</v>
      </c>
      <c r="P81" s="1">
        <f>VLOOKUP($H81,output!$A$9:$N$2200,P$1-$J$1+2)</f>
        <v>3.3157721538624498</v>
      </c>
      <c r="Q81" s="1">
        <f>VLOOKUP($H81,output!$A$9:$N$2200,Q$1-$J$1+2)</f>
        <v>4.28492491661458</v>
      </c>
      <c r="R81" s="1">
        <f>VLOOKUP($H81,output!$A$9:$N$2200,R$1-$J$1+2)</f>
        <v>4.0220372792498296</v>
      </c>
      <c r="S81" s="1">
        <f>VLOOKUP($H81,output!$A$9:$N$2200,S$1-$J$1+2)</f>
        <v>3.8614340272091501</v>
      </c>
      <c r="T81" s="1">
        <f>VLOOKUP($H81,output!$A$9:$N$2200,T$1-$J$1+2)</f>
        <v>3.5818249772555899</v>
      </c>
      <c r="U81" s="1">
        <f>VLOOKUP($H81,output!$A$9:$N$2200,U$1-$J$1+2)</f>
        <v>3.3272963621850402</v>
      </c>
      <c r="V81" s="1">
        <f>VLOOKUP($H81,output!$A$9:$N$2200,V$1-$J$1+2)</f>
        <v>3.2847679738441502</v>
      </c>
    </row>
    <row r="82" spans="8:22" x14ac:dyDescent="0.35">
      <c r="H82" t="s">
        <v>135</v>
      </c>
      <c r="I82" t="s">
        <v>135</v>
      </c>
      <c r="J82" s="1">
        <f t="shared" ref="J82:V82" si="7">SUM(J106:J109)</f>
        <v>0</v>
      </c>
      <c r="K82" s="1">
        <f t="shared" si="7"/>
        <v>0</v>
      </c>
      <c r="L82" s="1">
        <f t="shared" si="7"/>
        <v>0</v>
      </c>
      <c r="M82" s="1">
        <f t="shared" si="7"/>
        <v>4.5500000000000007</v>
      </c>
      <c r="N82" s="1">
        <f t="shared" si="7"/>
        <v>4.9000000000000004</v>
      </c>
      <c r="O82" s="1">
        <f t="shared" si="7"/>
        <v>5.6999999999999993</v>
      </c>
      <c r="P82" s="1">
        <f t="shared" si="7"/>
        <v>242.52055304925025</v>
      </c>
      <c r="Q82" s="1">
        <f t="shared" si="7"/>
        <v>437.68962828975799</v>
      </c>
      <c r="R82" s="1">
        <f t="shared" si="7"/>
        <v>397.71454869442817</v>
      </c>
      <c r="S82" s="1">
        <f t="shared" si="7"/>
        <v>366.93038708817176</v>
      </c>
      <c r="T82" s="1">
        <f t="shared" si="7"/>
        <v>326.65496715709151</v>
      </c>
      <c r="U82" s="1">
        <f t="shared" si="7"/>
        <v>287.24504351135909</v>
      </c>
      <c r="V82" s="1">
        <f t="shared" si="7"/>
        <v>272.97964858788271</v>
      </c>
    </row>
    <row r="83" spans="8:22" x14ac:dyDescent="0.35">
      <c r="I83" t="s">
        <v>145</v>
      </c>
      <c r="K83" s="3"/>
      <c r="L83" s="3"/>
      <c r="M83" s="3">
        <f t="shared" ref="M83:V83" si="8">M82/M79</f>
        <v>0.30245603633333246</v>
      </c>
      <c r="N83" s="3">
        <f t="shared" si="8"/>
        <v>0.29756881095856863</v>
      </c>
      <c r="O83" s="3">
        <f t="shared" si="8"/>
        <v>0.29413788415270098</v>
      </c>
      <c r="P83" s="3">
        <f t="shared" si="8"/>
        <v>11.199244479487751</v>
      </c>
      <c r="Q83" s="3">
        <f t="shared" si="8"/>
        <v>17.600441577200318</v>
      </c>
      <c r="R83" s="3">
        <f t="shared" si="8"/>
        <v>16.857817912573676</v>
      </c>
      <c r="S83" s="3">
        <f t="shared" si="8"/>
        <v>14.568672949719865</v>
      </c>
      <c r="T83" s="3">
        <f t="shared" si="8"/>
        <v>13.809075020242119</v>
      </c>
      <c r="U83" s="3">
        <f t="shared" si="8"/>
        <v>12.687030965464599</v>
      </c>
      <c r="V83" s="3">
        <f t="shared" si="8"/>
        <v>11.010523798979351</v>
      </c>
    </row>
    <row r="84" spans="8:22" x14ac:dyDescent="0.35">
      <c r="I84" t="s">
        <v>146</v>
      </c>
      <c r="K84" s="7"/>
      <c r="L84" s="7"/>
      <c r="M84" s="7">
        <f t="shared" ref="M84:V84" si="9">1-M83</f>
        <v>0.6975439636666676</v>
      </c>
      <c r="N84" s="7">
        <f t="shared" si="9"/>
        <v>0.70243118904143143</v>
      </c>
      <c r="O84" s="7">
        <f t="shared" si="9"/>
        <v>0.70586211584729908</v>
      </c>
      <c r="P84" s="7">
        <f t="shared" si="9"/>
        <v>-10.199244479487751</v>
      </c>
      <c r="Q84" s="7">
        <f t="shared" si="9"/>
        <v>-16.600441577200318</v>
      </c>
      <c r="R84" s="7">
        <f t="shared" si="9"/>
        <v>-15.857817912573676</v>
      </c>
      <c r="S84" s="7">
        <f t="shared" si="9"/>
        <v>-13.568672949719865</v>
      </c>
      <c r="T84" s="7">
        <f t="shared" si="9"/>
        <v>-12.809075020242119</v>
      </c>
      <c r="U84" s="7">
        <f t="shared" si="9"/>
        <v>-11.687030965464599</v>
      </c>
      <c r="V84" s="7">
        <f t="shared" si="9"/>
        <v>-10.010523798979351</v>
      </c>
    </row>
    <row r="85" spans="8:22" x14ac:dyDescent="0.35">
      <c r="O85" s="1"/>
      <c r="P85" s="1"/>
      <c r="Q85" s="1"/>
      <c r="R85" s="1"/>
      <c r="S85" s="1"/>
      <c r="T85" s="1"/>
      <c r="U85" s="1"/>
      <c r="V85" s="1"/>
    </row>
    <row r="86" spans="8:22" x14ac:dyDescent="0.35">
      <c r="H86" t="s">
        <v>147</v>
      </c>
      <c r="I86" t="s">
        <v>139</v>
      </c>
      <c r="M86">
        <v>15</v>
      </c>
      <c r="N86">
        <v>17</v>
      </c>
      <c r="O86" s="1">
        <v>19</v>
      </c>
      <c r="P86" s="1">
        <f t="shared" ref="P86:V86" si="10">P79</f>
        <v>21.655081598892199</v>
      </c>
      <c r="Q86" s="1">
        <f t="shared" si="10"/>
        <v>24.8681049489544</v>
      </c>
      <c r="R86" s="1">
        <f t="shared" si="10"/>
        <v>23.592291170602</v>
      </c>
      <c r="S86" s="1">
        <f t="shared" si="10"/>
        <v>25.186260159352901</v>
      </c>
      <c r="T86" s="1">
        <f t="shared" si="10"/>
        <v>23.6550939638073</v>
      </c>
      <c r="U86" s="1">
        <f t="shared" si="10"/>
        <v>22.640840421472099</v>
      </c>
      <c r="V86" s="1">
        <f t="shared" si="10"/>
        <v>24.7926123744619</v>
      </c>
    </row>
    <row r="87" spans="8:22" x14ac:dyDescent="0.35">
      <c r="I87" t="s">
        <v>135</v>
      </c>
      <c r="M87">
        <v>4.8</v>
      </c>
      <c r="N87">
        <v>5.5</v>
      </c>
      <c r="O87" s="1">
        <v>6</v>
      </c>
      <c r="P87" s="1">
        <f t="shared" ref="P87:V87" si="11">P82</f>
        <v>242.52055304925025</v>
      </c>
      <c r="Q87" s="1">
        <f t="shared" si="11"/>
        <v>437.68962828975799</v>
      </c>
      <c r="R87" s="1">
        <f t="shared" si="11"/>
        <v>397.71454869442817</v>
      </c>
      <c r="S87" s="1">
        <f t="shared" si="11"/>
        <v>366.93038708817176</v>
      </c>
      <c r="T87" s="1">
        <f t="shared" si="11"/>
        <v>326.65496715709151</v>
      </c>
      <c r="U87" s="1">
        <f t="shared" si="11"/>
        <v>287.24504351135909</v>
      </c>
      <c r="V87" s="1">
        <f t="shared" si="11"/>
        <v>272.97964858788271</v>
      </c>
    </row>
    <row r="90" spans="8:22" x14ac:dyDescent="0.35">
      <c r="H90" t="s">
        <v>63</v>
      </c>
      <c r="J90" s="1">
        <f>VLOOKUP($H90,output!$A$9:$N$2200,J$1-$J$1+2)</f>
        <v>0</v>
      </c>
      <c r="K90" s="1">
        <f>VLOOKUP($H90,output!$A$9:$N$2200,K$1-$J$1+2)</f>
        <v>2.0310000000000001</v>
      </c>
      <c r="L90" s="1">
        <f>VLOOKUP($H90,output!$A$9:$N$2200,L$1-$J$1+2)</f>
        <v>1.911</v>
      </c>
      <c r="M90" s="1">
        <f>VLOOKUP($H90,output!$A$9:$N$2200,M$1-$J$1+2)</f>
        <v>1.7886778147676199</v>
      </c>
      <c r="N90" s="1">
        <f>VLOOKUP($H90,output!$A$9:$N$2200,N$1-$J$1+2)</f>
        <v>2.2033986293781398</v>
      </c>
      <c r="O90" s="1">
        <f>VLOOKUP($H90,output!$A$9:$N$2200,O$1-$J$1+2)</f>
        <v>2.0561437925498902</v>
      </c>
      <c r="P90" s="1">
        <f>VLOOKUP($H90,output!$A$9:$N$2200,P$1-$J$1+2)</f>
        <v>2.75742149376297</v>
      </c>
      <c r="Q90" s="1">
        <f>VLOOKUP($H90,output!$A$9:$N$2200,Q$1-$J$1+2)</f>
        <v>4.1022855788466099</v>
      </c>
      <c r="R90" s="1">
        <f>VLOOKUP($H90,output!$A$9:$N$2200,R$1-$J$1+2)</f>
        <v>3.9620494210941999</v>
      </c>
      <c r="S90" s="1">
        <f>VLOOKUP($H90,output!$A$9:$N$2200,S$1-$J$1+2)</f>
        <v>3.78052027843334</v>
      </c>
      <c r="T90" s="1">
        <f>VLOOKUP($H90,output!$A$9:$N$2200,T$1-$J$1+2)</f>
        <v>3.5782958232737498</v>
      </c>
      <c r="U90" s="1">
        <f>VLOOKUP($H90,output!$A$9:$N$2200,U$1-$J$1+2)</f>
        <v>3.3249370801840801</v>
      </c>
      <c r="V90" s="1">
        <f>VLOOKUP($H90,output!$A$9:$N$2200,V$1-$J$1+2)</f>
        <v>3.22006766650152</v>
      </c>
    </row>
    <row r="91" spans="8:22" x14ac:dyDescent="0.35">
      <c r="H91" t="s">
        <v>64</v>
      </c>
      <c r="J91" s="1">
        <f>VLOOKUP($H91,output!$A$9:$N$2200,J$1-$J$1+2)</f>
        <v>0</v>
      </c>
      <c r="K91" s="1">
        <f>VLOOKUP($H91,output!$A$9:$N$2200,K$1-$J$1+2)</f>
        <v>17.686</v>
      </c>
      <c r="L91" s="1">
        <f>VLOOKUP($H91,output!$A$9:$N$2200,L$1-$J$1+2)</f>
        <v>17.582999999999998</v>
      </c>
      <c r="M91" s="1">
        <f>VLOOKUP($H91,output!$A$9:$N$2200,M$1-$J$1+2)</f>
        <v>17.5829787740042</v>
      </c>
      <c r="N91" s="1">
        <f>VLOOKUP($H91,output!$A$9:$N$2200,N$1-$J$1+2)</f>
        <v>17.5829787740042</v>
      </c>
      <c r="O91" s="1">
        <f>VLOOKUP($H91,output!$A$9:$N$2200,O$1-$J$1+2)</f>
        <v>16.526741764951002</v>
      </c>
      <c r="P91" s="1">
        <f>VLOOKUP($H91,output!$A$9:$N$2200,P$1-$J$1+2)</f>
        <v>15.573615566388201</v>
      </c>
      <c r="Q91" s="1">
        <f>VLOOKUP($H91,output!$A$9:$N$2200,Q$1-$J$1+2)</f>
        <v>14.5342455522755</v>
      </c>
      <c r="R91" s="1">
        <f>VLOOKUP($H91,output!$A$9:$N$2200,R$1-$J$1+2)</f>
        <v>13.586741685359501</v>
      </c>
      <c r="S91" s="1">
        <f>VLOOKUP($H91,output!$A$9:$N$2200,S$1-$J$1+2)</f>
        <v>12.564283079896599</v>
      </c>
      <c r="T91" s="1">
        <f>VLOOKUP($H91,output!$A$9:$N$2200,T$1-$J$1+2)</f>
        <v>11.622401544627399</v>
      </c>
      <c r="U91" s="1">
        <f>VLOOKUP($H91,output!$A$9:$N$2200,U$1-$J$1+2)</f>
        <v>10.6805200093583</v>
      </c>
      <c r="V91" s="1">
        <f>VLOOKUP($H91,output!$A$9:$N$2200,V$1-$J$1+2)</f>
        <v>9.6805060516565007</v>
      </c>
    </row>
    <row r="92" spans="8:22" x14ac:dyDescent="0.35">
      <c r="H92" t="s">
        <v>7</v>
      </c>
      <c r="J92" s="1">
        <f>VLOOKUP($H92,output!$A$9:$N$2200,J$1-$J$1+2)</f>
        <v>29.283000000000001</v>
      </c>
      <c r="K92" s="1">
        <f>VLOOKUP($H92,output!$A$9:$N$2200,K$1-$J$1+2)</f>
        <v>28.341000000000001</v>
      </c>
      <c r="L92" s="1">
        <f>VLOOKUP($H92,output!$A$9:$N$2200,L$1-$J$1+2)</f>
        <v>27.452999999999999</v>
      </c>
      <c r="M92" s="1">
        <f>VLOOKUP($H92,output!$A$9:$N$2200,M$1-$J$1+2)</f>
        <v>26.251258896596301</v>
      </c>
      <c r="N92" s="1">
        <f>VLOOKUP($H92,output!$A$9:$N$2200,N$1-$J$1+2)</f>
        <v>25.297175632057598</v>
      </c>
      <c r="O92" s="1">
        <f>VLOOKUP($H92,output!$A$9:$N$2200,O$1-$J$1+2)</f>
        <v>24.535347147149199</v>
      </c>
      <c r="P92" s="1">
        <f>VLOOKUP($H92,output!$A$9:$N$2200,P$1-$J$1+2)</f>
        <v>23.487181624643299</v>
      </c>
      <c r="Q92" s="1">
        <f>VLOOKUP($H92,output!$A$9:$N$2200,Q$1-$J$1+2)</f>
        <v>22.492705909310601</v>
      </c>
      <c r="R92" s="1">
        <f>VLOOKUP($H92,output!$A$9:$N$2200,R$1-$J$1+2)</f>
        <v>21.3481487768689</v>
      </c>
      <c r="S92" s="1">
        <f>VLOOKUP($H92,output!$A$9:$N$2200,S$1-$J$1+2)</f>
        <v>19.248642446164599</v>
      </c>
      <c r="T92" s="1">
        <f>VLOOKUP($H92,output!$A$9:$N$2200,T$1-$J$1+2)</f>
        <v>17.4341879597347</v>
      </c>
      <c r="U92" s="1">
        <f>VLOOKUP($H92,output!$A$9:$N$2200,U$1-$J$1+2)</f>
        <v>15.6624699506614</v>
      </c>
      <c r="V92" s="1">
        <f>VLOOKUP($H92,output!$A$9:$N$2200,V$1-$J$1+2)</f>
        <v>13.8436369284526</v>
      </c>
    </row>
    <row r="93" spans="8:22" x14ac:dyDescent="0.35">
      <c r="H93" t="s">
        <v>8</v>
      </c>
      <c r="J93" s="1">
        <f>VLOOKUP($H93,output!$A$9:$N$2200,J$1-$J$1+2)</f>
        <v>12.96</v>
      </c>
      <c r="K93" s="1">
        <f>VLOOKUP($H93,output!$A$9:$N$2200,K$1-$J$1+2)</f>
        <v>12.412000000000001</v>
      </c>
      <c r="L93" s="1">
        <f>VLOOKUP($H93,output!$A$9:$N$2200,L$1-$J$1+2)</f>
        <v>11.906000000000001</v>
      </c>
      <c r="M93" s="1">
        <f>VLOOKUP($H93,output!$A$9:$N$2200,M$1-$J$1+2)</f>
        <v>11.449855006793999</v>
      </c>
      <c r="N93" s="1">
        <f>VLOOKUP($H93,output!$A$9:$N$2200,N$1-$J$1+2)</f>
        <v>10.585047249333799</v>
      </c>
      <c r="O93" s="1">
        <f>VLOOKUP($H93,output!$A$9:$N$2200,O$1-$J$1+2)</f>
        <v>8.6791108292971497</v>
      </c>
      <c r="P93" s="1">
        <f>VLOOKUP($H93,output!$A$9:$N$2200,P$1-$J$1+2)</f>
        <v>6.97769153130145</v>
      </c>
      <c r="Q93" s="1">
        <f>VLOOKUP($H93,output!$A$9:$N$2200,Q$1-$J$1+2)</f>
        <v>5.6473888449256497</v>
      </c>
      <c r="R93" s="1">
        <f>VLOOKUP($H93,output!$A$9:$N$2200,R$1-$J$1+2)</f>
        <v>4.5916503659210504</v>
      </c>
      <c r="S93" s="1">
        <f>VLOOKUP($H93,output!$A$9:$N$2200,S$1-$J$1+2)</f>
        <v>3.74021652395029</v>
      </c>
      <c r="T93" s="1">
        <f>VLOOKUP($H93,output!$A$9:$N$2200,T$1-$J$1+2)</f>
        <v>3.10225444394248</v>
      </c>
      <c r="U93" s="1">
        <f>VLOOKUP($H93,output!$A$9:$N$2200,U$1-$J$1+2)</f>
        <v>2.6008382915717601</v>
      </c>
      <c r="V93" s="1">
        <f>VLOOKUP($H93,output!$A$9:$N$2200,V$1-$J$1+2)</f>
        <v>1.96426362486813</v>
      </c>
    </row>
    <row r="94" spans="8:22" x14ac:dyDescent="0.35">
      <c r="H94" t="s">
        <v>6</v>
      </c>
      <c r="J94" s="1">
        <f>VLOOKUP($H94,output!$A$9:$N$2200,J$1-$J$1+2)</f>
        <v>3.2130000000000001</v>
      </c>
      <c r="K94" s="1">
        <f>VLOOKUP($H94,output!$A$9:$N$2200,K$1-$J$1+2)</f>
        <v>3.194</v>
      </c>
      <c r="L94" s="1">
        <f>VLOOKUP($H94,output!$A$9:$N$2200,L$1-$J$1+2)</f>
        <v>3.1779999999999999</v>
      </c>
      <c r="M94" s="1">
        <f>VLOOKUP($H94,output!$A$9:$N$2200,M$1-$J$1+2)</f>
        <v>3.16982048141044</v>
      </c>
      <c r="N94" s="1">
        <f>VLOOKUP($H94,output!$A$9:$N$2200,N$1-$J$1+2)</f>
        <v>3.16204589716867</v>
      </c>
      <c r="O94" s="1">
        <f>VLOOKUP($H94,output!$A$9:$N$2200,O$1-$J$1+2)</f>
        <v>3.2146107254560299</v>
      </c>
      <c r="P94" s="1">
        <f>VLOOKUP($H94,output!$A$9:$N$2200,P$1-$J$1+2)</f>
        <v>3.2712085457613198</v>
      </c>
      <c r="Q94" s="1">
        <f>VLOOKUP($H94,output!$A$9:$N$2200,Q$1-$J$1+2)</f>
        <v>3.2725496523520698</v>
      </c>
      <c r="R94" s="1">
        <f>VLOOKUP($H94,output!$A$9:$N$2200,R$1-$J$1+2)</f>
        <v>3.2671946197256001</v>
      </c>
      <c r="S94" s="1">
        <f>VLOOKUP($H94,output!$A$9:$N$2200,S$1-$J$1+2)</f>
        <v>3.3364402383825502</v>
      </c>
      <c r="T94" s="1">
        <f>VLOOKUP($H94,output!$A$9:$N$2200,T$1-$J$1+2)</f>
        <v>3.3958450829248799</v>
      </c>
      <c r="U94" s="1">
        <f>VLOOKUP($H94,output!$A$9:$N$2200,U$1-$J$1+2)</f>
        <v>3.4562308960944201</v>
      </c>
      <c r="V94" s="1">
        <f>VLOOKUP($H94,output!$A$9:$N$2200,V$1-$J$1+2)</f>
        <v>3.5563256810412698</v>
      </c>
    </row>
    <row r="95" spans="8:22" x14ac:dyDescent="0.35"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8:22" x14ac:dyDescent="0.35"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8:24" x14ac:dyDescent="0.35"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8:24" x14ac:dyDescent="0.35"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8:24" x14ac:dyDescent="0.35">
      <c r="H99" t="s">
        <v>68</v>
      </c>
      <c r="J99" s="1">
        <f>VLOOKUP($H99,output!$A$9:$N$2200,J$1-$J$1+2)</f>
        <v>0</v>
      </c>
      <c r="K99" s="1">
        <f>VLOOKUP($H99,output!$A$9:$N$2200,K$1-$J$1+2)</f>
        <v>1.63</v>
      </c>
      <c r="L99" s="1">
        <f>VLOOKUP($H99,output!$A$9:$N$2200,L$1-$J$1+2)</f>
        <v>1.63</v>
      </c>
      <c r="M99" s="1">
        <f>VLOOKUP($H99,output!$A$9:$N$2200,M$1-$J$1+2)</f>
        <v>1.6153903212759899</v>
      </c>
      <c r="N99" s="1">
        <f>VLOOKUP($H99,output!$A$9:$N$2200,N$1-$J$1+2)</f>
        <v>1.9824461592475</v>
      </c>
      <c r="O99" s="1">
        <f>VLOOKUP($H99,output!$A$9:$N$2200,O$1-$J$1+2)</f>
        <v>2.74205132310821</v>
      </c>
      <c r="P99" s="1">
        <f>VLOOKUP($H99,output!$A$9:$N$2200,P$1-$J$1+2)</f>
        <v>2.6456907506468799</v>
      </c>
      <c r="Q99" s="1">
        <f>VLOOKUP($H99,output!$A$9:$N$2200,Q$1-$J$1+2)</f>
        <v>2.3875966509255102</v>
      </c>
      <c r="R99" s="1">
        <f>VLOOKUP($H99,output!$A$9:$N$2200,R$1-$J$1+2)</f>
        <v>2.2707258854850201</v>
      </c>
      <c r="S99" s="1">
        <f>VLOOKUP($H99,output!$A$9:$N$2200,S$1-$J$1+2)</f>
        <v>3.4518476604353099</v>
      </c>
      <c r="T99" s="1">
        <f>VLOOKUP($H99,output!$A$9:$N$2200,T$1-$J$1+2)</f>
        <v>3.25026529402261</v>
      </c>
      <c r="U99" s="1">
        <f>VLOOKUP($H99,output!$A$9:$N$2200,U$1-$J$1+2)</f>
        <v>3.25229232022954</v>
      </c>
      <c r="V99" s="1">
        <f>VLOOKUP($H99,output!$A$9:$N$2200,V$1-$J$1+2)</f>
        <v>4.1742174139586199</v>
      </c>
      <c r="X99" s="1"/>
    </row>
    <row r="100" spans="8:24" x14ac:dyDescent="0.35">
      <c r="H100" t="s">
        <v>99</v>
      </c>
      <c r="J100" s="1">
        <f>VLOOKUP($H100,output!$A$9:$N$2200,J$1-$J$1+2)</f>
        <v>0</v>
      </c>
      <c r="K100" s="1">
        <f>VLOOKUP($H100,output!$A$9:$N$2200,K$1-$J$1+2)</f>
        <v>0</v>
      </c>
      <c r="L100" s="1">
        <f>VLOOKUP($H100,output!$A$9:$N$2200,L$1-$J$1+2)</f>
        <v>0</v>
      </c>
      <c r="M100" s="1">
        <f>VLOOKUP($H100,output!$A$9:$N$2200,M$1-$J$1+2)</f>
        <v>1.0716370470846099</v>
      </c>
      <c r="N100" s="1">
        <f>VLOOKUP($H100,output!$A$9:$N$2200,N$1-$J$1+2)</f>
        <v>1.2989248134787701</v>
      </c>
      <c r="O100" s="1">
        <f>VLOOKUP($H100,output!$A$9:$N$2200,O$1-$J$1+2)</f>
        <v>1.7062715808661799</v>
      </c>
      <c r="P100" s="1">
        <f>VLOOKUP($H100,output!$A$9:$N$2200,P$1-$J$1+2)</f>
        <v>2.0145058421782802</v>
      </c>
      <c r="Q100" s="1">
        <f>VLOOKUP($H100,output!$A$9:$N$2200,Q$1-$J$1+2)</f>
        <v>1.75230308768926</v>
      </c>
      <c r="R100" s="1">
        <f>VLOOKUP($H100,output!$A$9:$N$2200,R$1-$J$1+2)</f>
        <v>1.6570630309676699</v>
      </c>
      <c r="S100" s="1">
        <f>VLOOKUP($H100,output!$A$9:$N$2200,S$1-$J$1+2)</f>
        <v>2.7948732738027098</v>
      </c>
      <c r="T100" s="1">
        <f>VLOOKUP($H100,output!$A$9:$N$2200,T$1-$J$1+2)</f>
        <v>2.5887033220265399</v>
      </c>
      <c r="U100" s="1">
        <f>VLOOKUP($H100,output!$A$9:$N$2200,U$1-$J$1+2)</f>
        <v>2.6188279606294902</v>
      </c>
      <c r="V100" s="1">
        <f>VLOOKUP($H100,output!$A$9:$N$2200,V$1-$J$1+2)</f>
        <v>3.9255967356108701</v>
      </c>
    </row>
    <row r="101" spans="8:24" x14ac:dyDescent="0.35">
      <c r="H101" t="s">
        <v>72</v>
      </c>
      <c r="J101" s="1">
        <f>VLOOKUP($H101,output!$A$9:$N$2200,J$1-$J$1+2)</f>
        <v>0</v>
      </c>
      <c r="K101" s="1">
        <f>VLOOKUP($H101,output!$A$9:$N$2200,K$1-$J$1+2)</f>
        <v>0.19600000000000001</v>
      </c>
      <c r="L101" s="1">
        <f>VLOOKUP($H101,output!$A$9:$N$2200,L$1-$J$1+2)</f>
        <v>0.188</v>
      </c>
      <c r="M101" s="1">
        <f>VLOOKUP($H101,output!$A$9:$N$2200,M$1-$J$1+2)</f>
        <v>0.18023036450261501</v>
      </c>
      <c r="N101" s="1">
        <f>VLOOKUP($H101,output!$A$9:$N$2200,N$1-$J$1+2)</f>
        <v>0.36414094960885601</v>
      </c>
      <c r="O101" s="1">
        <f>VLOOKUP($H101,output!$A$9:$N$2200,O$1-$J$1+2)</f>
        <v>0.317022601014256</v>
      </c>
      <c r="P101" s="1">
        <f>VLOOKUP($H101,output!$A$9:$N$2200,P$1-$J$1+2)</f>
        <v>0.56105425864109304</v>
      </c>
      <c r="Q101" s="1">
        <f>VLOOKUP($H101,output!$A$9:$N$2200,Q$1-$J$1+2)</f>
        <v>0.95754158110526799</v>
      </c>
      <c r="R101" s="1">
        <f>VLOOKUP($H101,output!$A$9:$N$2200,R$1-$J$1+2)</f>
        <v>0.83477886810846103</v>
      </c>
      <c r="S101" s="1">
        <f>VLOOKUP($H101,output!$A$9:$N$2200,S$1-$J$1+2)</f>
        <v>0.75242850641469905</v>
      </c>
      <c r="T101" s="1">
        <f>VLOOKUP($H101,output!$A$9:$N$2200,T$1-$J$1+2)</f>
        <v>0.68527932793137303</v>
      </c>
      <c r="U101" s="1">
        <f>VLOOKUP($H101,output!$A$9:$N$2200,U$1-$J$1+2)</f>
        <v>0.615427759085035</v>
      </c>
      <c r="V101" s="1">
        <f>VLOOKUP($H101,output!$A$9:$N$2200,V$1-$J$1+2)</f>
        <v>0.56075956128620397</v>
      </c>
    </row>
    <row r="102" spans="8:24" x14ac:dyDescent="0.35">
      <c r="H102" t="s">
        <v>74</v>
      </c>
      <c r="J102" s="1">
        <f>VLOOKUP($H102,output!$A$9:$N$2200,J$1-$J$1+2)</f>
        <v>0</v>
      </c>
      <c r="K102" s="1">
        <f>VLOOKUP($H102,output!$A$9:$N$2200,K$1-$J$1+2)</f>
        <v>103.69</v>
      </c>
      <c r="L102" s="1">
        <f>VLOOKUP($H102,output!$A$9:$N$2200,L$1-$J$1+2)</f>
        <v>99.555000000000007</v>
      </c>
      <c r="M102" s="1">
        <f>VLOOKUP($H102,output!$A$9:$N$2200,M$1-$J$1+2)</f>
        <v>96.384091043562407</v>
      </c>
      <c r="N102" s="1">
        <f>VLOOKUP($H102,output!$A$9:$N$2200,N$1-$J$1+2)</f>
        <v>96.2183349431576</v>
      </c>
      <c r="O102" s="1">
        <f>VLOOKUP($H102,output!$A$9:$N$2200,O$1-$J$1+2)</f>
        <v>97.511902368235994</v>
      </c>
      <c r="P102" s="1">
        <f>VLOOKUP($H102,output!$A$9:$N$2200,P$1-$J$1+2)</f>
        <v>0</v>
      </c>
      <c r="Q102" s="1">
        <f>VLOOKUP($H102,output!$A$9:$N$2200,Q$1-$J$1+2)</f>
        <v>0</v>
      </c>
      <c r="R102" s="1">
        <f>VLOOKUP($H102,output!$A$9:$N$2200,R$1-$J$1+2)</f>
        <v>0</v>
      </c>
      <c r="S102" s="1">
        <f>VLOOKUP($H102,output!$A$9:$N$2200,S$1-$J$1+2)</f>
        <v>0</v>
      </c>
      <c r="T102" s="1">
        <f>VLOOKUP($H102,output!$A$9:$N$2200,T$1-$J$1+2)</f>
        <v>0</v>
      </c>
      <c r="U102" s="1">
        <f>VLOOKUP($H102,output!$A$9:$N$2200,U$1-$J$1+2)</f>
        <v>0</v>
      </c>
      <c r="V102" s="1">
        <f>VLOOKUP($H102,output!$A$9:$N$2200,V$1-$J$1+2)</f>
        <v>0</v>
      </c>
    </row>
    <row r="103" spans="8:24" x14ac:dyDescent="0.35">
      <c r="H103" t="s">
        <v>94</v>
      </c>
      <c r="J103" s="1">
        <f>VLOOKUP($H103,output!$A$9:$N$2200,J$1-$J$1+2)</f>
        <v>0</v>
      </c>
      <c r="K103" s="1">
        <f>VLOOKUP($H103,output!$A$9:$N$2200,K$1-$J$1+2)</f>
        <v>103.69</v>
      </c>
      <c r="L103" s="1">
        <f>VLOOKUP($H103,output!$A$9:$N$2200,L$1-$J$1+2)</f>
        <v>99.555000000000007</v>
      </c>
      <c r="M103" s="1">
        <f>VLOOKUP($H103,output!$A$9:$N$2200,M$1-$J$1+2)</f>
        <v>96.384091043562407</v>
      </c>
      <c r="N103" s="1">
        <f>VLOOKUP($H103,output!$A$9:$N$2200,N$1-$J$1+2)</f>
        <v>96.2183349431576</v>
      </c>
      <c r="O103" s="1">
        <f>VLOOKUP($H103,output!$A$9:$N$2200,O$1-$J$1+2)</f>
        <v>97.511902368235994</v>
      </c>
      <c r="P103" s="1">
        <f>VLOOKUP($H103,output!$A$9:$N$2200,P$1-$J$1+2)</f>
        <v>237.29930219778399</v>
      </c>
      <c r="Q103" s="1">
        <f>VLOOKUP($H103,output!$A$9:$N$2200,Q$1-$J$1+2)</f>
        <v>432.59218697003797</v>
      </c>
      <c r="R103" s="1">
        <f>VLOOKUP($H103,output!$A$9:$N$2200,R$1-$J$1+2)</f>
        <v>392.95198090986702</v>
      </c>
      <c r="S103" s="1">
        <f>VLOOKUP($H103,output!$A$9:$N$2200,S$1-$J$1+2)</f>
        <v>359.93123764751903</v>
      </c>
      <c r="T103" s="1">
        <f>VLOOKUP($H103,output!$A$9:$N$2200,T$1-$J$1+2)</f>
        <v>320.13071921311098</v>
      </c>
      <c r="U103" s="1">
        <f>VLOOKUP($H103,output!$A$9:$N$2200,U$1-$J$1+2)</f>
        <v>280.75849547141502</v>
      </c>
      <c r="V103" s="1">
        <f>VLOOKUP($H103,output!$A$9:$N$2200,V$1-$J$1+2)</f>
        <v>264.31907487702699</v>
      </c>
    </row>
    <row r="104" spans="8:24" x14ac:dyDescent="0.35">
      <c r="H104" t="s">
        <v>75</v>
      </c>
      <c r="J104" s="1">
        <f>VLOOKUP($H104,output!$A$9:$N$2200,J$1-$J$1+2)</f>
        <v>0</v>
      </c>
      <c r="K104" s="1">
        <f>VLOOKUP($H104,output!$A$9:$N$2200,K$1-$J$1+2)</f>
        <v>0</v>
      </c>
      <c r="L104" s="1">
        <f>VLOOKUP($H104,output!$A$9:$N$2200,L$1-$J$1+2)</f>
        <v>0</v>
      </c>
      <c r="M104" s="1">
        <f>VLOOKUP($H104,output!$A$9:$N$2200,M$1-$J$1+2)</f>
        <v>0</v>
      </c>
      <c r="N104" s="1">
        <f>VLOOKUP($H104,output!$A$9:$N$2200,N$1-$J$1+2)</f>
        <v>0</v>
      </c>
      <c r="O104" s="1">
        <f>VLOOKUP($H104,output!$A$9:$N$2200,O$1-$J$1+2)</f>
        <v>0</v>
      </c>
      <c r="P104" s="1">
        <f>VLOOKUP($H104,output!$A$9:$N$2200,P$1-$J$1+2)</f>
        <v>0</v>
      </c>
      <c r="Q104" s="1">
        <f>VLOOKUP($H104,output!$A$9:$N$2200,Q$1-$J$1+2)</f>
        <v>1.50509486062755E-2</v>
      </c>
      <c r="R104" s="1">
        <f>VLOOKUP($H104,output!$A$9:$N$2200,R$1-$J$1+2)</f>
        <v>2.54202481113774E-2</v>
      </c>
      <c r="S104" s="1">
        <f>VLOOKUP($H104,output!$A$9:$N$2200,S$1-$J$1+2)</f>
        <v>4.3249446236153302E-2</v>
      </c>
      <c r="T104" s="1">
        <f>VLOOKUP($H104,output!$A$9:$N$2200,T$1-$J$1+2)</f>
        <v>5.7805668336325701E-2</v>
      </c>
      <c r="U104" s="1">
        <f>VLOOKUP($H104,output!$A$9:$N$2200,U$1-$J$1+2)</f>
        <v>6.6751896869733096E-2</v>
      </c>
      <c r="V104" s="1">
        <f>VLOOKUP($H104,output!$A$9:$N$2200,V$1-$J$1+2)</f>
        <v>7.3031180128604295E-2</v>
      </c>
    </row>
    <row r="106" spans="8:24" x14ac:dyDescent="0.35">
      <c r="H106" t="s">
        <v>147</v>
      </c>
      <c r="I106" t="s">
        <v>104</v>
      </c>
      <c r="J106" s="1"/>
      <c r="K106" s="1"/>
      <c r="L106" s="1"/>
      <c r="M106" s="1">
        <v>2</v>
      </c>
      <c r="N106" s="1">
        <v>2.2000000000000002</v>
      </c>
      <c r="O106" s="1">
        <v>2.4</v>
      </c>
      <c r="P106" s="1">
        <f t="shared" ref="P106:V106" si="12">P99</f>
        <v>2.6456907506468799</v>
      </c>
      <c r="Q106" s="1">
        <f t="shared" si="12"/>
        <v>2.3875966509255102</v>
      </c>
      <c r="R106" s="1">
        <f t="shared" si="12"/>
        <v>2.2707258854850201</v>
      </c>
      <c r="S106" s="1">
        <f t="shared" si="12"/>
        <v>3.4518476604353099</v>
      </c>
      <c r="T106" s="1">
        <f t="shared" si="12"/>
        <v>3.25026529402261</v>
      </c>
      <c r="U106" s="1">
        <f t="shared" si="12"/>
        <v>3.25229232022954</v>
      </c>
      <c r="V106" s="1">
        <f t="shared" si="12"/>
        <v>4.1742174139586199</v>
      </c>
      <c r="X106" s="1">
        <f>AVERAGE(O106:V106)</f>
        <v>2.9790794969629362</v>
      </c>
    </row>
    <row r="107" spans="8:24" x14ac:dyDescent="0.35">
      <c r="I107" t="s">
        <v>140</v>
      </c>
      <c r="J107" s="1"/>
      <c r="K107" s="1"/>
      <c r="L107" s="1"/>
      <c r="M107" s="1">
        <v>2</v>
      </c>
      <c r="N107" s="1">
        <v>2</v>
      </c>
      <c r="O107" s="1">
        <v>2.4500000000000002</v>
      </c>
      <c r="P107" s="1">
        <f t="shared" ref="P107:V107" si="13">P100</f>
        <v>2.0145058421782802</v>
      </c>
      <c r="Q107" s="1">
        <f t="shared" si="13"/>
        <v>1.75230308768926</v>
      </c>
      <c r="R107" s="1">
        <f t="shared" si="13"/>
        <v>1.6570630309676699</v>
      </c>
      <c r="S107" s="1">
        <f t="shared" si="13"/>
        <v>2.7948732738027098</v>
      </c>
      <c r="T107" s="1">
        <f t="shared" si="13"/>
        <v>2.5887033220265399</v>
      </c>
      <c r="U107" s="1">
        <f t="shared" si="13"/>
        <v>2.6188279606294902</v>
      </c>
      <c r="V107" s="1">
        <f t="shared" si="13"/>
        <v>3.9255967356108701</v>
      </c>
      <c r="X107" s="1">
        <f t="shared" ref="X107:X110" si="14">AVERAGE(O107:V107)</f>
        <v>2.4752341566131024</v>
      </c>
    </row>
    <row r="108" spans="8:24" x14ac:dyDescent="0.35">
      <c r="I108" t="s">
        <v>105</v>
      </c>
      <c r="J108" s="1"/>
      <c r="K108" s="1"/>
      <c r="L108" s="1"/>
      <c r="M108" s="1">
        <v>0.15</v>
      </c>
      <c r="N108" s="1">
        <v>0.2</v>
      </c>
      <c r="O108" s="1">
        <v>0.25</v>
      </c>
      <c r="P108" s="1">
        <f t="shared" ref="P108:V108" si="15">P101</f>
        <v>0.56105425864109304</v>
      </c>
      <c r="Q108" s="1">
        <f t="shared" si="15"/>
        <v>0.95754158110526799</v>
      </c>
      <c r="R108" s="1">
        <f t="shared" si="15"/>
        <v>0.83477886810846103</v>
      </c>
      <c r="S108" s="1">
        <f t="shared" si="15"/>
        <v>0.75242850641469905</v>
      </c>
      <c r="T108" s="1">
        <f t="shared" si="15"/>
        <v>0.68527932793137303</v>
      </c>
      <c r="U108" s="1">
        <f t="shared" si="15"/>
        <v>0.615427759085035</v>
      </c>
      <c r="V108" s="1">
        <f t="shared" si="15"/>
        <v>0.56075956128620397</v>
      </c>
      <c r="X108" s="1">
        <f t="shared" si="14"/>
        <v>0.65215873282151671</v>
      </c>
    </row>
    <row r="109" spans="8:24" x14ac:dyDescent="0.35">
      <c r="I109" t="s">
        <v>141</v>
      </c>
      <c r="J109" s="1"/>
      <c r="K109" s="1"/>
      <c r="L109" s="1"/>
      <c r="M109" s="1">
        <v>0.4</v>
      </c>
      <c r="N109" s="1">
        <v>0.5</v>
      </c>
      <c r="O109" s="1">
        <v>0.6</v>
      </c>
      <c r="P109" s="1">
        <f t="shared" ref="P109:V109" si="16">P102+P103</f>
        <v>237.29930219778399</v>
      </c>
      <c r="Q109" s="1">
        <f t="shared" si="16"/>
        <v>432.59218697003797</v>
      </c>
      <c r="R109" s="1">
        <f t="shared" si="16"/>
        <v>392.95198090986702</v>
      </c>
      <c r="S109" s="1">
        <f t="shared" si="16"/>
        <v>359.93123764751903</v>
      </c>
      <c r="T109" s="1">
        <f t="shared" si="16"/>
        <v>320.13071921311098</v>
      </c>
      <c r="U109" s="1">
        <f t="shared" si="16"/>
        <v>280.75849547141502</v>
      </c>
      <c r="V109" s="1">
        <f t="shared" si="16"/>
        <v>264.31907487702699</v>
      </c>
      <c r="X109" s="1">
        <f>AVERAGE(O109:V109)</f>
        <v>286.07287466084512</v>
      </c>
    </row>
    <row r="110" spans="8:24" x14ac:dyDescent="0.35">
      <c r="I110" t="s">
        <v>106</v>
      </c>
      <c r="J110" s="1"/>
      <c r="K110" s="1"/>
      <c r="L110" s="1"/>
      <c r="M110" s="1">
        <f t="shared" ref="M110:V110" si="17">M104</f>
        <v>0</v>
      </c>
      <c r="N110" s="1">
        <f t="shared" si="17"/>
        <v>0</v>
      </c>
      <c r="O110" s="1">
        <f t="shared" si="17"/>
        <v>0</v>
      </c>
      <c r="P110" s="1">
        <f t="shared" si="17"/>
        <v>0</v>
      </c>
      <c r="Q110" s="1">
        <f t="shared" si="17"/>
        <v>1.50509486062755E-2</v>
      </c>
      <c r="R110" s="1">
        <f t="shared" si="17"/>
        <v>2.54202481113774E-2</v>
      </c>
      <c r="S110" s="1">
        <f t="shared" si="17"/>
        <v>4.3249446236153302E-2</v>
      </c>
      <c r="T110" s="1">
        <f t="shared" si="17"/>
        <v>5.7805668336325701E-2</v>
      </c>
      <c r="U110" s="1">
        <f t="shared" si="17"/>
        <v>6.6751896869733096E-2</v>
      </c>
      <c r="V110" s="1">
        <f t="shared" si="17"/>
        <v>7.3031180128604295E-2</v>
      </c>
      <c r="X110" s="1">
        <f t="shared" si="14"/>
        <v>3.5163673536058662E-2</v>
      </c>
    </row>
    <row r="111" spans="8:24" x14ac:dyDescent="0.35">
      <c r="X111" s="1"/>
    </row>
    <row r="112" spans="8:24" x14ac:dyDescent="0.35">
      <c r="H112" t="s">
        <v>143</v>
      </c>
      <c r="K112" s="1">
        <f>K107+K108+K109</f>
        <v>0</v>
      </c>
      <c r="L112" s="1">
        <f t="shared" ref="L112:V112" si="18">L107+L108+L109</f>
        <v>0</v>
      </c>
      <c r="M112" s="1">
        <f>M107+M108+M109</f>
        <v>2.5499999999999998</v>
      </c>
      <c r="N112" s="1">
        <f>N107+N108+N109</f>
        <v>2.7</v>
      </c>
      <c r="O112" s="1">
        <f>O107+O108+O109</f>
        <v>3.3000000000000003</v>
      </c>
      <c r="P112" s="1">
        <f t="shared" si="18"/>
        <v>239.87486229860335</v>
      </c>
      <c r="Q112" s="1">
        <f t="shared" si="18"/>
        <v>435.30203163883249</v>
      </c>
      <c r="R112" s="1">
        <f t="shared" si="18"/>
        <v>395.44382280894314</v>
      </c>
      <c r="S112" s="1">
        <f t="shared" si="18"/>
        <v>363.47853942773645</v>
      </c>
      <c r="T112" s="1">
        <f t="shared" si="18"/>
        <v>323.40470186306891</v>
      </c>
      <c r="U112" s="1">
        <f t="shared" si="18"/>
        <v>283.99275119112951</v>
      </c>
      <c r="V112" s="1">
        <f t="shared" si="18"/>
        <v>268.80543117392409</v>
      </c>
      <c r="X112" s="1">
        <f>AVERAGE(P112:V112)</f>
        <v>330.04316291460549</v>
      </c>
    </row>
    <row r="113" spans="8:24" x14ac:dyDescent="0.35">
      <c r="H113" t="s">
        <v>104</v>
      </c>
      <c r="K113" s="1">
        <f>K106</f>
        <v>0</v>
      </c>
      <c r="L113" s="1">
        <f t="shared" ref="L113:V113" si="19">L106</f>
        <v>0</v>
      </c>
      <c r="M113" s="1">
        <f t="shared" si="19"/>
        <v>2</v>
      </c>
      <c r="N113" s="1">
        <f t="shared" si="19"/>
        <v>2.2000000000000002</v>
      </c>
      <c r="O113" s="1">
        <f t="shared" si="19"/>
        <v>2.4</v>
      </c>
      <c r="P113" s="1">
        <f t="shared" si="19"/>
        <v>2.6456907506468799</v>
      </c>
      <c r="Q113" s="1">
        <f t="shared" si="19"/>
        <v>2.3875966509255102</v>
      </c>
      <c r="R113" s="1">
        <f t="shared" si="19"/>
        <v>2.2707258854850201</v>
      </c>
      <c r="S113" s="1">
        <f t="shared" si="19"/>
        <v>3.4518476604353099</v>
      </c>
      <c r="T113" s="1">
        <f t="shared" si="19"/>
        <v>3.25026529402261</v>
      </c>
      <c r="U113" s="1">
        <f t="shared" si="19"/>
        <v>3.25229232022954</v>
      </c>
      <c r="V113" s="1">
        <f t="shared" si="19"/>
        <v>4.1742174139586199</v>
      </c>
      <c r="X113" s="1">
        <f t="shared" ref="X113:X114" si="20">AVERAGE(P113:V113)</f>
        <v>3.0618051393862129</v>
      </c>
    </row>
    <row r="114" spans="8:24" x14ac:dyDescent="0.35">
      <c r="H114" t="s">
        <v>144</v>
      </c>
      <c r="K114" s="1">
        <f>SUM(K106:K109)</f>
        <v>0</v>
      </c>
      <c r="L114" s="1">
        <f t="shared" ref="L114:V114" si="21">SUM(L106:L109)</f>
        <v>0</v>
      </c>
      <c r="M114" s="1">
        <f t="shared" si="21"/>
        <v>4.5500000000000007</v>
      </c>
      <c r="N114" s="1">
        <f t="shared" si="21"/>
        <v>4.9000000000000004</v>
      </c>
      <c r="O114" s="1">
        <f t="shared" si="21"/>
        <v>5.6999999999999993</v>
      </c>
      <c r="P114" s="1">
        <f t="shared" si="21"/>
        <v>242.52055304925025</v>
      </c>
      <c r="Q114" s="1">
        <f t="shared" si="21"/>
        <v>437.68962828975799</v>
      </c>
      <c r="R114" s="1">
        <f t="shared" si="21"/>
        <v>397.71454869442817</v>
      </c>
      <c r="S114" s="1">
        <f t="shared" si="21"/>
        <v>366.93038708817176</v>
      </c>
      <c r="T114" s="1">
        <f t="shared" si="21"/>
        <v>326.65496715709151</v>
      </c>
      <c r="U114" s="1">
        <f t="shared" si="21"/>
        <v>287.24504351135909</v>
      </c>
      <c r="V114" s="1">
        <f t="shared" si="21"/>
        <v>272.97964858788271</v>
      </c>
      <c r="X114" s="1">
        <f t="shared" si="20"/>
        <v>333.10496805399168</v>
      </c>
    </row>
    <row r="116" spans="8:24" x14ac:dyDescent="0.35"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8:24" x14ac:dyDescent="0.35"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8:24" x14ac:dyDescent="0.35"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8:24" x14ac:dyDescent="0.35">
      <c r="H119" s="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8:24" x14ac:dyDescent="0.35">
      <c r="H120" s="2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8:24" x14ac:dyDescent="0.35">
      <c r="H121" s="8" t="s">
        <v>57</v>
      </c>
      <c r="J121" s="1">
        <f>VLOOKUP($H121,output!$A$9:$N$2200,J$1-$J$1+2)</f>
        <v>0</v>
      </c>
      <c r="K121" s="1">
        <f>VLOOKUP($H121,output!$A$9:$N$2200,K$1-$J$1+2)</f>
        <v>74.528000000000006</v>
      </c>
      <c r="L121" s="1">
        <f>VLOOKUP($H121,output!$A$9:$N$2200,L$1-$J$1+2)</f>
        <v>71.034000000000006</v>
      </c>
      <c r="M121" s="1">
        <f>VLOOKUP($H121,output!$A$9:$N$2200,M$1-$J$1+2)</f>
        <v>63.664411584240497</v>
      </c>
      <c r="N121" s="1">
        <f>VLOOKUP($H121,output!$A$9:$N$2200,N$1-$J$1+2)</f>
        <v>108.066935344136</v>
      </c>
      <c r="O121" s="1">
        <f>VLOOKUP($H121,output!$A$9:$N$2200,O$1-$J$1+2)</f>
        <v>96.496574759875301</v>
      </c>
      <c r="P121" s="1">
        <f>VLOOKUP($H121,output!$A$9:$N$2200,P$1-$J$1+2)</f>
        <v>142.87557655407599</v>
      </c>
      <c r="Q121" s="1">
        <f>VLOOKUP($H121,output!$A$9:$N$2200,Q$1-$J$1+2)</f>
        <v>232.605750598567</v>
      </c>
      <c r="R121" s="1">
        <f>VLOOKUP($H121,output!$A$9:$N$2200,R$1-$J$1+2)</f>
        <v>223.986723413563</v>
      </c>
      <c r="S121" s="1">
        <f>VLOOKUP($H121,output!$A$9:$N$2200,S$1-$J$1+2)</f>
        <v>217.33864924845</v>
      </c>
      <c r="T121" s="1">
        <f>VLOOKUP($H121,output!$A$9:$N$2200,T$1-$J$1+2)</f>
        <v>206.825584179115</v>
      </c>
      <c r="U121" s="1">
        <f>VLOOKUP($H121,output!$A$9:$N$2200,U$1-$J$1+2)</f>
        <v>193.06083103414599</v>
      </c>
      <c r="V121" s="1">
        <f>VLOOKUP($H121,output!$A$9:$N$2200,V$1-$J$1+2)</f>
        <v>190.83698970199501</v>
      </c>
    </row>
    <row r="122" spans="8:24" x14ac:dyDescent="0.35">
      <c r="H122" s="8" t="s">
        <v>56</v>
      </c>
      <c r="I122" s="2"/>
      <c r="J122" s="1">
        <f>VLOOKUP($H122,output!$A$9:$N$2200,J$1-$J$1+2)</f>
        <v>0</v>
      </c>
      <c r="K122" s="1">
        <f>VLOOKUP($H122,output!$A$9:$N$2200,K$1-$J$1+2)</f>
        <v>390.03199999999998</v>
      </c>
      <c r="L122" s="1">
        <f>VLOOKUP($H122,output!$A$9:$N$2200,L$1-$J$1+2)</f>
        <v>368.37599999999998</v>
      </c>
      <c r="M122" s="1">
        <f>VLOOKUP($H122,output!$A$9:$N$2200,M$1-$J$1+2)</f>
        <v>342.60608312636202</v>
      </c>
      <c r="N122" s="1">
        <f>VLOOKUP($H122,output!$A$9:$N$2200,N$1-$J$1+2)</f>
        <v>403.68937196763602</v>
      </c>
      <c r="O122" s="1">
        <f>VLOOKUP($H122,output!$A$9:$N$2200,O$1-$J$1+2)</f>
        <v>382.395074819934</v>
      </c>
      <c r="P122" s="1">
        <f>VLOOKUP($H122,output!$A$9:$N$2200,P$1-$J$1+2)</f>
        <v>492.88439998604201</v>
      </c>
      <c r="Q122" s="1">
        <f>VLOOKUP($H122,output!$A$9:$N$2200,Q$1-$J$1+2)</f>
        <v>660.63308861544397</v>
      </c>
      <c r="R122" s="1">
        <f>VLOOKUP($H122,output!$A$9:$N$2200,R$1-$J$1+2)</f>
        <v>668.89931596487804</v>
      </c>
      <c r="S122" s="1">
        <f>VLOOKUP($H122,output!$A$9:$N$2200,S$1-$J$1+2)</f>
        <v>655.76840363082101</v>
      </c>
      <c r="T122" s="1">
        <f>VLOOKUP($H122,output!$A$9:$N$2200,T$1-$J$1+2)</f>
        <v>638.18327920463196</v>
      </c>
      <c r="U122" s="1">
        <f>VLOOKUP($H122,output!$A$9:$N$2200,U$1-$J$1+2)</f>
        <v>603.85593738580997</v>
      </c>
      <c r="V122" s="1">
        <f>VLOOKUP($H122,output!$A$9:$N$2200,V$1-$J$1+2)</f>
        <v>586.98213751841195</v>
      </c>
    </row>
    <row r="123" spans="8:24" x14ac:dyDescent="0.35">
      <c r="H123" s="8" t="s">
        <v>55</v>
      </c>
      <c r="J123" s="1">
        <f>VLOOKUP($H123,output!$A$9:$N$2200,J$1-$J$1+2)</f>
        <v>0</v>
      </c>
      <c r="K123" s="1">
        <f>VLOOKUP($H123,output!$A$9:$N$2200,K$1-$J$1+2)</f>
        <v>105.096</v>
      </c>
      <c r="L123" s="1">
        <f>VLOOKUP($H123,output!$A$9:$N$2200,L$1-$J$1+2)</f>
        <v>98.210999999999999</v>
      </c>
      <c r="M123" s="1">
        <f>VLOOKUP($H123,output!$A$9:$N$2200,M$1-$J$1+2)</f>
        <v>97.603191155895999</v>
      </c>
      <c r="N123" s="1">
        <f>VLOOKUP($H123,output!$A$9:$N$2200,N$1-$J$1+2)</f>
        <v>181.581524910996</v>
      </c>
      <c r="O123" s="1">
        <f>VLOOKUP($H123,output!$A$9:$N$2200,O$1-$J$1+2)</f>
        <v>156.98120876292001</v>
      </c>
      <c r="P123" s="1">
        <f>VLOOKUP($H123,output!$A$9:$N$2200,P$1-$J$1+2)</f>
        <v>196.84104939782799</v>
      </c>
      <c r="Q123" s="1">
        <f>VLOOKUP($H123,output!$A$9:$N$2200,Q$1-$J$1+2)</f>
        <v>392.35199872197501</v>
      </c>
      <c r="R123" s="1">
        <f>VLOOKUP($H123,output!$A$9:$N$2200,R$1-$J$1+2)</f>
        <v>358.32486734954</v>
      </c>
      <c r="S123" s="1">
        <f>VLOOKUP($H123,output!$A$9:$N$2200,S$1-$J$1+2)</f>
        <v>330.50900971088799</v>
      </c>
      <c r="T123" s="1">
        <f>VLOOKUP($H123,output!$A$9:$N$2200,T$1-$J$1+2)</f>
        <v>297.07143624260101</v>
      </c>
      <c r="U123" s="1">
        <f>VLOOKUP($H123,output!$A$9:$N$2200,U$1-$J$1+2)</f>
        <v>262.40190390057597</v>
      </c>
      <c r="V123" s="1">
        <f>VLOOKUP($H123,output!$A$9:$N$2200,V$1-$J$1+2)</f>
        <v>249.066075763865</v>
      </c>
    </row>
    <row r="124" spans="8:24" x14ac:dyDescent="0.35">
      <c r="H124" s="8" t="s">
        <v>54</v>
      </c>
      <c r="J124" s="1">
        <f>VLOOKUP($H124,output!$A$9:$N$2200,J$1-$J$1+2)</f>
        <v>0</v>
      </c>
      <c r="K124" s="1">
        <f>VLOOKUP($H124,output!$A$9:$N$2200,K$1-$J$1+2)</f>
        <v>81.628</v>
      </c>
      <c r="L124" s="1">
        <f>VLOOKUP($H124,output!$A$9:$N$2200,L$1-$J$1+2)</f>
        <v>78.73</v>
      </c>
      <c r="M124" s="1">
        <f>VLOOKUP($H124,output!$A$9:$N$2200,M$1-$J$1+2)</f>
        <v>71.287123809592799</v>
      </c>
      <c r="N124" s="1">
        <f>VLOOKUP($H124,output!$A$9:$N$2200,N$1-$J$1+2)</f>
        <v>102.627559876155</v>
      </c>
      <c r="O124" s="1">
        <f>VLOOKUP($H124,output!$A$9:$N$2200,O$1-$J$1+2)</f>
        <v>95.277158607734904</v>
      </c>
      <c r="P124" s="1">
        <f>VLOOKUP($H124,output!$A$9:$N$2200,P$1-$J$1+2)</f>
        <v>157.749089897956</v>
      </c>
      <c r="Q124" s="1">
        <f>VLOOKUP($H124,output!$A$9:$N$2200,Q$1-$J$1+2)</f>
        <v>240.33121674467699</v>
      </c>
      <c r="R124" s="1">
        <f>VLOOKUP($H124,output!$A$9:$N$2200,R$1-$J$1+2)</f>
        <v>239.79814345315901</v>
      </c>
      <c r="S124" s="1">
        <f>VLOOKUP($H124,output!$A$9:$N$2200,S$1-$J$1+2)</f>
        <v>239.62328163400599</v>
      </c>
      <c r="T124" s="1">
        <f>VLOOKUP($H124,output!$A$9:$N$2200,T$1-$J$1+2)</f>
        <v>233.85798052283101</v>
      </c>
      <c r="U124" s="1">
        <f>VLOOKUP($H124,output!$A$9:$N$2200,U$1-$J$1+2)</f>
        <v>222.601286943248</v>
      </c>
      <c r="V124" s="1">
        <f>VLOOKUP($H124,output!$A$9:$N$2200,V$1-$J$1+2)</f>
        <v>224.30324861014901</v>
      </c>
    </row>
    <row r="125" spans="8:24" x14ac:dyDescent="0.35"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</row>
    <row r="126" spans="8:24" x14ac:dyDescent="0.35">
      <c r="K126" s="9"/>
      <c r="L126" s="9"/>
      <c r="M126" s="9"/>
      <c r="N126" s="9"/>
    </row>
    <row r="128" spans="8:24" x14ac:dyDescent="0.35">
      <c r="H128" t="s">
        <v>65</v>
      </c>
      <c r="J128" s="1">
        <f>VLOOKUP($H128,output!$A$9:$N$2200,J$1-$J$1+2)</f>
        <v>0</v>
      </c>
      <c r="K128" s="1">
        <f>VLOOKUP($H128,output!$A$9:$N$2200,K$1-$J$1+2)</f>
        <v>106.703</v>
      </c>
      <c r="L128" s="1">
        <f>VLOOKUP($H128,output!$A$9:$N$2200,L$1-$J$1+2)</f>
        <v>109.233</v>
      </c>
      <c r="M128" s="1">
        <f>VLOOKUP($H128,output!$A$9:$N$2200,M$1-$J$1+2)</f>
        <v>107.34211494781999</v>
      </c>
      <c r="N128" s="1">
        <f>VLOOKUP($H128,output!$A$9:$N$2200,N$1-$J$1+2)</f>
        <v>111.498036487406</v>
      </c>
      <c r="O128" s="1">
        <f>VLOOKUP($H128,output!$A$9:$N$2200,O$1-$J$1+2)</f>
        <v>118.416897842529</v>
      </c>
      <c r="P128" s="1">
        <f>VLOOKUP($H128,output!$A$9:$N$2200,P$1-$J$1+2)</f>
        <v>124.979444141889</v>
      </c>
      <c r="Q128" s="1">
        <f>VLOOKUP($H128,output!$A$9:$N$2200,Q$1-$J$1+2)</f>
        <v>128.56840983589601</v>
      </c>
      <c r="R128" s="1">
        <f>VLOOKUP($H128,output!$A$9:$N$2200,R$1-$J$1+2)</f>
        <v>134.363939562018</v>
      </c>
      <c r="S128" s="1">
        <f>VLOOKUP($H128,output!$A$9:$N$2200,S$1-$J$1+2)</f>
        <v>144.580417145046</v>
      </c>
      <c r="T128" s="1">
        <f>VLOOKUP($H128,output!$A$9:$N$2200,T$1-$J$1+2)</f>
        <v>148.35160339573</v>
      </c>
      <c r="U128" s="1">
        <f>VLOOKUP($H128,output!$A$9:$N$2200,U$1-$J$1+2)</f>
        <v>154.48728407356401</v>
      </c>
      <c r="V128" s="1">
        <f>VLOOKUP($H128,output!$A$9:$N$2200,V$1-$J$1+2)</f>
        <v>208.84002493851301</v>
      </c>
    </row>
    <row r="129" spans="8:22" x14ac:dyDescent="0.35">
      <c r="H129" t="s">
        <v>66</v>
      </c>
      <c r="J129" s="1">
        <f>VLOOKUP($H129,output!$A$9:$N$2200,J$1-$J$1+2)</f>
        <v>0</v>
      </c>
      <c r="K129" s="1">
        <f>VLOOKUP($H129,output!$A$9:$N$2200,K$1-$J$1+2)</f>
        <v>306.57299999999998</v>
      </c>
      <c r="L129" s="1">
        <f>VLOOKUP($H129,output!$A$9:$N$2200,L$1-$J$1+2)</f>
        <v>311.31799999999998</v>
      </c>
      <c r="M129" s="1">
        <f>VLOOKUP($H129,output!$A$9:$N$2200,M$1-$J$1+2)</f>
        <v>310.85649377146399</v>
      </c>
      <c r="N129" s="1">
        <f>VLOOKUP($H129,output!$A$9:$N$2200,N$1-$J$1+2)</f>
        <v>414.58667548736798</v>
      </c>
      <c r="O129" s="1">
        <f>VLOOKUP($H129,output!$A$9:$N$2200,O$1-$J$1+2)</f>
        <v>648.35502285969005</v>
      </c>
      <c r="P129" s="1">
        <f>VLOOKUP($H129,output!$A$9:$N$2200,P$1-$J$1+2)</f>
        <v>687.90227109005195</v>
      </c>
      <c r="Q129" s="1">
        <f>VLOOKUP($H129,output!$A$9:$N$2200,Q$1-$J$1+2)</f>
        <v>616.98690087035595</v>
      </c>
      <c r="R129" s="1">
        <f>VLOOKUP($H129,output!$A$9:$N$2200,R$1-$J$1+2)</f>
        <v>578.895510570331</v>
      </c>
      <c r="S129" s="1">
        <f>VLOOKUP($H129,output!$A$9:$N$2200,S$1-$J$1+2)</f>
        <v>930.79274163894104</v>
      </c>
      <c r="T129" s="1">
        <f>VLOOKUP($H129,output!$A$9:$N$2200,T$1-$J$1+2)</f>
        <v>874.34168577385606</v>
      </c>
      <c r="U129" s="1">
        <f>VLOOKUP($H129,output!$A$9:$N$2200,U$1-$J$1+2)</f>
        <v>863.19116138075594</v>
      </c>
      <c r="V129" s="1">
        <f>VLOOKUP($H129,output!$A$9:$N$2200,V$1-$J$1+2)</f>
        <v>1037.9671520540601</v>
      </c>
    </row>
    <row r="130" spans="8:22" x14ac:dyDescent="0.35">
      <c r="H130" t="s">
        <v>69</v>
      </c>
      <c r="J130" s="1">
        <f>VLOOKUP($H130,output!$A$9:$N$2200,J$1-$J$1+2)</f>
        <v>0</v>
      </c>
      <c r="K130" s="1">
        <f>VLOOKUP($H130,output!$A$9:$N$2200,K$1-$J$1+2)</f>
        <v>0</v>
      </c>
      <c r="L130" s="1">
        <f>VLOOKUP($H130,output!$A$9:$N$2200,L$1-$J$1+2)</f>
        <v>0</v>
      </c>
      <c r="M130" s="1">
        <f>VLOOKUP($H130,output!$A$9:$N$2200,M$1-$J$1+2)</f>
        <v>0</v>
      </c>
      <c r="N130" s="1">
        <f>VLOOKUP($H130,output!$A$9:$N$2200,N$1-$J$1+2)</f>
        <v>0</v>
      </c>
      <c r="O130" s="1">
        <f>VLOOKUP($H130,output!$A$9:$N$2200,O$1-$J$1+2)</f>
        <v>0</v>
      </c>
      <c r="P130" s="1">
        <f>VLOOKUP($H130,output!$A$9:$N$2200,P$1-$J$1+2)</f>
        <v>0</v>
      </c>
      <c r="Q130" s="1">
        <f>VLOOKUP($H130,output!$A$9:$N$2200,Q$1-$J$1+2)</f>
        <v>0</v>
      </c>
      <c r="R130" s="1">
        <f>VLOOKUP($H130,output!$A$9:$N$2200,R$1-$J$1+2)</f>
        <v>0</v>
      </c>
      <c r="S130" s="1">
        <f>VLOOKUP($H130,output!$A$9:$N$2200,S$1-$J$1+2)</f>
        <v>0</v>
      </c>
      <c r="T130" s="1">
        <f>VLOOKUP($H130,output!$A$9:$N$2200,T$1-$J$1+2)</f>
        <v>0</v>
      </c>
      <c r="U130" s="1">
        <f>VLOOKUP($H130,output!$A$9:$N$2200,U$1-$J$1+2)</f>
        <v>0</v>
      </c>
      <c r="V130" s="1">
        <f>VLOOKUP($H130,output!$A$9:$N$2200,V$1-$J$1+2)</f>
        <v>0</v>
      </c>
    </row>
    <row r="131" spans="8:22" x14ac:dyDescent="0.35">
      <c r="H131" t="s">
        <v>70</v>
      </c>
      <c r="J131" s="1">
        <f>VLOOKUP($H131,output!$A$9:$N$2200,J$1-$J$1+2)</f>
        <v>0</v>
      </c>
      <c r="K131" s="1">
        <f>VLOOKUP($H131,output!$A$9:$N$2200,K$1-$J$1+2)</f>
        <v>338.27100000000002</v>
      </c>
      <c r="L131" s="1">
        <f>VLOOKUP($H131,output!$A$9:$N$2200,L$1-$J$1+2)</f>
        <v>319.07799999999997</v>
      </c>
      <c r="M131" s="1">
        <f>VLOOKUP($H131,output!$A$9:$N$2200,M$1-$J$1+2)</f>
        <v>292.56312822270502</v>
      </c>
      <c r="N131" s="1">
        <f>VLOOKUP($H131,output!$A$9:$N$2200,N$1-$J$1+2)</f>
        <v>295.97543920650099</v>
      </c>
      <c r="O131" s="1">
        <f>VLOOKUP($H131,output!$A$9:$N$2200,O$1-$J$1+2)</f>
        <v>291.10315490351798</v>
      </c>
      <c r="P131" s="1">
        <f>VLOOKUP($H131,output!$A$9:$N$2200,P$1-$J$1+2)</f>
        <v>0</v>
      </c>
      <c r="Q131" s="1">
        <f>VLOOKUP($H131,output!$A$9:$N$2200,Q$1-$J$1+2)</f>
        <v>0</v>
      </c>
      <c r="R131" s="1">
        <f>VLOOKUP($H131,output!$A$9:$N$2200,R$1-$J$1+2)</f>
        <v>0</v>
      </c>
      <c r="S131" s="1">
        <f>VLOOKUP($H131,output!$A$9:$N$2200,S$1-$J$1+2)</f>
        <v>0</v>
      </c>
      <c r="T131" s="1">
        <f>VLOOKUP($H131,output!$A$9:$N$2200,T$1-$J$1+2)</f>
        <v>0</v>
      </c>
      <c r="U131" s="1">
        <f>VLOOKUP($H131,output!$A$9:$N$2200,U$1-$J$1+2)</f>
        <v>0</v>
      </c>
      <c r="V131" s="1">
        <f>VLOOKUP($H131,output!$A$9:$N$2200,V$1-$J$1+2)</f>
        <v>0</v>
      </c>
    </row>
    <row r="132" spans="8:22" x14ac:dyDescent="0.35">
      <c r="H132" t="s">
        <v>95</v>
      </c>
      <c r="J132" s="1">
        <f>VLOOKUP($H132,output!$A$9:$N$2200,J$1-$J$1+2)</f>
        <v>0</v>
      </c>
      <c r="K132" s="1">
        <f>VLOOKUP($H132,output!$A$9:$N$2200,K$1-$J$1+2)</f>
        <v>0</v>
      </c>
      <c r="L132" s="1">
        <f>VLOOKUP($H132,output!$A$9:$N$2200,L$1-$J$1+2)</f>
        <v>0</v>
      </c>
      <c r="M132" s="1">
        <f>VLOOKUP($H132,output!$A$9:$N$2200,M$1-$J$1+2)</f>
        <v>105.602526436437</v>
      </c>
      <c r="N132" s="1">
        <f>VLOOKUP($H132,output!$A$9:$N$2200,N$1-$J$1+2)</f>
        <v>109.37663925558</v>
      </c>
      <c r="O132" s="1">
        <f>VLOOKUP($H132,output!$A$9:$N$2200,O$1-$J$1+2)</f>
        <v>115.60422467703501</v>
      </c>
      <c r="P132" s="1">
        <f>VLOOKUP($H132,output!$A$9:$N$2200,P$1-$J$1+2)</f>
        <v>122.35089269372099</v>
      </c>
      <c r="Q132" s="1">
        <f>VLOOKUP($H132,output!$A$9:$N$2200,Q$1-$J$1+2)</f>
        <v>126.06702774116199</v>
      </c>
      <c r="R132" s="1">
        <f>VLOOKUP($H132,output!$A$9:$N$2200,R$1-$J$1+2)</f>
        <v>131.96680582492999</v>
      </c>
      <c r="S132" s="1">
        <f>VLOOKUP($H132,output!$A$9:$N$2200,S$1-$J$1+2)</f>
        <v>142.27318599440099</v>
      </c>
      <c r="T132" s="1">
        <f>VLOOKUP($H132,output!$A$9:$N$2200,T$1-$J$1+2)</f>
        <v>146.11387316265001</v>
      </c>
      <c r="U132" s="1">
        <f>VLOOKUP($H132,output!$A$9:$N$2200,U$1-$J$1+2)</f>
        <v>152.30663144452001</v>
      </c>
      <c r="V132" s="1">
        <f>VLOOKUP($H132,output!$A$9:$N$2200,V$1-$J$1+2)</f>
        <v>205.67029746733101</v>
      </c>
    </row>
    <row r="133" spans="8:22" x14ac:dyDescent="0.35">
      <c r="H133" t="s">
        <v>96</v>
      </c>
      <c r="J133" s="1">
        <f>VLOOKUP($H133,output!$A$9:$N$2200,J$1-$J$1+2)</f>
        <v>0</v>
      </c>
      <c r="K133" s="1">
        <f>VLOOKUP($H133,output!$A$9:$N$2200,K$1-$J$1+2)</f>
        <v>0</v>
      </c>
      <c r="L133" s="1">
        <f>VLOOKUP($H133,output!$A$9:$N$2200,L$1-$J$1+2)</f>
        <v>0</v>
      </c>
      <c r="M133" s="1">
        <f>VLOOKUP($H133,output!$A$9:$N$2200,M$1-$J$1+2)</f>
        <v>280.11728313361101</v>
      </c>
      <c r="N133" s="1">
        <f>VLOOKUP($H133,output!$A$9:$N$2200,N$1-$J$1+2)</f>
        <v>376.42991890370803</v>
      </c>
      <c r="O133" s="1">
        <f>VLOOKUP($H133,output!$A$9:$N$2200,O$1-$J$1+2)</f>
        <v>595.16604364552495</v>
      </c>
      <c r="P133" s="1">
        <f>VLOOKUP($H133,output!$A$9:$N$2200,P$1-$J$1+2)</f>
        <v>638.99084130775998</v>
      </c>
      <c r="Q133" s="1">
        <f>VLOOKUP($H133,output!$A$9:$N$2200,Q$1-$J$1+2)</f>
        <v>571.42552575911395</v>
      </c>
      <c r="R133" s="1">
        <f>VLOOKUP($H133,output!$A$9:$N$2200,R$1-$J$1+2)</f>
        <v>536.46801998585704</v>
      </c>
      <c r="S133" s="1">
        <f>VLOOKUP($H133,output!$A$9:$N$2200,S$1-$J$1+2)</f>
        <v>862.82412902743795</v>
      </c>
      <c r="T133" s="1">
        <f>VLOOKUP($H133,output!$A$9:$N$2200,T$1-$J$1+2)</f>
        <v>810.23371540206904</v>
      </c>
      <c r="U133" s="1">
        <f>VLOOKUP($H133,output!$A$9:$N$2200,U$1-$J$1+2)</f>
        <v>802.05705682065604</v>
      </c>
      <c r="V133" s="1">
        <f>VLOOKUP($H133,output!$A$9:$N$2200,V$1-$J$1+2)</f>
        <v>976.075836932892</v>
      </c>
    </row>
    <row r="134" spans="8:22" x14ac:dyDescent="0.35">
      <c r="H134" t="s">
        <v>100</v>
      </c>
      <c r="J134" s="1">
        <f>VLOOKUP($H134,output!$A$9:$N$2200,J$1-$J$1+2)</f>
        <v>0</v>
      </c>
      <c r="K134" s="1">
        <f>VLOOKUP($H134,output!$A$9:$N$2200,K$1-$J$1+2)</f>
        <v>0</v>
      </c>
      <c r="L134" s="1">
        <f>VLOOKUP($H134,output!$A$9:$N$2200,L$1-$J$1+2)</f>
        <v>0</v>
      </c>
      <c r="M134" s="1">
        <f>VLOOKUP($H134,output!$A$9:$N$2200,M$1-$J$1+2)</f>
        <v>214.647461270306</v>
      </c>
      <c r="N134" s="1">
        <f>VLOOKUP($H134,output!$A$9:$N$2200,N$1-$J$1+2)</f>
        <v>222.39366966077199</v>
      </c>
      <c r="O134" s="1">
        <f>VLOOKUP($H134,output!$A$9:$N$2200,O$1-$J$1+2)</f>
        <v>216.65308432174899</v>
      </c>
      <c r="P134" s="1">
        <f>VLOOKUP($H134,output!$A$9:$N$2200,P$1-$J$1+2)</f>
        <v>0.43240583882135403</v>
      </c>
      <c r="Q134" s="1">
        <f>VLOOKUP($H134,output!$A$9:$N$2200,Q$1-$J$1+2)</f>
        <v>0</v>
      </c>
      <c r="R134" s="1">
        <f>VLOOKUP($H134,output!$A$9:$N$2200,R$1-$J$1+2)</f>
        <v>0</v>
      </c>
      <c r="S134" s="1">
        <f>VLOOKUP($H134,output!$A$9:$N$2200,S$1-$J$1+2)</f>
        <v>0</v>
      </c>
      <c r="T134" s="1">
        <f>VLOOKUP($H134,output!$A$9:$N$2200,T$1-$J$1+2)</f>
        <v>0</v>
      </c>
      <c r="U134" s="1">
        <f>VLOOKUP($H134,output!$A$9:$N$2200,U$1-$J$1+2)</f>
        <v>0</v>
      </c>
      <c r="V134" s="1">
        <f>VLOOKUP($H134,output!$A$9:$N$2200,V$1-$J$1+2)</f>
        <v>0</v>
      </c>
    </row>
    <row r="135" spans="8:22" x14ac:dyDescent="0.35">
      <c r="H135" t="s">
        <v>71</v>
      </c>
      <c r="J135" s="1">
        <f>VLOOKUP($H135,output!$A$9:$N$2200,J$1-$J$1+2)</f>
        <v>0</v>
      </c>
      <c r="K135" s="1">
        <f>VLOOKUP($H135,output!$A$9:$N$2200,K$1-$J$1+2)</f>
        <v>132.42500000000001</v>
      </c>
      <c r="L135" s="1">
        <f>VLOOKUP($H135,output!$A$9:$N$2200,L$1-$J$1+2)</f>
        <v>127.536</v>
      </c>
      <c r="M135" s="1">
        <f>VLOOKUP($H135,output!$A$9:$N$2200,M$1-$J$1+2)</f>
        <v>123.09845340845401</v>
      </c>
      <c r="N135" s="1">
        <f>VLOOKUP($H135,output!$A$9:$N$2200,N$1-$J$1+2)</f>
        <v>187.85540093580801</v>
      </c>
      <c r="O135" s="1">
        <f>VLOOKUP($H135,output!$A$9:$N$2200,O$1-$J$1+2)</f>
        <v>169.18608751347199</v>
      </c>
      <c r="P135" s="1">
        <f>VLOOKUP($H135,output!$A$9:$N$2200,P$1-$J$1+2)</f>
        <v>176.670349872971</v>
      </c>
      <c r="Q135" s="1">
        <f>VLOOKUP($H135,output!$A$9:$N$2200,Q$1-$J$1+2)</f>
        <v>262.26255805387001</v>
      </c>
      <c r="R135" s="1">
        <f>VLOOKUP($H135,output!$A$9:$N$2200,R$1-$J$1+2)</f>
        <v>229.32999808407601</v>
      </c>
      <c r="S135" s="1">
        <f>VLOOKUP($H135,output!$A$9:$N$2200,S$1-$J$1+2)</f>
        <v>203.72480781502901</v>
      </c>
      <c r="T135" s="1">
        <f>VLOOKUP($H135,output!$A$9:$N$2200,T$1-$J$1+2)</f>
        <v>182.51735055613301</v>
      </c>
      <c r="U135" s="1">
        <f>VLOOKUP($H135,output!$A$9:$N$2200,U$1-$J$1+2)</f>
        <v>164.22950044435899</v>
      </c>
      <c r="V135" s="1">
        <f>VLOOKUP($H135,output!$A$9:$N$2200,V$1-$J$1+2)</f>
        <v>150.211818056087</v>
      </c>
    </row>
    <row r="136" spans="8:22" x14ac:dyDescent="0.35">
      <c r="H136" t="s">
        <v>93</v>
      </c>
      <c r="J136" s="1">
        <f>VLOOKUP($H136,output!$A$9:$N$2200,J$1-$J$1+2)</f>
        <v>0</v>
      </c>
      <c r="K136" s="1">
        <f>VLOOKUP($H136,output!$A$9:$N$2200,K$1-$J$1+2)</f>
        <v>103.69</v>
      </c>
      <c r="L136" s="1">
        <f>VLOOKUP($H136,output!$A$9:$N$2200,L$1-$J$1+2)</f>
        <v>99.555000000000007</v>
      </c>
      <c r="M136" s="1">
        <f>VLOOKUP($H136,output!$A$9:$N$2200,M$1-$J$1+2)</f>
        <v>96.384091043562407</v>
      </c>
      <c r="N136" s="1">
        <f>VLOOKUP($H136,output!$A$9:$N$2200,N$1-$J$1+2)</f>
        <v>96.2183349431576</v>
      </c>
      <c r="O136" s="1">
        <f>VLOOKUP($H136,output!$A$9:$N$2200,O$1-$J$1+2)</f>
        <v>97.511902368235994</v>
      </c>
      <c r="P136" s="1">
        <f>VLOOKUP($H136,output!$A$9:$N$2200,P$1-$J$1+2)</f>
        <v>237.29930219778399</v>
      </c>
      <c r="Q136" s="1">
        <f>VLOOKUP($H136,output!$A$9:$N$2200,Q$1-$J$1+2)</f>
        <v>432.59218697003797</v>
      </c>
      <c r="R136" s="1">
        <f>VLOOKUP($H136,output!$A$9:$N$2200,R$1-$J$1+2)</f>
        <v>392.95198090986702</v>
      </c>
      <c r="S136" s="1">
        <f>VLOOKUP($H136,output!$A$9:$N$2200,S$1-$J$1+2)</f>
        <v>359.93123764751903</v>
      </c>
      <c r="T136" s="1">
        <f>VLOOKUP($H136,output!$A$9:$N$2200,T$1-$J$1+2)</f>
        <v>320.13071921311098</v>
      </c>
      <c r="U136" s="1">
        <f>VLOOKUP($H136,output!$A$9:$N$2200,U$1-$J$1+2)</f>
        <v>280.75849547141502</v>
      </c>
      <c r="V136" s="1">
        <f>VLOOKUP($H136,output!$A$9:$N$2200,V$1-$J$1+2)</f>
        <v>264.31907487702699</v>
      </c>
    </row>
    <row r="137" spans="8:22" x14ac:dyDescent="0.35">
      <c r="H137" t="s">
        <v>73</v>
      </c>
      <c r="J137" s="1">
        <f>VLOOKUP($H137,output!$A$9:$N$2200,J$1-$J$1+2)</f>
        <v>0</v>
      </c>
      <c r="K137" s="1">
        <f>VLOOKUP($H137,output!$A$9:$N$2200,K$1-$J$1+2)</f>
        <v>103.69</v>
      </c>
      <c r="L137" s="1">
        <f>VLOOKUP($H137,output!$A$9:$N$2200,L$1-$J$1+2)</f>
        <v>99.555000000000007</v>
      </c>
      <c r="M137" s="1">
        <f>VLOOKUP($H137,output!$A$9:$N$2200,M$1-$J$1+2)</f>
        <v>96.384091043562407</v>
      </c>
      <c r="N137" s="1">
        <f>VLOOKUP($H137,output!$A$9:$N$2200,N$1-$J$1+2)</f>
        <v>96.2183349431576</v>
      </c>
      <c r="O137" s="1">
        <f>VLOOKUP($H137,output!$A$9:$N$2200,O$1-$J$1+2)</f>
        <v>97.511902368235994</v>
      </c>
      <c r="P137" s="1">
        <f>VLOOKUP($H137,output!$A$9:$N$2200,P$1-$J$1+2)</f>
        <v>0</v>
      </c>
      <c r="Q137" s="1">
        <f>VLOOKUP($H137,output!$A$9:$N$2200,Q$1-$J$1+2)</f>
        <v>0</v>
      </c>
      <c r="R137" s="1">
        <f>VLOOKUP($H137,output!$A$9:$N$2200,R$1-$J$1+2)</f>
        <v>0</v>
      </c>
      <c r="S137" s="1">
        <f>VLOOKUP($H137,output!$A$9:$N$2200,S$1-$J$1+2)</f>
        <v>0</v>
      </c>
      <c r="T137" s="1">
        <f>VLOOKUP($H137,output!$A$9:$N$2200,T$1-$J$1+2)</f>
        <v>0</v>
      </c>
      <c r="U137" s="1">
        <f>VLOOKUP($H137,output!$A$9:$N$2200,U$1-$J$1+2)</f>
        <v>0</v>
      </c>
      <c r="V137" s="1">
        <f>VLOOKUP($H137,output!$A$9:$N$2200,V$1-$J$1+2)</f>
        <v>0</v>
      </c>
    </row>
    <row r="138" spans="8:22" x14ac:dyDescent="0.35"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8:22" x14ac:dyDescent="0.35">
      <c r="H139" t="s">
        <v>151</v>
      </c>
      <c r="J139" s="1">
        <f>J128+J129</f>
        <v>0</v>
      </c>
      <c r="K139" s="1">
        <f t="shared" ref="K139:V139" si="22">K128+K129</f>
        <v>413.27599999999995</v>
      </c>
      <c r="L139" s="1">
        <f t="shared" si="22"/>
        <v>420.55099999999999</v>
      </c>
      <c r="M139" s="1">
        <f t="shared" si="22"/>
        <v>418.19860871928398</v>
      </c>
      <c r="N139" s="1">
        <f t="shared" si="22"/>
        <v>526.084711974774</v>
      </c>
      <c r="O139" s="1">
        <f t="shared" si="22"/>
        <v>766.77192070221906</v>
      </c>
      <c r="P139" s="1">
        <f t="shared" si="22"/>
        <v>812.88171523194092</v>
      </c>
      <c r="Q139" s="1">
        <f t="shared" si="22"/>
        <v>745.55531070625193</v>
      </c>
      <c r="R139" s="1">
        <f t="shared" si="22"/>
        <v>713.259450132349</v>
      </c>
      <c r="S139" s="1">
        <f t="shared" si="22"/>
        <v>1075.373158783987</v>
      </c>
      <c r="T139" s="1">
        <f t="shared" si="22"/>
        <v>1022.693289169586</v>
      </c>
      <c r="U139" s="1">
        <f t="shared" si="22"/>
        <v>1017.6784454543199</v>
      </c>
      <c r="V139" s="1">
        <f t="shared" si="22"/>
        <v>1246.8071769925732</v>
      </c>
    </row>
    <row r="140" spans="8:22" x14ac:dyDescent="0.35">
      <c r="H140" t="s">
        <v>152</v>
      </c>
      <c r="J140" s="1">
        <f>J130+J131</f>
        <v>0</v>
      </c>
      <c r="K140" s="1">
        <f t="shared" ref="K140:V140" si="23">K130+K131</f>
        <v>338.27100000000002</v>
      </c>
      <c r="L140" s="1">
        <f t="shared" si="23"/>
        <v>319.07799999999997</v>
      </c>
      <c r="M140" s="1">
        <f t="shared" si="23"/>
        <v>292.56312822270502</v>
      </c>
      <c r="N140" s="1">
        <f t="shared" si="23"/>
        <v>295.97543920650099</v>
      </c>
      <c r="O140" s="1">
        <f t="shared" si="23"/>
        <v>291.10315490351798</v>
      </c>
      <c r="P140" s="1">
        <f t="shared" si="23"/>
        <v>0</v>
      </c>
      <c r="Q140" s="1">
        <f t="shared" si="23"/>
        <v>0</v>
      </c>
      <c r="R140" s="1">
        <f t="shared" si="23"/>
        <v>0</v>
      </c>
      <c r="S140" s="1">
        <f t="shared" si="23"/>
        <v>0</v>
      </c>
      <c r="T140" s="1">
        <f t="shared" si="23"/>
        <v>0</v>
      </c>
      <c r="U140" s="1">
        <f t="shared" si="23"/>
        <v>0</v>
      </c>
      <c r="V140" s="1">
        <f t="shared" si="23"/>
        <v>0</v>
      </c>
    </row>
    <row r="141" spans="8:22" x14ac:dyDescent="0.35">
      <c r="H141" t="s">
        <v>153</v>
      </c>
      <c r="J141" s="1">
        <f>J132+J133</f>
        <v>0</v>
      </c>
      <c r="K141" s="1">
        <f t="shared" ref="K141:V141" si="24">K132+K133</f>
        <v>0</v>
      </c>
      <c r="L141" s="1">
        <f t="shared" si="24"/>
        <v>0</v>
      </c>
      <c r="M141" s="1">
        <f t="shared" si="24"/>
        <v>385.71980957004803</v>
      </c>
      <c r="N141" s="1">
        <f t="shared" si="24"/>
        <v>485.80655815928804</v>
      </c>
      <c r="O141" s="1">
        <f t="shared" si="24"/>
        <v>710.77026832256001</v>
      </c>
      <c r="P141" s="1">
        <f t="shared" si="24"/>
        <v>761.34173400148097</v>
      </c>
      <c r="Q141" s="1">
        <f t="shared" si="24"/>
        <v>697.4925535002759</v>
      </c>
      <c r="R141" s="1">
        <f t="shared" si="24"/>
        <v>668.43482581078706</v>
      </c>
      <c r="S141" s="1">
        <f t="shared" si="24"/>
        <v>1005.097315021839</v>
      </c>
      <c r="T141" s="1">
        <f t="shared" si="24"/>
        <v>956.34758856471899</v>
      </c>
      <c r="U141" s="1">
        <f t="shared" si="24"/>
        <v>954.36368826517605</v>
      </c>
      <c r="V141" s="1">
        <f t="shared" si="24"/>
        <v>1181.7461344002231</v>
      </c>
    </row>
    <row r="142" spans="8:22" x14ac:dyDescent="0.35">
      <c r="H142" t="s">
        <v>154</v>
      </c>
      <c r="J142" s="1">
        <f>J134</f>
        <v>0</v>
      </c>
      <c r="K142" s="1">
        <f t="shared" ref="K142:V142" si="25">K134</f>
        <v>0</v>
      </c>
      <c r="L142" s="1">
        <f t="shared" si="25"/>
        <v>0</v>
      </c>
      <c r="M142" s="1">
        <f t="shared" si="25"/>
        <v>214.647461270306</v>
      </c>
      <c r="N142" s="1">
        <f t="shared" si="25"/>
        <v>222.39366966077199</v>
      </c>
      <c r="O142" s="1">
        <f t="shared" si="25"/>
        <v>216.65308432174899</v>
      </c>
      <c r="P142" s="1">
        <f t="shared" si="25"/>
        <v>0.43240583882135403</v>
      </c>
      <c r="Q142" s="1">
        <f t="shared" si="25"/>
        <v>0</v>
      </c>
      <c r="R142" s="1">
        <f t="shared" si="25"/>
        <v>0</v>
      </c>
      <c r="S142" s="1">
        <f t="shared" si="25"/>
        <v>0</v>
      </c>
      <c r="T142" s="1">
        <f t="shared" si="25"/>
        <v>0</v>
      </c>
      <c r="U142" s="1">
        <f t="shared" si="25"/>
        <v>0</v>
      </c>
      <c r="V142" s="1">
        <f t="shared" si="25"/>
        <v>0</v>
      </c>
    </row>
    <row r="143" spans="8:22" x14ac:dyDescent="0.35">
      <c r="H143" t="s">
        <v>141</v>
      </c>
      <c r="J143" s="1">
        <f>J136+J137</f>
        <v>0</v>
      </c>
      <c r="K143" s="1">
        <f t="shared" ref="K143:U143" si="26">K136+K137</f>
        <v>207.38</v>
      </c>
      <c r="L143" s="1">
        <f t="shared" si="26"/>
        <v>199.11</v>
      </c>
      <c r="M143" s="1">
        <f t="shared" si="26"/>
        <v>192.76818208712481</v>
      </c>
      <c r="N143" s="1">
        <f t="shared" si="26"/>
        <v>192.4366698863152</v>
      </c>
      <c r="O143" s="1">
        <f t="shared" si="26"/>
        <v>195.02380473647199</v>
      </c>
      <c r="P143" s="1">
        <f t="shared" si="26"/>
        <v>237.29930219778399</v>
      </c>
      <c r="Q143" s="1">
        <f t="shared" si="26"/>
        <v>432.59218697003797</v>
      </c>
      <c r="R143" s="1">
        <f t="shared" si="26"/>
        <v>392.95198090986702</v>
      </c>
      <c r="S143" s="1">
        <f t="shared" si="26"/>
        <v>359.93123764751903</v>
      </c>
      <c r="T143" s="1">
        <f t="shared" si="26"/>
        <v>320.13071921311098</v>
      </c>
      <c r="U143" s="1">
        <f t="shared" si="26"/>
        <v>280.75849547141502</v>
      </c>
      <c r="V143" s="1">
        <f>V136+V137</f>
        <v>264.31907487702699</v>
      </c>
    </row>
    <row r="144" spans="8:22" x14ac:dyDescent="0.35">
      <c r="H144" t="s">
        <v>105</v>
      </c>
      <c r="J144" s="1">
        <f>J135</f>
        <v>0</v>
      </c>
      <c r="K144" s="1">
        <f t="shared" ref="K144:V144" si="27">K135</f>
        <v>132.42500000000001</v>
      </c>
      <c r="L144" s="1">
        <f t="shared" si="27"/>
        <v>127.536</v>
      </c>
      <c r="M144" s="1">
        <f t="shared" si="27"/>
        <v>123.09845340845401</v>
      </c>
      <c r="N144" s="1">
        <f t="shared" si="27"/>
        <v>187.85540093580801</v>
      </c>
      <c r="O144" s="1">
        <f t="shared" si="27"/>
        <v>169.18608751347199</v>
      </c>
      <c r="P144" s="1">
        <f t="shared" si="27"/>
        <v>176.670349872971</v>
      </c>
      <c r="Q144" s="1">
        <f t="shared" si="27"/>
        <v>262.26255805387001</v>
      </c>
      <c r="R144" s="1">
        <f t="shared" si="27"/>
        <v>229.32999808407601</v>
      </c>
      <c r="S144" s="1">
        <f t="shared" si="27"/>
        <v>203.72480781502901</v>
      </c>
      <c r="T144" s="1">
        <f t="shared" si="27"/>
        <v>182.51735055613301</v>
      </c>
      <c r="U144" s="1">
        <f t="shared" si="27"/>
        <v>164.22950044435899</v>
      </c>
      <c r="V144" s="1">
        <f t="shared" si="27"/>
        <v>150.211818056087</v>
      </c>
    </row>
    <row r="160" spans="10:22" x14ac:dyDescent="0.35"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0:22" x14ac:dyDescent="0.35"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0:22" x14ac:dyDescent="0.35"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0:22" x14ac:dyDescent="0.35"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0:22" x14ac:dyDescent="0.35"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0:22" x14ac:dyDescent="0.35"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0:22" x14ac:dyDescent="0.35"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0:22" x14ac:dyDescent="0.35"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H1:BC251"/>
  <sheetViews>
    <sheetView tabSelected="1" zoomScale="70" zoomScaleNormal="70" workbookViewId="0">
      <pane ySplit="1" topLeftCell="A2" activePane="bottomLeft" state="frozen"/>
      <selection pane="bottomLeft" activeCell="V16" sqref="V16"/>
    </sheetView>
  </sheetViews>
  <sheetFormatPr baseColWidth="10" defaultRowHeight="14.5" x14ac:dyDescent="0.35"/>
  <cols>
    <col min="7" max="7" width="66.08984375" customWidth="1"/>
    <col min="8" max="8" width="57.453125" bestFit="1" customWidth="1"/>
    <col min="9" max="9" width="20.81640625" customWidth="1"/>
    <col min="13" max="13" width="12.6328125" customWidth="1"/>
  </cols>
  <sheetData>
    <row r="1" spans="8:42" x14ac:dyDescent="0.35">
      <c r="J1" s="2">
        <v>2018</v>
      </c>
      <c r="K1" s="2">
        <v>2019</v>
      </c>
      <c r="L1" s="2">
        <v>2020</v>
      </c>
      <c r="M1" s="2">
        <v>2021</v>
      </c>
      <c r="N1" s="2">
        <v>2022</v>
      </c>
      <c r="O1" s="2">
        <v>2023</v>
      </c>
      <c r="P1" s="2">
        <v>2024</v>
      </c>
      <c r="Q1" s="2">
        <v>2025</v>
      </c>
      <c r="R1" s="2">
        <v>2026</v>
      </c>
      <c r="S1" s="2">
        <v>2027</v>
      </c>
      <c r="T1" s="2">
        <v>2028</v>
      </c>
      <c r="U1" s="2">
        <v>2029</v>
      </c>
      <c r="V1" s="2">
        <v>2030</v>
      </c>
      <c r="W1" s="2">
        <v>2031</v>
      </c>
      <c r="X1" s="2">
        <v>2032</v>
      </c>
      <c r="Y1" s="2">
        <v>2033</v>
      </c>
      <c r="Z1" s="2">
        <v>2034</v>
      </c>
      <c r="AA1" s="2">
        <v>2035</v>
      </c>
      <c r="AB1" s="2">
        <v>2036</v>
      </c>
      <c r="AC1" s="2">
        <v>2037</v>
      </c>
      <c r="AD1" s="2">
        <v>2038</v>
      </c>
      <c r="AE1" s="2">
        <v>2039</v>
      </c>
      <c r="AF1" s="2">
        <v>2040</v>
      </c>
      <c r="AG1" s="2">
        <v>2041</v>
      </c>
      <c r="AH1" s="2">
        <v>2042</v>
      </c>
      <c r="AI1" s="2">
        <v>2043</v>
      </c>
      <c r="AJ1" s="2">
        <v>2044</v>
      </c>
      <c r="AK1" s="2">
        <v>2045</v>
      </c>
      <c r="AL1" s="2">
        <v>2046</v>
      </c>
      <c r="AM1" s="2">
        <v>2047</v>
      </c>
      <c r="AN1" s="2">
        <v>2048</v>
      </c>
      <c r="AO1" s="2">
        <v>2049</v>
      </c>
      <c r="AP1" s="2">
        <v>2050</v>
      </c>
    </row>
    <row r="2" spans="8:42" x14ac:dyDescent="0.35">
      <c r="H2" s="2" t="s">
        <v>177</v>
      </c>
    </row>
    <row r="3" spans="8:42" x14ac:dyDescent="0.35">
      <c r="H3" t="s">
        <v>7</v>
      </c>
      <c r="I3" t="s">
        <v>107</v>
      </c>
      <c r="J3" s="11">
        <f>VLOOKUP($H3,output!$A$9:$AH$2200,J$1-$J$1+2)</f>
        <v>29.283000000000001</v>
      </c>
      <c r="K3" s="11">
        <f>VLOOKUP($H3,output!$A$9:$AH$2200,K$1-$J$1+2)</f>
        <v>28.341000000000001</v>
      </c>
      <c r="L3" s="11">
        <f>VLOOKUP($H3,output!$A$9:$AH$2200,L$1-$J$1+2)</f>
        <v>27.452999999999999</v>
      </c>
      <c r="M3" s="11">
        <f>VLOOKUP($H3,output!$A$9:$AH$2200,M$1-$J$1+2)</f>
        <v>26.251258896596301</v>
      </c>
      <c r="N3" s="11">
        <f>VLOOKUP($H3,output!$A$9:$AH$2200,N$1-$J$1+2)</f>
        <v>25.297175632057598</v>
      </c>
      <c r="O3" s="11">
        <f>VLOOKUP($H3,output!$A$9:$AH$2200,O$1-$J$1+2)</f>
        <v>24.535347147149199</v>
      </c>
      <c r="P3" s="11">
        <f>VLOOKUP($H3,output!$A$9:$AH$2200,P$1-$J$1+2)</f>
        <v>23.487181624643299</v>
      </c>
      <c r="Q3" s="11">
        <f>VLOOKUP($H3,output!$A$9:$AH$2200,Q$1-$J$1+2)</f>
        <v>22.492705909310601</v>
      </c>
      <c r="R3" s="11">
        <f>VLOOKUP($H3,output!$A$9:$AH$2200,R$1-$J$1+2)</f>
        <v>21.3481487768689</v>
      </c>
      <c r="S3" s="11">
        <f>VLOOKUP($H3,output!$A$9:$AH$2200,S$1-$J$1+2)</f>
        <v>19.248642446164599</v>
      </c>
      <c r="T3" s="11">
        <f>VLOOKUP($H3,output!$A$9:$AH$2200,T$1-$J$1+2)</f>
        <v>17.4341879597347</v>
      </c>
      <c r="U3" s="11">
        <f>VLOOKUP($H3,output!$A$9:$AH$2200,U$1-$J$1+2)</f>
        <v>15.6624699506614</v>
      </c>
      <c r="V3" s="11">
        <f>VLOOKUP($H3,output!$A$9:$AH$2200,V$1-$J$1+2)</f>
        <v>13.8436369284526</v>
      </c>
      <c r="W3" s="11">
        <f>VLOOKUP($H3,output!$A$9:$AH$2200,W$1-$J$1+2)</f>
        <v>12.514466416983201</v>
      </c>
      <c r="X3" s="11">
        <f>VLOOKUP($H3,output!$A$9:$AH$2200,X$1-$J$1+2)</f>
        <v>11.3500862149623</v>
      </c>
      <c r="Y3" s="11">
        <f>VLOOKUP($H3,output!$A$9:$AH$2200,Y$1-$J$1+2)</f>
        <v>10.2976065143725</v>
      </c>
      <c r="Z3" s="11">
        <f>VLOOKUP($H3,output!$A$9:$AH$2200,Z$1-$J$1+2)</f>
        <v>9.3083906959902905</v>
      </c>
      <c r="AA3" s="11">
        <f>VLOOKUP($H3,output!$A$9:$AH$2200,AA$1-$J$1+2)</f>
        <v>8.4711273769482602</v>
      </c>
      <c r="AB3" s="11">
        <f>VLOOKUP($H3,output!$A$9:$AH$2200,AB$1-$J$1+2)</f>
        <v>7.4338002590619201</v>
      </c>
      <c r="AC3" s="11">
        <f>VLOOKUP($H3,output!$A$9:$AH$2200,AC$1-$J$1+2)</f>
        <v>6.5028001931819501</v>
      </c>
      <c r="AD3" s="11">
        <f>VLOOKUP($H3,output!$A$9:$AH$2200,AD$1-$J$1+2)</f>
        <v>5.6854426842065697</v>
      </c>
      <c r="AE3" s="11">
        <f>VLOOKUP($H3,output!$A$9:$AH$2200,AE$1-$J$1+2)</f>
        <v>4.96450735324653</v>
      </c>
      <c r="AF3" s="11">
        <f>VLOOKUP($H3,output!$A$9:$AH$2200,AF$1-$J$1+2)</f>
        <v>4.3091451962979503</v>
      </c>
      <c r="AG3" s="11">
        <f>VLOOKUP($H3,output!$A$9:$AH$2200,AG$1-$J$1+2)</f>
        <v>3.7329040832082501</v>
      </c>
      <c r="AH3" s="11">
        <f>VLOOKUP($H3,output!$A$9:$AH$2200,AH$1-$J$1+2)</f>
        <v>3.2248770385662202</v>
      </c>
      <c r="AI3" s="11">
        <f>VLOOKUP($H3,output!$A$9:$AH$2200,AI$1-$J$1+2)</f>
        <v>2.7525322254670499</v>
      </c>
      <c r="AJ3" s="11">
        <f>VLOOKUP($H3,output!$A$9:$AH$2200,AJ$1-$J$1+2)</f>
        <v>2.3575215753023002</v>
      </c>
      <c r="AK3" s="11">
        <f>VLOOKUP($H3,output!$A$9:$AH$2200,AK$1-$J$1+2)</f>
        <v>2.00703616059582</v>
      </c>
      <c r="AL3" s="11">
        <f>VLOOKUP($H3,output!$A$9:$AH$2200,AL$1-$J$1+2)</f>
        <v>1.50700033350433</v>
      </c>
      <c r="AM3" s="11">
        <f>VLOOKUP($H3,output!$A$9:$AH$2200,AM$1-$J$1+2)</f>
        <v>1.06320490606239</v>
      </c>
      <c r="AN3" s="11">
        <f>VLOOKUP($H3,output!$A$9:$AH$2200,AN$1-$J$1+2)</f>
        <v>0.66824998014760895</v>
      </c>
      <c r="AO3" s="11">
        <f>VLOOKUP($H3,output!$A$9:$AH$2200,AO$1-$J$1+2)</f>
        <v>0.31570979699375801</v>
      </c>
      <c r="AP3" s="11">
        <f>VLOOKUP($H3,output!$A$9:$AH$2200,AP$1-$J$1+2)</f>
        <v>0</v>
      </c>
    </row>
    <row r="4" spans="8:42" x14ac:dyDescent="0.35">
      <c r="H4" t="s">
        <v>8</v>
      </c>
      <c r="I4" t="s">
        <v>108</v>
      </c>
      <c r="J4" s="11">
        <f>VLOOKUP($H4,output!$A$9:$AH$2200,J$1-$J$1+2)</f>
        <v>12.96</v>
      </c>
      <c r="K4" s="11">
        <f>VLOOKUP($H4,output!$A$9:$AH$2200,K$1-$J$1+2)</f>
        <v>12.412000000000001</v>
      </c>
      <c r="L4" s="11">
        <f>VLOOKUP($H4,output!$A$9:$AH$2200,L$1-$J$1+2)</f>
        <v>11.906000000000001</v>
      </c>
      <c r="M4" s="11">
        <f>VLOOKUP($H4,output!$A$9:$AH$2200,M$1-$J$1+2)</f>
        <v>11.449855006793999</v>
      </c>
      <c r="N4" s="11">
        <f>VLOOKUP($H4,output!$A$9:$AH$2200,N$1-$J$1+2)</f>
        <v>10.585047249333799</v>
      </c>
      <c r="O4" s="11">
        <f>VLOOKUP($H4,output!$A$9:$AH$2200,O$1-$J$1+2)</f>
        <v>8.6791108292971497</v>
      </c>
      <c r="P4" s="11">
        <f>VLOOKUP($H4,output!$A$9:$AH$2200,P$1-$J$1+2)</f>
        <v>6.97769153130145</v>
      </c>
      <c r="Q4" s="11">
        <f>VLOOKUP($H4,output!$A$9:$AH$2200,Q$1-$J$1+2)</f>
        <v>5.6473888449256497</v>
      </c>
      <c r="R4" s="11">
        <f>VLOOKUP($H4,output!$A$9:$AH$2200,R$1-$J$1+2)</f>
        <v>4.5916503659210504</v>
      </c>
      <c r="S4" s="11">
        <f>VLOOKUP($H4,output!$A$9:$AH$2200,S$1-$J$1+2)</f>
        <v>3.74021652395029</v>
      </c>
      <c r="T4" s="11">
        <f>VLOOKUP($H4,output!$A$9:$AH$2200,T$1-$J$1+2)</f>
        <v>3.10225444394248</v>
      </c>
      <c r="U4" s="11">
        <f>VLOOKUP($H4,output!$A$9:$AH$2200,U$1-$J$1+2)</f>
        <v>2.6008382915717601</v>
      </c>
      <c r="V4" s="11">
        <f>VLOOKUP($H4,output!$A$9:$AH$2200,V$1-$J$1+2)</f>
        <v>1.96426362486813</v>
      </c>
      <c r="W4" s="11">
        <f>VLOOKUP($H4,output!$A$9:$AH$2200,W$1-$J$1+2)</f>
        <v>1.5341089086867199</v>
      </c>
      <c r="X4" s="11">
        <f>VLOOKUP($H4,output!$A$9:$AH$2200,X$1-$J$1+2)</f>
        <v>1.0739341656936101</v>
      </c>
      <c r="Y4" s="11">
        <f>VLOOKUP($H4,output!$A$9:$AH$2200,Y$1-$J$1+2)</f>
        <v>0.85241804536823296</v>
      </c>
      <c r="Z4" s="11">
        <f>VLOOKUP($H4,output!$A$9:$AH$2200,Z$1-$J$1+2)</f>
        <v>0.70693109490010697</v>
      </c>
      <c r="AA4" s="11">
        <f>VLOOKUP($H4,output!$A$9:$AH$2200,AA$1-$J$1+2)</f>
        <v>0.66501919221429895</v>
      </c>
      <c r="AB4" s="11">
        <f>VLOOKUP($H4,output!$A$9:$AH$2200,AB$1-$J$1+2)</f>
        <v>0.64882405034315804</v>
      </c>
      <c r="AC4" s="11">
        <f>VLOOKUP($H4,output!$A$9:$AH$2200,AC$1-$J$1+2)</f>
        <v>0.64874555066986195</v>
      </c>
      <c r="AD4" s="11">
        <f>VLOOKUP($H4,output!$A$9:$AH$2200,AD$1-$J$1+2)</f>
        <v>0.64867600103281398</v>
      </c>
      <c r="AE4" s="11">
        <f>VLOOKUP($H4,output!$A$9:$AH$2200,AE$1-$J$1+2)</f>
        <v>0.64861395794987797</v>
      </c>
      <c r="AF4" s="11">
        <f>VLOOKUP($H4,output!$A$9:$AH$2200,AF$1-$J$1+2)</f>
        <v>0.64855540530787203</v>
      </c>
      <c r="AG4" s="11">
        <f>VLOOKUP($H4,output!$A$9:$AH$2200,AG$1-$J$1+2)</f>
        <v>0.64850307841335197</v>
      </c>
      <c r="AH4" s="11">
        <f>VLOOKUP($H4,output!$A$9:$AH$2200,AH$1-$J$1+2)</f>
        <v>0.64845619712248603</v>
      </c>
      <c r="AI4" s="11">
        <f>VLOOKUP($H4,output!$A$9:$AH$2200,AI$1-$J$1+2)</f>
        <v>0.648414265093194</v>
      </c>
      <c r="AJ4" s="11">
        <f>VLOOKUP($H4,output!$A$9:$AH$2200,AJ$1-$J$1+2)</f>
        <v>0.648376505786597</v>
      </c>
      <c r="AK4" s="11">
        <f>VLOOKUP($H4,output!$A$9:$AH$2200,AK$1-$J$1+2)</f>
        <v>0.64834249954461698</v>
      </c>
      <c r="AL4" s="11">
        <f>VLOOKUP($H4,output!$A$9:$AH$2200,AL$1-$J$1+2)</f>
        <v>0.64831183703596096</v>
      </c>
      <c r="AM4" s="11">
        <f>VLOOKUP($H4,output!$A$9:$AH$2200,AM$1-$J$1+2)</f>
        <v>0.64828415652220095</v>
      </c>
      <c r="AN4" s="11">
        <f>VLOOKUP($H4,output!$A$9:$AH$2200,AN$1-$J$1+2)</f>
        <v>0.64825913986005301</v>
      </c>
      <c r="AO4" s="11">
        <f>VLOOKUP($H4,output!$A$9:$AH$2200,AO$1-$J$1+2)</f>
        <v>0.64823650545928901</v>
      </c>
      <c r="AP4" s="11">
        <f>VLOOKUP($H4,output!$A$9:$AH$2200,AP$1-$J$1+2)</f>
        <v>0.64821600758484099</v>
      </c>
    </row>
    <row r="5" spans="8:42" x14ac:dyDescent="0.35">
      <c r="H5" t="s">
        <v>6</v>
      </c>
      <c r="I5" t="s">
        <v>109</v>
      </c>
      <c r="J5" s="11">
        <f>VLOOKUP($H5,output!$A$9:$AH$2200,J$1-$J$1+2)</f>
        <v>3.2130000000000001</v>
      </c>
      <c r="K5" s="11">
        <f>VLOOKUP($H5,output!$A$9:$AH$2200,K$1-$J$1+2)</f>
        <v>3.194</v>
      </c>
      <c r="L5" s="11">
        <f>VLOOKUP($H5,output!$A$9:$AH$2200,L$1-$J$1+2)</f>
        <v>3.1779999999999999</v>
      </c>
      <c r="M5" s="11">
        <f>VLOOKUP($H5,output!$A$9:$AH$2200,M$1-$J$1+2)</f>
        <v>3.16982048141044</v>
      </c>
      <c r="N5" s="11">
        <f>VLOOKUP($H5,output!$A$9:$AH$2200,N$1-$J$1+2)</f>
        <v>3.16204589716867</v>
      </c>
      <c r="O5" s="11">
        <f>VLOOKUP($H5,output!$A$9:$AH$2200,O$1-$J$1+2)</f>
        <v>3.2146107254560299</v>
      </c>
      <c r="P5" s="11">
        <f>VLOOKUP($H5,output!$A$9:$AH$2200,P$1-$J$1+2)</f>
        <v>3.2712085457613198</v>
      </c>
      <c r="Q5" s="11">
        <f>VLOOKUP($H5,output!$A$9:$AH$2200,Q$1-$J$1+2)</f>
        <v>3.2725496523520698</v>
      </c>
      <c r="R5" s="11">
        <f>VLOOKUP($H5,output!$A$9:$AH$2200,R$1-$J$1+2)</f>
        <v>3.2671946197256001</v>
      </c>
      <c r="S5" s="11">
        <f>VLOOKUP($H5,output!$A$9:$AH$2200,S$1-$J$1+2)</f>
        <v>3.3364402383825502</v>
      </c>
      <c r="T5" s="11">
        <f>VLOOKUP($H5,output!$A$9:$AH$2200,T$1-$J$1+2)</f>
        <v>3.3958450829248799</v>
      </c>
      <c r="U5" s="11">
        <f>VLOOKUP($H5,output!$A$9:$AH$2200,U$1-$J$1+2)</f>
        <v>3.4562308960944201</v>
      </c>
      <c r="V5" s="11">
        <f>VLOOKUP($H5,output!$A$9:$AH$2200,V$1-$J$1+2)</f>
        <v>3.5563256810412698</v>
      </c>
      <c r="W5" s="11">
        <f>VLOOKUP($H5,output!$A$9:$AH$2200,W$1-$J$1+2)</f>
        <v>3.59268816626982</v>
      </c>
      <c r="X5" s="11">
        <f>VLOOKUP($H5,output!$A$9:$AH$2200,X$1-$J$1+2)</f>
        <v>3.6400563275522102</v>
      </c>
      <c r="Y5" s="11">
        <f>VLOOKUP($H5,output!$A$9:$AH$2200,Y$1-$J$1+2)</f>
        <v>3.6721388271171</v>
      </c>
      <c r="Z5" s="11">
        <f>VLOOKUP($H5,output!$A$9:$AH$2200,Z$1-$J$1+2)</f>
        <v>3.7006860125410799</v>
      </c>
      <c r="AA5" s="11">
        <f>VLOOKUP($H5,output!$A$9:$AH$2200,AA$1-$J$1+2)</f>
        <v>3.7234870619428602</v>
      </c>
      <c r="AB5" s="11">
        <f>VLOOKUP($H5,output!$A$9:$AH$2200,AB$1-$J$1+2)</f>
        <v>3.7367487625848899</v>
      </c>
      <c r="AC5" s="11">
        <f>VLOOKUP($H5,output!$A$9:$AH$2200,AC$1-$J$1+2)</f>
        <v>3.73683286280224</v>
      </c>
      <c r="AD5" s="11">
        <f>VLOOKUP($H5,output!$A$9:$AH$2200,AD$1-$J$1+2)</f>
        <v>3.7351848882385101</v>
      </c>
      <c r="AE5" s="11">
        <f>VLOOKUP($H5,output!$A$9:$AH$2200,AE$1-$J$1+2)</f>
        <v>3.7322839049120198</v>
      </c>
      <c r="AF5" s="11">
        <f>VLOOKUP($H5,output!$A$9:$AH$2200,AF$1-$J$1+2)</f>
        <v>3.7157035983293301</v>
      </c>
      <c r="AG5" s="11">
        <f>VLOOKUP($H5,output!$A$9:$AH$2200,AG$1-$J$1+2)</f>
        <v>3.6995888128147798</v>
      </c>
      <c r="AH5" s="11">
        <f>VLOOKUP($H5,output!$A$9:$AH$2200,AH$1-$J$1+2)</f>
        <v>3.6838907714146698</v>
      </c>
      <c r="AI5" s="11">
        <f>VLOOKUP($H5,output!$A$9:$AH$2200,AI$1-$J$1+2)</f>
        <v>3.6691617891162398</v>
      </c>
      <c r="AJ5" s="11">
        <f>VLOOKUP($H5,output!$A$9:$AH$2200,AJ$1-$J$1+2)</f>
        <v>3.6547516700653002</v>
      </c>
      <c r="AK5" s="11">
        <f>VLOOKUP($H5,output!$A$9:$AH$2200,AK$1-$J$1+2)</f>
        <v>3.64094031331005</v>
      </c>
      <c r="AL5" s="11">
        <f>VLOOKUP($H5,output!$A$9:$AH$2200,AL$1-$J$1+2)</f>
        <v>3.6277194852874102</v>
      </c>
      <c r="AM5" s="11">
        <f>VLOOKUP($H5,output!$A$9:$AH$2200,AM$1-$J$1+2)</f>
        <v>3.6149884727334198</v>
      </c>
      <c r="AN5" s="11">
        <f>VLOOKUP($H5,output!$A$9:$AH$2200,AN$1-$J$1+2)</f>
        <v>3.6028222347927601</v>
      </c>
      <c r="AO5" s="11">
        <f>VLOOKUP($H5,output!$A$9:$AH$2200,AO$1-$J$1+2)</f>
        <v>3.59111385254747</v>
      </c>
      <c r="AP5" s="11">
        <f>VLOOKUP($H5,output!$A$9:$AH$2200,AP$1-$J$1+2)</f>
        <v>3.57993151224216</v>
      </c>
    </row>
    <row r="6" spans="8:42" x14ac:dyDescent="0.35"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8:42" x14ac:dyDescent="0.35">
      <c r="I7" t="s">
        <v>137</v>
      </c>
      <c r="J7" s="11">
        <f>J3+J4</f>
        <v>42.243000000000002</v>
      </c>
      <c r="K7" s="11">
        <f t="shared" ref="K7:V7" si="0">K3+K4</f>
        <v>40.753</v>
      </c>
      <c r="L7" s="11">
        <f t="shared" si="0"/>
        <v>39.359000000000002</v>
      </c>
      <c r="M7" s="11">
        <f t="shared" si="0"/>
        <v>37.701113903390301</v>
      </c>
      <c r="N7" s="11">
        <f t="shared" si="0"/>
        <v>35.882222881391399</v>
      </c>
      <c r="O7" s="11">
        <f t="shared" si="0"/>
        <v>33.214457976446347</v>
      </c>
      <c r="P7" s="11">
        <f t="shared" si="0"/>
        <v>30.464873155944748</v>
      </c>
      <c r="Q7" s="11">
        <f t="shared" si="0"/>
        <v>28.140094754236252</v>
      </c>
      <c r="R7" s="11">
        <f t="shared" si="0"/>
        <v>25.939799142789951</v>
      </c>
      <c r="S7" s="11">
        <f t="shared" si="0"/>
        <v>22.98885897011489</v>
      </c>
      <c r="T7" s="11">
        <f t="shared" si="0"/>
        <v>20.536442403677182</v>
      </c>
      <c r="U7" s="11">
        <f t="shared" si="0"/>
        <v>18.263308242233158</v>
      </c>
      <c r="V7" s="13">
        <f t="shared" si="0"/>
        <v>15.80790055332073</v>
      </c>
      <c r="W7" s="13">
        <f t="shared" ref="W7:AP7" si="1">W3+W4</f>
        <v>14.048575325669921</v>
      </c>
      <c r="X7" s="13">
        <f t="shared" si="1"/>
        <v>12.424020380655909</v>
      </c>
      <c r="Y7" s="13">
        <f t="shared" si="1"/>
        <v>11.150024559740734</v>
      </c>
      <c r="Z7" s="13">
        <f t="shared" si="1"/>
        <v>10.015321790890397</v>
      </c>
      <c r="AA7" s="13">
        <f t="shared" si="1"/>
        <v>9.136146569162559</v>
      </c>
      <c r="AB7" s="13">
        <f t="shared" si="1"/>
        <v>8.0826243094050785</v>
      </c>
      <c r="AC7" s="13">
        <f t="shared" si="1"/>
        <v>7.1515457438518117</v>
      </c>
      <c r="AD7" s="13">
        <f t="shared" si="1"/>
        <v>6.3341186852393836</v>
      </c>
      <c r="AE7" s="13">
        <f t="shared" si="1"/>
        <v>5.6131213111964078</v>
      </c>
      <c r="AF7" s="13">
        <f t="shared" si="1"/>
        <v>4.957700601605822</v>
      </c>
      <c r="AG7" s="13">
        <f t="shared" si="1"/>
        <v>4.3814071616216017</v>
      </c>
      <c r="AH7" s="13">
        <f t="shared" si="1"/>
        <v>3.8733332356887065</v>
      </c>
      <c r="AI7" s="13">
        <f t="shared" si="1"/>
        <v>3.4009464905602438</v>
      </c>
      <c r="AJ7" s="13">
        <f t="shared" si="1"/>
        <v>3.0058980810888971</v>
      </c>
      <c r="AK7" s="13">
        <f t="shared" si="1"/>
        <v>2.6553786601404372</v>
      </c>
      <c r="AL7" s="13">
        <f t="shared" si="1"/>
        <v>2.1553121705402911</v>
      </c>
      <c r="AM7" s="13">
        <f t="shared" si="1"/>
        <v>1.7114890625845911</v>
      </c>
      <c r="AN7" s="13">
        <f t="shared" si="1"/>
        <v>1.316509120007662</v>
      </c>
      <c r="AO7" s="13">
        <f t="shared" si="1"/>
        <v>0.96394630245304702</v>
      </c>
      <c r="AP7" s="13">
        <f t="shared" si="1"/>
        <v>0.64821600758484099</v>
      </c>
    </row>
    <row r="8" spans="8:42" x14ac:dyDescent="0.35">
      <c r="I8" t="s">
        <v>142</v>
      </c>
      <c r="J8" s="14"/>
      <c r="K8" s="14">
        <f t="shared" ref="K8:L8" si="2">J7-K7</f>
        <v>1.490000000000002</v>
      </c>
      <c r="L8" s="14">
        <f t="shared" si="2"/>
        <v>1.3939999999999984</v>
      </c>
      <c r="M8" s="14">
        <f>L7-M7</f>
        <v>1.6578860966097011</v>
      </c>
      <c r="N8" s="14">
        <f t="shared" ref="N8:V8" si="3">M7-N7</f>
        <v>1.8188910219989012</v>
      </c>
      <c r="O8" s="14">
        <f t="shared" si="3"/>
        <v>2.6677649049450523</v>
      </c>
      <c r="P8" s="14">
        <f t="shared" si="3"/>
        <v>2.7495848205015996</v>
      </c>
      <c r="Q8" s="14">
        <f t="shared" si="3"/>
        <v>2.324778401708496</v>
      </c>
      <c r="R8" s="14">
        <f t="shared" si="3"/>
        <v>2.2002956114463004</v>
      </c>
      <c r="S8" s="14">
        <f t="shared" si="3"/>
        <v>2.950940172675061</v>
      </c>
      <c r="T8" s="14">
        <f t="shared" si="3"/>
        <v>2.4524165664377087</v>
      </c>
      <c r="U8" s="14">
        <f t="shared" si="3"/>
        <v>2.2731341614440232</v>
      </c>
      <c r="V8" s="14">
        <f t="shared" si="3"/>
        <v>2.4554076889124286</v>
      </c>
      <c r="W8" s="14">
        <f t="shared" ref="W8" si="4">V7-W7</f>
        <v>1.7593252276508089</v>
      </c>
      <c r="X8" s="14">
        <f t="shared" ref="X8" si="5">W7-X7</f>
        <v>1.6245549450140118</v>
      </c>
      <c r="Y8" s="14">
        <f t="shared" ref="Y8" si="6">X7-Y7</f>
        <v>1.2739958209151752</v>
      </c>
      <c r="Z8" s="14">
        <f t="shared" ref="Z8" si="7">Y7-Z7</f>
        <v>1.1347027688503371</v>
      </c>
      <c r="AA8" s="14">
        <f t="shared" ref="AA8" si="8">Z7-AA7</f>
        <v>0.87917522172783791</v>
      </c>
      <c r="AB8" s="14">
        <f t="shared" ref="AB8" si="9">AA7-AB7</f>
        <v>1.0535222597574805</v>
      </c>
      <c r="AC8" s="14">
        <f t="shared" ref="AC8" si="10">AB7-AC7</f>
        <v>0.93107856555326673</v>
      </c>
      <c r="AD8" s="14">
        <f t="shared" ref="AD8" si="11">AC7-AD7</f>
        <v>0.81742705861242815</v>
      </c>
      <c r="AE8" s="14">
        <f t="shared" ref="AE8" si="12">AD7-AE7</f>
        <v>0.72099737404297581</v>
      </c>
      <c r="AF8" s="14">
        <f t="shared" ref="AF8" si="13">AE7-AF7</f>
        <v>0.65542070959058574</v>
      </c>
      <c r="AG8" s="14">
        <f t="shared" ref="AG8" si="14">AF7-AG7</f>
        <v>0.57629343998422033</v>
      </c>
      <c r="AH8" s="14">
        <f t="shared" ref="AH8" si="15">AG7-AH7</f>
        <v>0.50807392593289524</v>
      </c>
      <c r="AI8" s="14">
        <f t="shared" ref="AI8" si="16">AH7-AI7</f>
        <v>0.47238674512846268</v>
      </c>
      <c r="AJ8" s="14">
        <f t="shared" ref="AJ8" si="17">AI7-AJ7</f>
        <v>0.39504840947134667</v>
      </c>
      <c r="AK8" s="14">
        <f t="shared" ref="AK8" si="18">AJ7-AK7</f>
        <v>0.35051942094845989</v>
      </c>
      <c r="AL8" s="14">
        <f t="shared" ref="AL8" si="19">AK7-AL7</f>
        <v>0.5000664896001461</v>
      </c>
      <c r="AM8" s="14">
        <f t="shared" ref="AM8" si="20">AL7-AM7</f>
        <v>0.44382310795570001</v>
      </c>
      <c r="AN8" s="14">
        <f t="shared" ref="AN8" si="21">AM7-AN7</f>
        <v>0.39497994257692914</v>
      </c>
      <c r="AO8" s="14">
        <f t="shared" ref="AO8" si="22">AN7-AO7</f>
        <v>0.35256281755461494</v>
      </c>
      <c r="AP8" s="14">
        <f t="shared" ref="AP8" si="23">AO7-AP7</f>
        <v>0.31573029486820603</v>
      </c>
    </row>
    <row r="9" spans="8:42" x14ac:dyDescent="0.35"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8:42" x14ac:dyDescent="0.35">
      <c r="H10" t="s">
        <v>173</v>
      </c>
      <c r="J10" s="11">
        <v>1</v>
      </c>
      <c r="K10" s="11">
        <v>1</v>
      </c>
      <c r="L10" s="11">
        <v>1</v>
      </c>
      <c r="M10" s="11">
        <v>1</v>
      </c>
      <c r="N10" s="11">
        <v>1</v>
      </c>
      <c r="O10" s="11">
        <v>1</v>
      </c>
      <c r="P10" s="11">
        <v>0.99</v>
      </c>
      <c r="Q10" s="11">
        <v>0.98</v>
      </c>
      <c r="R10" s="11">
        <v>0.97</v>
      </c>
      <c r="S10" s="11">
        <v>0.96</v>
      </c>
      <c r="T10" s="11">
        <v>0.95</v>
      </c>
      <c r="U10" s="11">
        <v>0.94</v>
      </c>
      <c r="V10" s="11">
        <v>0.93</v>
      </c>
      <c r="W10" s="11">
        <f>$V10-0.03*(W1-$V1)/20</f>
        <v>0.9285000000000001</v>
      </c>
      <c r="X10" s="11">
        <f t="shared" ref="X10:AO10" si="24">$V10-0.03*(X1-$V1)/20</f>
        <v>0.92700000000000005</v>
      </c>
      <c r="Y10" s="11">
        <f t="shared" si="24"/>
        <v>0.9255000000000001</v>
      </c>
      <c r="Z10" s="11">
        <f t="shared" si="24"/>
        <v>0.92400000000000004</v>
      </c>
      <c r="AA10" s="11">
        <f t="shared" si="24"/>
        <v>0.9225000000000001</v>
      </c>
      <c r="AB10" s="11">
        <f t="shared" si="24"/>
        <v>0.92100000000000004</v>
      </c>
      <c r="AC10" s="11">
        <f t="shared" si="24"/>
        <v>0.9195000000000001</v>
      </c>
      <c r="AD10" s="11">
        <f t="shared" si="24"/>
        <v>0.91800000000000004</v>
      </c>
      <c r="AE10" s="11">
        <f t="shared" si="24"/>
        <v>0.91650000000000009</v>
      </c>
      <c r="AF10" s="11">
        <f t="shared" si="24"/>
        <v>0.91500000000000004</v>
      </c>
      <c r="AG10" s="11">
        <f t="shared" si="24"/>
        <v>0.91350000000000009</v>
      </c>
      <c r="AH10" s="11">
        <f t="shared" si="24"/>
        <v>0.91200000000000003</v>
      </c>
      <c r="AI10" s="11">
        <f t="shared" si="24"/>
        <v>0.91050000000000009</v>
      </c>
      <c r="AJ10" s="11">
        <f t="shared" si="24"/>
        <v>0.90900000000000003</v>
      </c>
      <c r="AK10" s="11">
        <f t="shared" si="24"/>
        <v>0.90750000000000008</v>
      </c>
      <c r="AL10" s="11">
        <f t="shared" si="24"/>
        <v>0.90600000000000003</v>
      </c>
      <c r="AM10" s="11">
        <f t="shared" si="24"/>
        <v>0.90450000000000008</v>
      </c>
      <c r="AN10" s="11">
        <f t="shared" si="24"/>
        <v>0.90300000000000002</v>
      </c>
      <c r="AO10" s="11">
        <f t="shared" si="24"/>
        <v>0.90150000000000008</v>
      </c>
      <c r="AP10" s="11">
        <v>0.9</v>
      </c>
    </row>
    <row r="11" spans="8:42" x14ac:dyDescent="0.35">
      <c r="H11" t="s">
        <v>174</v>
      </c>
      <c r="J11" s="11">
        <v>1</v>
      </c>
      <c r="K11" s="11">
        <v>1</v>
      </c>
      <c r="L11" s="11">
        <v>1</v>
      </c>
      <c r="M11" s="11">
        <v>0.99</v>
      </c>
      <c r="N11" s="11">
        <v>0.98</v>
      </c>
      <c r="O11" s="11">
        <v>0.97</v>
      </c>
      <c r="P11" s="11">
        <v>0.96</v>
      </c>
      <c r="Q11" s="11">
        <v>0.95</v>
      </c>
      <c r="R11" s="11">
        <v>0.94</v>
      </c>
      <c r="S11" s="11">
        <v>0.93</v>
      </c>
      <c r="T11" s="11">
        <v>0.92</v>
      </c>
      <c r="U11" s="11">
        <v>0.91500000000000004</v>
      </c>
      <c r="V11" s="11">
        <v>0.91</v>
      </c>
      <c r="W11" s="11">
        <v>0.9</v>
      </c>
      <c r="X11" s="11">
        <v>0.9</v>
      </c>
      <c r="Y11" s="11">
        <v>0.89</v>
      </c>
      <c r="Z11" s="11">
        <v>0.89</v>
      </c>
      <c r="AA11" s="11">
        <v>0.88</v>
      </c>
      <c r="AB11" s="11">
        <v>0.88</v>
      </c>
      <c r="AC11" s="11">
        <v>0.88</v>
      </c>
      <c r="AD11" s="11">
        <v>0.87</v>
      </c>
      <c r="AE11" s="11">
        <v>0.87</v>
      </c>
      <c r="AF11" s="11">
        <v>0.87</v>
      </c>
      <c r="AG11" s="11">
        <v>0.87</v>
      </c>
      <c r="AH11" s="11">
        <v>0.87</v>
      </c>
      <c r="AI11" s="11">
        <v>0.87</v>
      </c>
      <c r="AJ11" s="11">
        <v>0.86499999999999999</v>
      </c>
      <c r="AK11" s="11">
        <v>0.86499999999999999</v>
      </c>
      <c r="AL11" s="11">
        <v>0.86499999999999999</v>
      </c>
      <c r="AM11" s="11">
        <v>0.86499999999999999</v>
      </c>
      <c r="AN11" s="11">
        <v>0.86</v>
      </c>
      <c r="AO11" s="11">
        <v>0.86</v>
      </c>
      <c r="AP11" s="11">
        <v>0.86</v>
      </c>
    </row>
    <row r="12" spans="8:42" x14ac:dyDescent="0.35">
      <c r="H12" s="10" t="s">
        <v>175</v>
      </c>
      <c r="J12" s="11">
        <f>J10*J11</f>
        <v>1</v>
      </c>
      <c r="K12" s="11">
        <f t="shared" ref="K12:AP12" si="25">K10*K11</f>
        <v>1</v>
      </c>
      <c r="L12" s="11">
        <f t="shared" si="25"/>
        <v>1</v>
      </c>
      <c r="M12" s="11">
        <f t="shared" si="25"/>
        <v>0.99</v>
      </c>
      <c r="N12" s="11">
        <f t="shared" si="25"/>
        <v>0.98</v>
      </c>
      <c r="O12" s="11">
        <f t="shared" si="25"/>
        <v>0.97</v>
      </c>
      <c r="P12" s="11">
        <f t="shared" si="25"/>
        <v>0.95039999999999991</v>
      </c>
      <c r="Q12" s="11">
        <f t="shared" si="25"/>
        <v>0.93099999999999994</v>
      </c>
      <c r="R12" s="11">
        <f t="shared" si="25"/>
        <v>0.91179999999999994</v>
      </c>
      <c r="S12" s="11">
        <f t="shared" si="25"/>
        <v>0.89280000000000004</v>
      </c>
      <c r="T12" s="11">
        <f t="shared" si="25"/>
        <v>0.874</v>
      </c>
      <c r="U12" s="11">
        <f t="shared" si="25"/>
        <v>0.86009999999999998</v>
      </c>
      <c r="V12" s="11">
        <f t="shared" si="25"/>
        <v>0.84630000000000005</v>
      </c>
      <c r="W12" s="11">
        <f t="shared" si="25"/>
        <v>0.83565000000000011</v>
      </c>
      <c r="X12" s="11">
        <f t="shared" si="25"/>
        <v>0.83430000000000004</v>
      </c>
      <c r="Y12" s="11">
        <f t="shared" si="25"/>
        <v>0.82369500000000007</v>
      </c>
      <c r="Z12" s="11">
        <f t="shared" si="25"/>
        <v>0.82236000000000009</v>
      </c>
      <c r="AA12" s="11">
        <f t="shared" si="25"/>
        <v>0.81180000000000008</v>
      </c>
      <c r="AB12" s="11">
        <f t="shared" si="25"/>
        <v>0.81048000000000009</v>
      </c>
      <c r="AC12" s="11">
        <f t="shared" si="25"/>
        <v>0.8091600000000001</v>
      </c>
      <c r="AD12" s="11">
        <f t="shared" si="25"/>
        <v>0.79866000000000004</v>
      </c>
      <c r="AE12" s="11">
        <f t="shared" si="25"/>
        <v>0.79735500000000004</v>
      </c>
      <c r="AF12" s="11">
        <f t="shared" si="25"/>
        <v>0.79605000000000004</v>
      </c>
      <c r="AG12" s="11">
        <f t="shared" si="25"/>
        <v>0.79474500000000003</v>
      </c>
      <c r="AH12" s="11">
        <f t="shared" si="25"/>
        <v>0.79344000000000003</v>
      </c>
      <c r="AI12" s="11">
        <f t="shared" si="25"/>
        <v>0.79213500000000003</v>
      </c>
      <c r="AJ12" s="11">
        <f t="shared" si="25"/>
        <v>0.78628500000000001</v>
      </c>
      <c r="AK12" s="11">
        <f t="shared" si="25"/>
        <v>0.78498750000000006</v>
      </c>
      <c r="AL12" s="11">
        <f t="shared" si="25"/>
        <v>0.78369</v>
      </c>
      <c r="AM12" s="11">
        <f t="shared" si="25"/>
        <v>0.78239250000000005</v>
      </c>
      <c r="AN12" s="11">
        <f t="shared" si="25"/>
        <v>0.77658000000000005</v>
      </c>
      <c r="AO12" s="11">
        <f t="shared" si="25"/>
        <v>0.77529000000000003</v>
      </c>
      <c r="AP12" s="11">
        <f t="shared" si="25"/>
        <v>0.77400000000000002</v>
      </c>
    </row>
    <row r="13" spans="8:42" x14ac:dyDescent="0.35">
      <c r="J13" s="15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8:42" x14ac:dyDescent="0.35">
      <c r="H14" s="2" t="s">
        <v>176</v>
      </c>
      <c r="J14" s="15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8:42" x14ac:dyDescent="0.35">
      <c r="H15" t="s">
        <v>107</v>
      </c>
      <c r="J15" s="15">
        <f>J3*J$12</f>
        <v>29.283000000000001</v>
      </c>
      <c r="K15" s="15">
        <f t="shared" ref="K15:AP17" si="26">K3*K$12</f>
        <v>28.341000000000001</v>
      </c>
      <c r="L15" s="15">
        <f t="shared" si="26"/>
        <v>27.452999999999999</v>
      </c>
      <c r="M15" s="15">
        <f t="shared" si="26"/>
        <v>25.988746307630336</v>
      </c>
      <c r="N15" s="15">
        <f t="shared" si="26"/>
        <v>24.791232119416446</v>
      </c>
      <c r="O15" s="15">
        <f t="shared" si="26"/>
        <v>23.799286732734721</v>
      </c>
      <c r="P15" s="15">
        <f t="shared" si="26"/>
        <v>22.32221741606099</v>
      </c>
      <c r="Q15" s="15">
        <f t="shared" si="26"/>
        <v>20.940709201568168</v>
      </c>
      <c r="R15" s="15">
        <f t="shared" si="26"/>
        <v>19.465242054749062</v>
      </c>
      <c r="S15" s="15">
        <f t="shared" si="26"/>
        <v>17.185187975935754</v>
      </c>
      <c r="T15" s="15">
        <f t="shared" si="26"/>
        <v>15.237480276808128</v>
      </c>
      <c r="U15" s="15">
        <f t="shared" si="26"/>
        <v>13.47129040456387</v>
      </c>
      <c r="V15" s="15">
        <f t="shared" si="26"/>
        <v>11.715869932549436</v>
      </c>
      <c r="W15" s="15">
        <f t="shared" si="26"/>
        <v>10.457713861352014</v>
      </c>
      <c r="X15" s="15">
        <f t="shared" si="26"/>
        <v>9.4693769291430474</v>
      </c>
      <c r="Y15" s="15">
        <f t="shared" si="26"/>
        <v>8.482086997856058</v>
      </c>
      <c r="Z15" s="15">
        <f t="shared" si="26"/>
        <v>7.6548481727545763</v>
      </c>
      <c r="AA15" s="15">
        <f t="shared" si="26"/>
        <v>6.8768612046065982</v>
      </c>
      <c r="AB15" s="15">
        <f t="shared" si="26"/>
        <v>6.024946433964506</v>
      </c>
      <c r="AC15" s="15">
        <f t="shared" si="26"/>
        <v>5.2618058043151077</v>
      </c>
      <c r="AD15" s="15">
        <f t="shared" si="26"/>
        <v>4.5407356541684196</v>
      </c>
      <c r="AE15" s="15">
        <f t="shared" si="26"/>
        <v>3.9584747606478872</v>
      </c>
      <c r="AF15" s="15">
        <f t="shared" si="26"/>
        <v>3.4302950335129836</v>
      </c>
      <c r="AG15" s="15">
        <f t="shared" si="26"/>
        <v>2.966706855609341</v>
      </c>
      <c r="AH15" s="15">
        <f t="shared" si="26"/>
        <v>2.5587464374799818</v>
      </c>
      <c r="AI15" s="15">
        <f t="shared" si="26"/>
        <v>2.1803771144203417</v>
      </c>
      <c r="AJ15" s="15">
        <f t="shared" si="26"/>
        <v>1.8536838518365693</v>
      </c>
      <c r="AK15" s="15">
        <f t="shared" si="26"/>
        <v>1.5754982981157113</v>
      </c>
      <c r="AL15" s="15">
        <f t="shared" si="26"/>
        <v>1.1810210913640085</v>
      </c>
      <c r="AM15" s="15">
        <f t="shared" si="26"/>
        <v>0.83184354446641851</v>
      </c>
      <c r="AN15" s="15">
        <f t="shared" si="26"/>
        <v>0.51894956958303018</v>
      </c>
      <c r="AO15" s="15">
        <f t="shared" si="26"/>
        <v>0.24476664851129065</v>
      </c>
      <c r="AP15" s="15">
        <f t="shared" si="26"/>
        <v>0</v>
      </c>
    </row>
    <row r="16" spans="8:42" x14ac:dyDescent="0.35">
      <c r="H16" t="s">
        <v>108</v>
      </c>
      <c r="J16" s="15">
        <f t="shared" ref="J16:Y17" si="27">J4*J$12</f>
        <v>12.96</v>
      </c>
      <c r="K16" s="15">
        <f t="shared" si="27"/>
        <v>12.412000000000001</v>
      </c>
      <c r="L16" s="15">
        <f t="shared" si="27"/>
        <v>11.906000000000001</v>
      </c>
      <c r="M16" s="15">
        <f t="shared" si="27"/>
        <v>11.335356456726059</v>
      </c>
      <c r="N16" s="15">
        <f t="shared" si="27"/>
        <v>10.373346304347123</v>
      </c>
      <c r="O16" s="15">
        <f t="shared" si="27"/>
        <v>8.4187375044182353</v>
      </c>
      <c r="P16" s="15">
        <f t="shared" si="27"/>
        <v>6.6315980313488971</v>
      </c>
      <c r="Q16" s="15">
        <f t="shared" si="27"/>
        <v>5.2577190146257795</v>
      </c>
      <c r="R16" s="15">
        <f t="shared" si="27"/>
        <v>4.1866668036468138</v>
      </c>
      <c r="S16" s="15">
        <f t="shared" si="27"/>
        <v>3.3392653125828189</v>
      </c>
      <c r="T16" s="15">
        <f t="shared" si="27"/>
        <v>2.7113703840057273</v>
      </c>
      <c r="U16" s="15">
        <f t="shared" si="27"/>
        <v>2.2369810145808708</v>
      </c>
      <c r="V16" s="15">
        <f t="shared" si="27"/>
        <v>1.6623563057258985</v>
      </c>
      <c r="W16" s="15">
        <f t="shared" si="27"/>
        <v>1.2819781095440577</v>
      </c>
      <c r="X16" s="15">
        <f t="shared" si="27"/>
        <v>0.89598327443817893</v>
      </c>
      <c r="Y16" s="15">
        <f t="shared" si="27"/>
        <v>0.70213248187958666</v>
      </c>
      <c r="Z16" s="15">
        <f t="shared" si="26"/>
        <v>0.58135185520205201</v>
      </c>
      <c r="AA16" s="15">
        <f t="shared" si="26"/>
        <v>0.5398625802395679</v>
      </c>
      <c r="AB16" s="15">
        <f t="shared" si="26"/>
        <v>0.52585891632212278</v>
      </c>
      <c r="AC16" s="15">
        <f t="shared" si="26"/>
        <v>0.52493894978002553</v>
      </c>
      <c r="AD16" s="15">
        <f t="shared" si="26"/>
        <v>0.51807157498486722</v>
      </c>
      <c r="AE16" s="15">
        <f t="shared" si="26"/>
        <v>0.51717558244112494</v>
      </c>
      <c r="AF16" s="15">
        <f t="shared" si="26"/>
        <v>0.51628253039533156</v>
      </c>
      <c r="AG16" s="15">
        <f t="shared" si="26"/>
        <v>0.51539457905361941</v>
      </c>
      <c r="AH16" s="15">
        <f t="shared" si="26"/>
        <v>0.51451108504486531</v>
      </c>
      <c r="AI16" s="15">
        <f t="shared" si="26"/>
        <v>0.5136316338795972</v>
      </c>
      <c r="AJ16" s="15">
        <f t="shared" si="26"/>
        <v>0.50980872085241447</v>
      </c>
      <c r="AK16" s="15">
        <f t="shared" si="26"/>
        <v>0.50894075786128001</v>
      </c>
      <c r="AL16" s="15">
        <f t="shared" si="26"/>
        <v>0.50807550356671227</v>
      </c>
      <c r="AM16" s="15">
        <f t="shared" si="26"/>
        <v>0.50721266193179615</v>
      </c>
      <c r="AN16" s="15">
        <f t="shared" si="26"/>
        <v>0.50342508283251997</v>
      </c>
      <c r="AO16" s="15">
        <f t="shared" si="26"/>
        <v>0.50257128031753218</v>
      </c>
      <c r="AP16" s="15">
        <f t="shared" si="26"/>
        <v>0.50171918987066699</v>
      </c>
    </row>
    <row r="17" spans="8:42" x14ac:dyDescent="0.35">
      <c r="H17" t="s">
        <v>109</v>
      </c>
      <c r="J17" s="15">
        <f t="shared" si="27"/>
        <v>3.2130000000000001</v>
      </c>
      <c r="K17" s="15">
        <f t="shared" si="26"/>
        <v>3.194</v>
      </c>
      <c r="L17" s="15">
        <f t="shared" si="26"/>
        <v>3.1779999999999999</v>
      </c>
      <c r="M17" s="15">
        <f t="shared" si="26"/>
        <v>3.1381222765963357</v>
      </c>
      <c r="N17" s="15">
        <f t="shared" si="26"/>
        <v>3.0988049792252967</v>
      </c>
      <c r="O17" s="15">
        <f t="shared" si="26"/>
        <v>3.1181724036923488</v>
      </c>
      <c r="P17" s="15">
        <f t="shared" si="26"/>
        <v>3.108956601891558</v>
      </c>
      <c r="Q17" s="15">
        <f t="shared" si="26"/>
        <v>3.046743726339777</v>
      </c>
      <c r="R17" s="15">
        <f t="shared" si="26"/>
        <v>2.9790280542658021</v>
      </c>
      <c r="S17" s="15">
        <f t="shared" si="26"/>
        <v>2.9787738448279408</v>
      </c>
      <c r="T17" s="15">
        <f t="shared" si="26"/>
        <v>2.9679686024763452</v>
      </c>
      <c r="U17" s="15">
        <f t="shared" si="26"/>
        <v>2.9727041937308107</v>
      </c>
      <c r="V17" s="15">
        <f t="shared" si="26"/>
        <v>3.0097184238652268</v>
      </c>
      <c r="W17" s="15">
        <f t="shared" si="26"/>
        <v>3.0022298661433755</v>
      </c>
      <c r="X17" s="15">
        <f t="shared" si="26"/>
        <v>3.0368989940768092</v>
      </c>
      <c r="Y17" s="15">
        <f t="shared" si="26"/>
        <v>3.0247223912022201</v>
      </c>
      <c r="Z17" s="15">
        <f t="shared" si="26"/>
        <v>3.0432961492732828</v>
      </c>
      <c r="AA17" s="15">
        <f t="shared" si="26"/>
        <v>3.0227267968852143</v>
      </c>
      <c r="AB17" s="15">
        <f t="shared" si="26"/>
        <v>3.0285601370998019</v>
      </c>
      <c r="AC17" s="15">
        <f t="shared" si="26"/>
        <v>3.0236956792650611</v>
      </c>
      <c r="AD17" s="15">
        <f t="shared" si="26"/>
        <v>2.9831427628405685</v>
      </c>
      <c r="AE17" s="15">
        <f t="shared" si="26"/>
        <v>2.9759552330011236</v>
      </c>
      <c r="AF17" s="15">
        <f t="shared" si="26"/>
        <v>2.9578858494500633</v>
      </c>
      <c r="AG17" s="15">
        <f t="shared" si="26"/>
        <v>2.9402297110404825</v>
      </c>
      <c r="AH17" s="15">
        <f t="shared" si="26"/>
        <v>2.9229462936712558</v>
      </c>
      <c r="AI17" s="15">
        <f t="shared" si="26"/>
        <v>2.9064714738215929</v>
      </c>
      <c r="AJ17" s="15">
        <f t="shared" si="26"/>
        <v>2.8736764168972946</v>
      </c>
      <c r="AK17" s="15">
        <f t="shared" si="26"/>
        <v>2.858092634194473</v>
      </c>
      <c r="AL17" s="15">
        <f t="shared" si="26"/>
        <v>2.8430074834248904</v>
      </c>
      <c r="AM17" s="15">
        <f t="shared" si="26"/>
        <v>2.8283398686530825</v>
      </c>
      <c r="AN17" s="15">
        <f t="shared" si="26"/>
        <v>2.7978796910953618</v>
      </c>
      <c r="AO17" s="15">
        <f t="shared" si="26"/>
        <v>2.784154658741528</v>
      </c>
      <c r="AP17" s="15">
        <f t="shared" si="26"/>
        <v>2.7708669904754317</v>
      </c>
    </row>
    <row r="18" spans="8:42" x14ac:dyDescent="0.35">
      <c r="J18" s="15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8:42" x14ac:dyDescent="0.35">
      <c r="I19" t="s">
        <v>137</v>
      </c>
      <c r="J19" s="15">
        <f>SUM(J15:J16)</f>
        <v>42.243000000000002</v>
      </c>
      <c r="K19" s="15">
        <f t="shared" ref="K19:AP19" si="28">SUM(K15:K16)</f>
        <v>40.753</v>
      </c>
      <c r="L19" s="15">
        <f t="shared" si="28"/>
        <v>39.359000000000002</v>
      </c>
      <c r="M19" s="15">
        <f t="shared" si="28"/>
        <v>37.324102764356397</v>
      </c>
      <c r="N19" s="15">
        <f t="shared" si="28"/>
        <v>35.164578423763572</v>
      </c>
      <c r="O19" s="15">
        <f t="shared" si="28"/>
        <v>32.21802423715296</v>
      </c>
      <c r="P19" s="15">
        <f t="shared" si="28"/>
        <v>28.953815447409887</v>
      </c>
      <c r="Q19" s="15">
        <f t="shared" si="28"/>
        <v>26.198428216193946</v>
      </c>
      <c r="R19" s="15">
        <f t="shared" si="28"/>
        <v>23.651908858395878</v>
      </c>
      <c r="S19" s="15">
        <f t="shared" si="28"/>
        <v>20.524453288518572</v>
      </c>
      <c r="T19" s="15">
        <f t="shared" si="28"/>
        <v>17.948850660813854</v>
      </c>
      <c r="U19" s="15">
        <f t="shared" si="28"/>
        <v>15.70827141914474</v>
      </c>
      <c r="V19" s="16">
        <f t="shared" si="28"/>
        <v>13.378226238275335</v>
      </c>
      <c r="W19" s="15">
        <f t="shared" si="28"/>
        <v>11.739691970896072</v>
      </c>
      <c r="X19" s="15">
        <f t="shared" si="28"/>
        <v>10.365360203581226</v>
      </c>
      <c r="Y19" s="15">
        <f t="shared" si="28"/>
        <v>9.1842194797356456</v>
      </c>
      <c r="Z19" s="15">
        <f t="shared" si="28"/>
        <v>8.2362000279566274</v>
      </c>
      <c r="AA19" s="15">
        <f t="shared" si="28"/>
        <v>7.416723784846166</v>
      </c>
      <c r="AB19" s="15">
        <f t="shared" si="28"/>
        <v>6.5508053502866286</v>
      </c>
      <c r="AC19" s="15">
        <f t="shared" si="28"/>
        <v>5.7867447540951336</v>
      </c>
      <c r="AD19" s="15">
        <f t="shared" si="28"/>
        <v>5.0588072291532864</v>
      </c>
      <c r="AE19" s="15">
        <f t="shared" si="28"/>
        <v>4.4756503430890122</v>
      </c>
      <c r="AF19" s="15">
        <f t="shared" si="28"/>
        <v>3.9465775639083152</v>
      </c>
      <c r="AG19" s="15">
        <f t="shared" si="28"/>
        <v>3.4821014346629604</v>
      </c>
      <c r="AH19" s="15">
        <f t="shared" si="28"/>
        <v>3.0732575225248473</v>
      </c>
      <c r="AI19" s="15">
        <f t="shared" si="28"/>
        <v>2.6940087482999386</v>
      </c>
      <c r="AJ19" s="15">
        <f t="shared" si="28"/>
        <v>2.3634925726889837</v>
      </c>
      <c r="AK19" s="15">
        <f t="shared" si="28"/>
        <v>2.0844390559769912</v>
      </c>
      <c r="AL19" s="15">
        <f t="shared" si="28"/>
        <v>1.6890965949307208</v>
      </c>
      <c r="AM19" s="15">
        <f t="shared" si="28"/>
        <v>1.3390562063982148</v>
      </c>
      <c r="AN19" s="15">
        <f t="shared" si="28"/>
        <v>1.0223746524155501</v>
      </c>
      <c r="AO19" s="15">
        <f t="shared" si="28"/>
        <v>0.74733792882882288</v>
      </c>
      <c r="AP19" s="15">
        <f t="shared" si="28"/>
        <v>0.50171918987066699</v>
      </c>
    </row>
    <row r="20" spans="8:42" x14ac:dyDescent="0.35">
      <c r="I20" t="s">
        <v>142</v>
      </c>
      <c r="J20" s="11"/>
      <c r="K20" s="11">
        <f>K19-J19</f>
        <v>-1.490000000000002</v>
      </c>
      <c r="L20" s="11">
        <f t="shared" ref="L20:AP20" si="29">L19-K19</f>
        <v>-1.3939999999999984</v>
      </c>
      <c r="M20" s="11">
        <f t="shared" si="29"/>
        <v>-2.034897235643605</v>
      </c>
      <c r="N20" s="11">
        <f t="shared" si="29"/>
        <v>-2.1595243405928244</v>
      </c>
      <c r="O20" s="11">
        <f t="shared" si="29"/>
        <v>-2.9465541866106122</v>
      </c>
      <c r="P20" s="11">
        <f t="shared" si="29"/>
        <v>-3.2642087897430727</v>
      </c>
      <c r="Q20" s="11">
        <f t="shared" si="29"/>
        <v>-2.7553872312159413</v>
      </c>
      <c r="R20" s="11">
        <f t="shared" si="29"/>
        <v>-2.5465193577980685</v>
      </c>
      <c r="S20" s="11">
        <f t="shared" si="29"/>
        <v>-3.1274555698773057</v>
      </c>
      <c r="T20" s="11">
        <f t="shared" si="29"/>
        <v>-2.5756026277047184</v>
      </c>
      <c r="U20" s="11">
        <f t="shared" si="29"/>
        <v>-2.2405792416691135</v>
      </c>
      <c r="V20" s="11">
        <f t="shared" si="29"/>
        <v>-2.3300451808694049</v>
      </c>
      <c r="W20" s="11">
        <f t="shared" si="29"/>
        <v>-1.6385342673792636</v>
      </c>
      <c r="X20" s="11">
        <f t="shared" si="29"/>
        <v>-1.3743317673148461</v>
      </c>
      <c r="Y20" s="11">
        <f t="shared" si="29"/>
        <v>-1.18114072384558</v>
      </c>
      <c r="Z20" s="11">
        <f t="shared" si="29"/>
        <v>-0.94801945177901814</v>
      </c>
      <c r="AA20" s="11">
        <f t="shared" si="29"/>
        <v>-0.81947624311046141</v>
      </c>
      <c r="AB20" s="11">
        <f t="shared" si="29"/>
        <v>-0.86591843455953743</v>
      </c>
      <c r="AC20" s="11">
        <f t="shared" si="29"/>
        <v>-0.76406059619149502</v>
      </c>
      <c r="AD20" s="11">
        <f t="shared" si="29"/>
        <v>-0.72793752494184716</v>
      </c>
      <c r="AE20" s="11">
        <f t="shared" si="29"/>
        <v>-0.58315688606427418</v>
      </c>
      <c r="AF20" s="11">
        <f t="shared" si="29"/>
        <v>-0.52907277918069706</v>
      </c>
      <c r="AG20" s="11">
        <f t="shared" si="29"/>
        <v>-0.46447612924535475</v>
      </c>
      <c r="AH20" s="11">
        <f t="shared" si="29"/>
        <v>-0.40884391213811311</v>
      </c>
      <c r="AI20" s="11">
        <f t="shared" si="29"/>
        <v>-0.37924877422490866</v>
      </c>
      <c r="AJ20" s="11">
        <f t="shared" si="29"/>
        <v>-0.33051617561095492</v>
      </c>
      <c r="AK20" s="11">
        <f t="shared" si="29"/>
        <v>-0.27905351671199252</v>
      </c>
      <c r="AL20" s="11">
        <f t="shared" si="29"/>
        <v>-0.39534246104627035</v>
      </c>
      <c r="AM20" s="11">
        <f t="shared" si="29"/>
        <v>-0.35004038853250607</v>
      </c>
      <c r="AN20" s="11">
        <f t="shared" si="29"/>
        <v>-0.31668155398266462</v>
      </c>
      <c r="AO20" s="11">
        <f t="shared" si="29"/>
        <v>-0.27503672358672726</v>
      </c>
      <c r="AP20" s="11">
        <f t="shared" si="29"/>
        <v>-0.24561873895815589</v>
      </c>
    </row>
    <row r="21" spans="8:42" x14ac:dyDescent="0.35">
      <c r="I21" t="s">
        <v>185</v>
      </c>
      <c r="J21" s="11"/>
      <c r="K21" s="11"/>
      <c r="L21" s="3">
        <f>L19/$K19-1</f>
        <v>-3.4206070718720061E-2</v>
      </c>
      <c r="M21" s="3">
        <f t="shared" ref="M21:AP21" si="30">M19/$K19-1</f>
        <v>-8.4138523192000658E-2</v>
      </c>
      <c r="N21" s="3">
        <f t="shared" si="30"/>
        <v>-0.13712908439222704</v>
      </c>
      <c r="O21" s="3">
        <f t="shared" si="30"/>
        <v>-0.20943183968903001</v>
      </c>
      <c r="P21" s="3">
        <f t="shared" si="30"/>
        <v>-0.28952922613280285</v>
      </c>
      <c r="Q21" s="3">
        <f t="shared" si="30"/>
        <v>-0.35714111314028552</v>
      </c>
      <c r="R21" s="3">
        <f t="shared" si="30"/>
        <v>-0.41962778547847079</v>
      </c>
      <c r="S21" s="3">
        <f t="shared" si="30"/>
        <v>-0.49636951172874211</v>
      </c>
      <c r="T21" s="3">
        <f t="shared" si="30"/>
        <v>-0.55956983140348315</v>
      </c>
      <c r="U21" s="3">
        <f t="shared" si="30"/>
        <v>-0.61454932350637403</v>
      </c>
      <c r="V21" s="17">
        <f t="shared" si="30"/>
        <v>-0.67172413716105961</v>
      </c>
      <c r="W21" s="3">
        <f t="shared" si="30"/>
        <v>-0.71193060704988409</v>
      </c>
      <c r="X21" s="3">
        <f t="shared" si="30"/>
        <v>-0.74565405728213319</v>
      </c>
      <c r="Y21" s="3">
        <f t="shared" si="30"/>
        <v>-0.77463697200854797</v>
      </c>
      <c r="Z21" s="3">
        <f t="shared" si="30"/>
        <v>-0.79789954045207401</v>
      </c>
      <c r="AA21" s="3">
        <f t="shared" si="30"/>
        <v>-0.81800790653826305</v>
      </c>
      <c r="AB21" s="3">
        <f t="shared" si="30"/>
        <v>-0.83925587440712024</v>
      </c>
      <c r="AC21" s="3">
        <f t="shared" si="30"/>
        <v>-0.85800444742484894</v>
      </c>
      <c r="AD21" s="3">
        <f t="shared" si="30"/>
        <v>-0.87586662996213072</v>
      </c>
      <c r="AE21" s="3">
        <f t="shared" si="30"/>
        <v>-0.89017617492972267</v>
      </c>
      <c r="AF21" s="3">
        <f t="shared" si="30"/>
        <v>-0.90315860025253814</v>
      </c>
      <c r="AG21" s="3">
        <f t="shared" si="30"/>
        <v>-0.91455594840470733</v>
      </c>
      <c r="AH21" s="3">
        <f t="shared" si="30"/>
        <v>-0.92458818927379949</v>
      </c>
      <c r="AI21" s="3">
        <f t="shared" si="30"/>
        <v>-0.93389422255294241</v>
      </c>
      <c r="AJ21" s="3">
        <f t="shared" si="30"/>
        <v>-0.94200445187620585</v>
      </c>
      <c r="AK21" s="3">
        <f t="shared" si="30"/>
        <v>-0.94885188683098198</v>
      </c>
      <c r="AL21" s="3">
        <f t="shared" si="30"/>
        <v>-0.958552828137052</v>
      </c>
      <c r="AM21" s="3">
        <f t="shared" si="30"/>
        <v>-0.96714214397962817</v>
      </c>
      <c r="AN21" s="3">
        <f t="shared" si="30"/>
        <v>-0.97491289837765194</v>
      </c>
      <c r="AO21" s="3">
        <f t="shared" si="30"/>
        <v>-0.98166176897826363</v>
      </c>
      <c r="AP21" s="3">
        <f t="shared" si="30"/>
        <v>-0.98768877898876972</v>
      </c>
    </row>
    <row r="22" spans="8:42" x14ac:dyDescent="0.35"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8:42" x14ac:dyDescent="0.35">
      <c r="H23" t="s">
        <v>9</v>
      </c>
      <c r="I23" t="s">
        <v>110</v>
      </c>
      <c r="J23" s="11">
        <f>VLOOKUP($H23,output!$A$9:$AH$2200,J$1-$J$1+2)</f>
        <v>0.307</v>
      </c>
      <c r="K23" s="11">
        <f>VLOOKUP($H23,output!$A$9:$AH$2200,K$1-$J$1+2)</f>
        <v>0.60299999999999998</v>
      </c>
      <c r="L23" s="11">
        <f>VLOOKUP($H23,output!$A$9:$AH$2200,L$1-$J$1+2)</f>
        <v>0.9</v>
      </c>
      <c r="M23" s="11">
        <f>VLOOKUP($H23,output!$A$9:$AH$2200,M$1-$J$1+2)</f>
        <v>1.19639467719731</v>
      </c>
      <c r="N23" s="11">
        <f>VLOOKUP($H23,output!$A$9:$AH$2200,N$1-$J$1+2)</f>
        <v>1.4986960523700401</v>
      </c>
      <c r="O23" s="11">
        <f>VLOOKUP($H23,output!$A$9:$AH$2200,O$1-$J$1+2)</f>
        <v>1.79708535617252</v>
      </c>
      <c r="P23" s="11">
        <f>VLOOKUP($H23,output!$A$9:$AH$2200,P$1-$J$1+2)</f>
        <v>2.0815105356838202</v>
      </c>
      <c r="Q23" s="11">
        <f>VLOOKUP($H23,output!$A$9:$AH$2200,Q$1-$J$1+2)</f>
        <v>2.3497552587697701</v>
      </c>
      <c r="R23" s="11">
        <f>VLOOKUP($H23,output!$A$9:$AH$2200,R$1-$J$1+2)</f>
        <v>2.60539730632527</v>
      </c>
      <c r="S23" s="11">
        <f>VLOOKUP($H23,output!$A$9:$AH$2200,S$1-$J$1+2)</f>
        <v>2.8680966687797702</v>
      </c>
      <c r="T23" s="11">
        <f>VLOOKUP($H23,output!$A$9:$AH$2200,T$1-$J$1+2)</f>
        <v>3.1168765380099299</v>
      </c>
      <c r="U23" s="11">
        <f>VLOOKUP($H23,output!$A$9:$AH$2200,U$1-$J$1+2)</f>
        <v>3.35154318791884</v>
      </c>
      <c r="V23" s="11">
        <f>VLOOKUP($H23,output!$A$9:$AH$2200,V$1-$J$1+2)</f>
        <v>3.5837437584807601</v>
      </c>
      <c r="W23" s="11">
        <f>VLOOKUP($H23,output!$A$9:$AH$2200,W$1-$J$1+2)</f>
        <v>3.67149939746517</v>
      </c>
      <c r="X23" s="11">
        <f>VLOOKUP($H23,output!$A$9:$AH$2200,X$1-$J$1+2)</f>
        <v>3.89679882376746</v>
      </c>
      <c r="Y23" s="11">
        <f>VLOOKUP($H23,output!$A$9:$AH$2200,Y$1-$J$1+2)</f>
        <v>4.1170044335645901</v>
      </c>
      <c r="Z23" s="11">
        <f>VLOOKUP($H23,output!$A$9:$AH$2200,Z$1-$J$1+2)</f>
        <v>4.3344392606822897</v>
      </c>
      <c r="AA23" s="11">
        <f>VLOOKUP($H23,output!$A$9:$AH$2200,AA$1-$J$1+2)</f>
        <v>4.5472791342902896</v>
      </c>
      <c r="AB23" s="11">
        <f>VLOOKUP($H23,output!$A$9:$AH$2200,AB$1-$J$1+2)</f>
        <v>4.7426726822498697</v>
      </c>
      <c r="AC23" s="11">
        <f>VLOOKUP($H23,output!$A$9:$AH$2200,AC$1-$J$1+2)</f>
        <v>4.92713661706183</v>
      </c>
      <c r="AD23" s="11">
        <f>VLOOKUP($H23,output!$A$9:$AH$2200,AD$1-$J$1+2)</f>
        <v>5.1045473801038703</v>
      </c>
      <c r="AE23" s="11">
        <f>VLOOKUP($H23,output!$A$9:$AH$2200,AE$1-$J$1+2)</f>
        <v>5.2748841889826004</v>
      </c>
      <c r="AF23" s="11">
        <f>VLOOKUP($H23,output!$A$9:$AH$2200,AF$1-$J$1+2)</f>
        <v>5.4536743887524501</v>
      </c>
      <c r="AG23" s="11">
        <f>VLOOKUP($H23,output!$A$9:$AH$2200,AG$1-$J$1+2)</f>
        <v>5.6321793483510598</v>
      </c>
      <c r="AH23" s="11">
        <f>VLOOKUP($H23,output!$A$9:$AH$2200,AH$1-$J$1+2)</f>
        <v>5.8097300016780604</v>
      </c>
      <c r="AI23" s="11">
        <f>VLOOKUP($H23,output!$A$9:$AH$2200,AI$1-$J$1+2)</f>
        <v>5.9855511071347003</v>
      </c>
      <c r="AJ23" s="11">
        <f>VLOOKUP($H23,output!$A$9:$AH$2200,AJ$1-$J$1+2)</f>
        <v>6.1596900387263398</v>
      </c>
      <c r="AK23" s="11">
        <f>VLOOKUP($H23,output!$A$9:$AH$2200,AK$1-$J$1+2)</f>
        <v>6.3318609020466203</v>
      </c>
      <c r="AL23" s="11">
        <f>VLOOKUP($H23,output!$A$9:$AH$2200,AL$1-$J$1+2)</f>
        <v>6.5017964950831404</v>
      </c>
      <c r="AM23" s="11">
        <f>VLOOKUP($H23,output!$A$9:$AH$2200,AM$1-$J$1+2)</f>
        <v>6.6690888571542004</v>
      </c>
      <c r="AN23" s="11">
        <f>VLOOKUP($H23,output!$A$9:$AH$2200,AN$1-$J$1+2)</f>
        <v>6.8337426755167296</v>
      </c>
      <c r="AO23" s="11">
        <f>VLOOKUP($H23,output!$A$9:$AH$2200,AO$1-$J$1+2)</f>
        <v>6.9954349051817299</v>
      </c>
      <c r="AP23" s="11">
        <f>VLOOKUP($H23,output!$A$9:$AH$2200,AP$1-$J$1+2)</f>
        <v>7.1542385956639301</v>
      </c>
    </row>
    <row r="24" spans="8:42" x14ac:dyDescent="0.35">
      <c r="H24" t="s">
        <v>10</v>
      </c>
      <c r="I24" t="s">
        <v>111</v>
      </c>
      <c r="J24" s="11">
        <f>VLOOKUP($H24,output!$A$9:$AH$2200,J$1-$J$1+2)</f>
        <v>1.5329999999999999</v>
      </c>
      <c r="K24" s="11">
        <f>VLOOKUP($H24,output!$A$9:$AH$2200,K$1-$J$1+2)</f>
        <v>1.8260000000000001</v>
      </c>
      <c r="L24" s="11">
        <f>VLOOKUP($H24,output!$A$9:$AH$2200,L$1-$J$1+2)</f>
        <v>2.1150000000000002</v>
      </c>
      <c r="M24" s="11">
        <f>VLOOKUP($H24,output!$A$9:$AH$2200,M$1-$J$1+2)</f>
        <v>2.40048015670195</v>
      </c>
      <c r="N24" s="11">
        <f>VLOOKUP($H24,output!$A$9:$AH$2200,N$1-$J$1+2)</f>
        <v>2.6970831584814601</v>
      </c>
      <c r="O24" s="11">
        <f>VLOOKUP($H24,output!$A$9:$AH$2200,O$1-$J$1+2)</f>
        <v>3.0163349502847301</v>
      </c>
      <c r="P24" s="11">
        <f>VLOOKUP($H24,output!$A$9:$AH$2200,P$1-$J$1+2)</f>
        <v>3.3470589991153701</v>
      </c>
      <c r="Q24" s="11">
        <f>VLOOKUP($H24,output!$A$9:$AH$2200,Q$1-$J$1+2)</f>
        <v>3.6859714850411098</v>
      </c>
      <c r="R24" s="11">
        <f>VLOOKUP($H24,output!$A$9:$AH$2200,R$1-$J$1+2)</f>
        <v>4.02401420225537</v>
      </c>
      <c r="S24" s="11">
        <f>VLOOKUP($H24,output!$A$9:$AH$2200,S$1-$J$1+2)</f>
        <v>4.4679047731232497</v>
      </c>
      <c r="T24" s="11">
        <f>VLOOKUP($H24,output!$A$9:$AH$2200,T$1-$J$1+2)</f>
        <v>4.8926059411565896</v>
      </c>
      <c r="U24" s="11">
        <f>VLOOKUP($H24,output!$A$9:$AH$2200,U$1-$J$1+2)</f>
        <v>5.3095193234388898</v>
      </c>
      <c r="V24" s="11">
        <f>VLOOKUP($H24,output!$A$9:$AH$2200,V$1-$J$1+2)</f>
        <v>5.8107349061481104</v>
      </c>
      <c r="W24" s="11">
        <f>VLOOKUP($H24,output!$A$9:$AH$2200,W$1-$J$1+2)</f>
        <v>6.24608795552499</v>
      </c>
      <c r="X24" s="11">
        <f>VLOOKUP($H24,output!$A$9:$AH$2200,X$1-$J$1+2)</f>
        <v>6.7157567286397004</v>
      </c>
      <c r="Y24" s="11">
        <f>VLOOKUP($H24,output!$A$9:$AH$2200,Y$1-$J$1+2)</f>
        <v>7.1689439341664096</v>
      </c>
      <c r="Z24" s="11">
        <f>VLOOKUP($H24,output!$A$9:$AH$2200,Z$1-$J$1+2)</f>
        <v>7.6227446660218501</v>
      </c>
      <c r="AA24" s="11">
        <f>VLOOKUP($H24,output!$A$9:$AH$2200,AA$1-$J$1+2)</f>
        <v>8.0706683504496901</v>
      </c>
      <c r="AB24" s="11">
        <f>VLOOKUP($H24,output!$A$9:$AH$2200,AB$1-$J$1+2)</f>
        <v>8.4713861046242993</v>
      </c>
      <c r="AC24" s="11">
        <f>VLOOKUP($H24,output!$A$9:$AH$2200,AC$1-$J$1+2)</f>
        <v>8.8840957970563608</v>
      </c>
      <c r="AD24" s="11">
        <f>VLOOKUP($H24,output!$A$9:$AH$2200,AD$1-$J$1+2)</f>
        <v>9.2702271939210998</v>
      </c>
      <c r="AE24" s="11">
        <f>VLOOKUP($H24,output!$A$9:$AH$2200,AE$1-$J$1+2)</f>
        <v>9.6415575593933607</v>
      </c>
      <c r="AF24" s="11">
        <f>VLOOKUP($H24,output!$A$9:$AH$2200,AF$1-$J$1+2)</f>
        <v>10.026069283017501</v>
      </c>
      <c r="AG24" s="11">
        <f>VLOOKUP($H24,output!$A$9:$AH$2200,AG$1-$J$1+2)</f>
        <v>10.391277039932</v>
      </c>
      <c r="AH24" s="11">
        <f>VLOOKUP($H24,output!$A$9:$AH$2200,AH$1-$J$1+2)</f>
        <v>10.7418356610951</v>
      </c>
      <c r="AI24" s="11">
        <f>VLOOKUP($H24,output!$A$9:$AH$2200,AI$1-$J$1+2)</f>
        <v>11.063314489305</v>
      </c>
      <c r="AJ24" s="11">
        <f>VLOOKUP($H24,output!$A$9:$AH$2200,AJ$1-$J$1+2)</f>
        <v>11.383662651463601</v>
      </c>
      <c r="AK24" s="11">
        <f>VLOOKUP($H24,output!$A$9:$AH$2200,AK$1-$J$1+2)</f>
        <v>11.6852292037256</v>
      </c>
      <c r="AL24" s="11">
        <f>VLOOKUP($H24,output!$A$9:$AH$2200,AL$1-$J$1+2)</f>
        <v>11.968405213773901</v>
      </c>
      <c r="AM24" s="11">
        <f>VLOOKUP($H24,output!$A$9:$AH$2200,AM$1-$J$1+2)</f>
        <v>12.233659049706301</v>
      </c>
      <c r="AN24" s="11">
        <f>VLOOKUP($H24,output!$A$9:$AH$2200,AN$1-$J$1+2)</f>
        <v>12.481303572311299</v>
      </c>
      <c r="AO24" s="11">
        <f>VLOOKUP($H24,output!$A$9:$AH$2200,AO$1-$J$1+2)</f>
        <v>12.712245035677199</v>
      </c>
      <c r="AP24" s="11">
        <f>VLOOKUP($H24,output!$A$9:$AH$2200,AP$1-$J$1+2)</f>
        <v>12.927109590234799</v>
      </c>
    </row>
    <row r="25" spans="8:42" x14ac:dyDescent="0.35">
      <c r="H25" t="s">
        <v>11</v>
      </c>
      <c r="I25" t="s">
        <v>112</v>
      </c>
      <c r="J25" s="11">
        <f>VLOOKUP($H25,output!$A$9:$AH$2200,J$1-$J$1+2)</f>
        <v>5.2160000000000002</v>
      </c>
      <c r="K25" s="11">
        <f>VLOOKUP($H25,output!$A$9:$AH$2200,K$1-$J$1+2)</f>
        <v>5.3520000000000003</v>
      </c>
      <c r="L25" s="11">
        <f>VLOOKUP($H25,output!$A$9:$AH$2200,L$1-$J$1+2)</f>
        <v>5.4779999999999998</v>
      </c>
      <c r="M25" s="11">
        <f>VLOOKUP($H25,output!$A$9:$AH$2200,M$1-$J$1+2)</f>
        <v>5.5930152216482201</v>
      </c>
      <c r="N25" s="11">
        <f>VLOOKUP($H25,output!$A$9:$AH$2200,N$1-$J$1+2)</f>
        <v>5.7547945561329898</v>
      </c>
      <c r="O25" s="11">
        <f>VLOOKUP($H25,output!$A$9:$AH$2200,O$1-$J$1+2)</f>
        <v>5.9453791883779097</v>
      </c>
      <c r="P25" s="11">
        <f>VLOOKUP($H25,output!$A$9:$AH$2200,P$1-$J$1+2)</f>
        <v>6.1605630111763601</v>
      </c>
      <c r="Q25" s="11">
        <f>VLOOKUP($H25,output!$A$9:$AH$2200,Q$1-$J$1+2)</f>
        <v>6.4746371236036904</v>
      </c>
      <c r="R25" s="11">
        <f>VLOOKUP($H25,output!$A$9:$AH$2200,R$1-$J$1+2)</f>
        <v>6.7730972196207997</v>
      </c>
      <c r="S25" s="11">
        <f>VLOOKUP($H25,output!$A$9:$AH$2200,S$1-$J$1+2)</f>
        <v>7.0859866996227003</v>
      </c>
      <c r="T25" s="11">
        <f>VLOOKUP($H25,output!$A$9:$AH$2200,T$1-$J$1+2)</f>
        <v>7.3501132034323504</v>
      </c>
      <c r="U25" s="11">
        <f>VLOOKUP($H25,output!$A$9:$AH$2200,U$1-$J$1+2)</f>
        <v>7.5763481736007199</v>
      </c>
      <c r="V25" s="11">
        <f>VLOOKUP($H25,output!$A$9:$AH$2200,V$1-$J$1+2)</f>
        <v>7.8169765964864597</v>
      </c>
      <c r="W25" s="11">
        <f>VLOOKUP($H25,output!$A$9:$AH$2200,W$1-$J$1+2)</f>
        <v>8.0788924643765192</v>
      </c>
      <c r="X25" s="11">
        <f>VLOOKUP($H25,output!$A$9:$AH$2200,X$1-$J$1+2)</f>
        <v>8.3066642745782797</v>
      </c>
      <c r="Y25" s="11">
        <f>VLOOKUP($H25,output!$A$9:$AH$2200,Y$1-$J$1+2)</f>
        <v>8.5040322231983296</v>
      </c>
      <c r="Z25" s="11">
        <f>VLOOKUP($H25,output!$A$9:$AH$2200,Z$1-$J$1+2)</f>
        <v>8.6893134444242897</v>
      </c>
      <c r="AA25" s="11">
        <f>VLOOKUP($H25,output!$A$9:$AH$2200,AA$1-$J$1+2)</f>
        <v>8.8334588168556802</v>
      </c>
      <c r="AB25" s="11">
        <f>VLOOKUP($H25,output!$A$9:$AH$2200,AB$1-$J$1+2)</f>
        <v>8.9393872887980805</v>
      </c>
      <c r="AC25" s="11">
        <f>VLOOKUP($H25,output!$A$9:$AH$2200,AC$1-$J$1+2)</f>
        <v>9.1865444854632301</v>
      </c>
      <c r="AD25" s="11">
        <f>VLOOKUP($H25,output!$A$9:$AH$2200,AD$1-$J$1+2)</f>
        <v>9.3575245307097497</v>
      </c>
      <c r="AE25" s="11">
        <f>VLOOKUP($H25,output!$A$9:$AH$2200,AE$1-$J$1+2)</f>
        <v>9.4573561031769806</v>
      </c>
      <c r="AF25" s="11">
        <f>VLOOKUP($H25,output!$A$9:$AH$2200,AF$1-$J$1+2)</f>
        <v>9.5840681426874905</v>
      </c>
      <c r="AG25" s="11">
        <f>VLOOKUP($H25,output!$A$9:$AH$2200,AG$1-$J$1+2)</f>
        <v>9.6591460802020208</v>
      </c>
      <c r="AH25" s="11">
        <f>VLOOKUP($H25,output!$A$9:$AH$2200,AH$1-$J$1+2)</f>
        <v>9.6881418534044901</v>
      </c>
      <c r="AI25" s="11">
        <f>VLOOKUP($H25,output!$A$9:$AH$2200,AI$1-$J$1+2)</f>
        <v>9.6661907245514005</v>
      </c>
      <c r="AJ25" s="11">
        <f>VLOOKUP($H25,output!$A$9:$AH$2200,AJ$1-$J$1+2)</f>
        <v>9.6079135611876296</v>
      </c>
      <c r="AK25" s="11">
        <f>VLOOKUP($H25,output!$A$9:$AH$2200,AK$1-$J$1+2)</f>
        <v>9.5348494726470108</v>
      </c>
      <c r="AL25" s="11">
        <f>VLOOKUP($H25,output!$A$9:$AH$2200,AL$1-$J$1+2)</f>
        <v>9.4501708322576992</v>
      </c>
      <c r="AM25" s="11">
        <f>VLOOKUP($H25,output!$A$9:$AH$2200,AM$1-$J$1+2)</f>
        <v>9.3568407108962202</v>
      </c>
      <c r="AN25" s="11">
        <f>VLOOKUP($H25,output!$A$9:$AH$2200,AN$1-$J$1+2)</f>
        <v>9.2572492954931107</v>
      </c>
      <c r="AO25" s="11">
        <f>VLOOKUP($H25,output!$A$9:$AH$2200,AO$1-$J$1+2)</f>
        <v>9.1533111028013803</v>
      </c>
      <c r="AP25" s="11">
        <f>VLOOKUP($H25,output!$A$9:$AH$2200,AP$1-$J$1+2)</f>
        <v>9.0465475037317695</v>
      </c>
    </row>
    <row r="26" spans="8:42" x14ac:dyDescent="0.35">
      <c r="H26" t="s">
        <v>12</v>
      </c>
      <c r="I26" t="s">
        <v>113</v>
      </c>
      <c r="J26" s="11">
        <f>VLOOKUP($H26,output!$A$9:$AH$2200,J$1-$J$1+2)</f>
        <v>9.4700000000000006</v>
      </c>
      <c r="K26" s="11">
        <f>VLOOKUP($H26,output!$A$9:$AH$2200,K$1-$J$1+2)</f>
        <v>9.4489999999999998</v>
      </c>
      <c r="L26" s="11">
        <f>VLOOKUP($H26,output!$A$9:$AH$2200,L$1-$J$1+2)</f>
        <v>9.4239999999999995</v>
      </c>
      <c r="M26" s="11">
        <f>VLOOKUP($H26,output!$A$9:$AH$2200,M$1-$J$1+2)</f>
        <v>9.3965277137702294</v>
      </c>
      <c r="N26" s="11">
        <f>VLOOKUP($H26,output!$A$9:$AH$2200,N$1-$J$1+2)</f>
        <v>9.3916347780053009</v>
      </c>
      <c r="O26" s="11">
        <f>VLOOKUP($H26,output!$A$9:$AH$2200,O$1-$J$1+2)</f>
        <v>9.3415584136198806</v>
      </c>
      <c r="P26" s="11">
        <f>VLOOKUP($H26,output!$A$9:$AH$2200,P$1-$J$1+2)</f>
        <v>9.3382919066620804</v>
      </c>
      <c r="Q26" s="11">
        <f>VLOOKUP($H26,output!$A$9:$AH$2200,Q$1-$J$1+2)</f>
        <v>9.3928782492172491</v>
      </c>
      <c r="R26" s="11">
        <f>VLOOKUP($H26,output!$A$9:$AH$2200,R$1-$J$1+2)</f>
        <v>9.3876661507289203</v>
      </c>
      <c r="S26" s="11">
        <f>VLOOKUP($H26,output!$A$9:$AH$2200,S$1-$J$1+2)</f>
        <v>9.2498618602570595</v>
      </c>
      <c r="T26" s="11">
        <f>VLOOKUP($H26,output!$A$9:$AH$2200,T$1-$J$1+2)</f>
        <v>9.0839818796057301</v>
      </c>
      <c r="U26" s="11">
        <f>VLOOKUP($H26,output!$A$9:$AH$2200,U$1-$J$1+2)</f>
        <v>8.8989655888669699</v>
      </c>
      <c r="V26" s="11">
        <f>VLOOKUP($H26,output!$A$9:$AH$2200,V$1-$J$1+2)</f>
        <v>8.6449766146207292</v>
      </c>
      <c r="W26" s="11">
        <f>VLOOKUP($H26,output!$A$9:$AH$2200,W$1-$J$1+2)</f>
        <v>8.5744102045895794</v>
      </c>
      <c r="X26" s="11">
        <f>VLOOKUP($H26,output!$A$9:$AH$2200,X$1-$J$1+2)</f>
        <v>8.4425245783560303</v>
      </c>
      <c r="Y26" s="11">
        <f>VLOOKUP($H26,output!$A$9:$AH$2200,Y$1-$J$1+2)</f>
        <v>8.2456695174549708</v>
      </c>
      <c r="Z26" s="11">
        <f>VLOOKUP($H26,output!$A$9:$AH$2200,Z$1-$J$1+2)</f>
        <v>7.9074621290891498</v>
      </c>
      <c r="AA26" s="11">
        <f>VLOOKUP($H26,output!$A$9:$AH$2200,AA$1-$J$1+2)</f>
        <v>7.5130007546593101</v>
      </c>
      <c r="AB26" s="11">
        <f>VLOOKUP($H26,output!$A$9:$AH$2200,AB$1-$J$1+2)</f>
        <v>7.1636348960649601</v>
      </c>
      <c r="AC26" s="11">
        <f>VLOOKUP($H26,output!$A$9:$AH$2200,AC$1-$J$1+2)</f>
        <v>6.6268077845227902</v>
      </c>
      <c r="AD26" s="11">
        <f>VLOOKUP($H26,output!$A$9:$AH$2200,AD$1-$J$1+2)</f>
        <v>6.1614322346868198</v>
      </c>
      <c r="AE26" s="11">
        <f>VLOOKUP($H26,output!$A$9:$AH$2200,AE$1-$J$1+2)</f>
        <v>5.75532006255923</v>
      </c>
      <c r="AF26" s="11">
        <f>VLOOKUP($H26,output!$A$9:$AH$2200,AF$1-$J$1+2)</f>
        <v>5.2705526865581298</v>
      </c>
      <c r="AG26" s="11">
        <f>VLOOKUP($H26,output!$A$9:$AH$2200,AG$1-$J$1+2)</f>
        <v>4.8398156700907098</v>
      </c>
      <c r="AH26" s="11">
        <f>VLOOKUP($H26,output!$A$9:$AH$2200,AH$1-$J$1+2)</f>
        <v>4.4559562997421098</v>
      </c>
      <c r="AI26" s="11">
        <f>VLOOKUP($H26,output!$A$9:$AH$2200,AI$1-$J$1+2)</f>
        <v>4.1409649285811998</v>
      </c>
      <c r="AJ26" s="11">
        <f>VLOOKUP($H26,output!$A$9:$AH$2200,AJ$1-$J$1+2)</f>
        <v>3.8538457532814201</v>
      </c>
      <c r="AK26" s="11">
        <f>VLOOKUP($H26,output!$A$9:$AH$2200,AK$1-$J$1+2)</f>
        <v>3.5923048826509998</v>
      </c>
      <c r="AL26" s="11">
        <f>VLOOKUP($H26,output!$A$9:$AH$2200,AL$1-$J$1+2)</f>
        <v>3.35415337587267</v>
      </c>
      <c r="AM26" s="11">
        <f>VLOOKUP($H26,output!$A$9:$AH$2200,AM$1-$J$1+2)</f>
        <v>3.13731885112144</v>
      </c>
      <c r="AN26" s="11">
        <f>VLOOKUP($H26,output!$A$9:$AH$2200,AN$1-$J$1+2)</f>
        <v>2.9398559062665202</v>
      </c>
      <c r="AO26" s="11">
        <f>VLOOKUP($H26,output!$A$9:$AH$2200,AO$1-$J$1+2)</f>
        <v>2.7599531641890001</v>
      </c>
      <c r="AP26" s="11">
        <f>VLOOKUP($H26,output!$A$9:$AH$2200,AP$1-$J$1+2)</f>
        <v>2.5959365017907099</v>
      </c>
    </row>
    <row r="27" spans="8:42" x14ac:dyDescent="0.35">
      <c r="H27" t="s">
        <v>13</v>
      </c>
      <c r="I27" t="s">
        <v>114</v>
      </c>
      <c r="J27" s="11">
        <f>VLOOKUP($H27,output!$A$9:$AH$2200,J$1-$J$1+2)</f>
        <v>7.1020000000000003</v>
      </c>
      <c r="K27" s="11">
        <f>VLOOKUP($H27,output!$A$9:$AH$2200,K$1-$J$1+2)</f>
        <v>6.89</v>
      </c>
      <c r="L27" s="11">
        <f>VLOOKUP($H27,output!$A$9:$AH$2200,L$1-$J$1+2)</f>
        <v>6.6840000000000002</v>
      </c>
      <c r="M27" s="11">
        <f>VLOOKUP($H27,output!$A$9:$AH$2200,M$1-$J$1+2)</f>
        <v>6.4878040753492696</v>
      </c>
      <c r="N27" s="11">
        <f>VLOOKUP($H27,output!$A$9:$AH$2200,N$1-$J$1+2)</f>
        <v>6.2857372082253997</v>
      </c>
      <c r="O27" s="11">
        <f>VLOOKUP($H27,output!$A$9:$AH$2200,O$1-$J$1+2)</f>
        <v>6.0343647716323296</v>
      </c>
      <c r="P27" s="11">
        <f>VLOOKUP($H27,output!$A$9:$AH$2200,P$1-$J$1+2)</f>
        <v>5.7223856188272704</v>
      </c>
      <c r="Q27" s="11">
        <f>VLOOKUP($H27,output!$A$9:$AH$2200,Q$1-$J$1+2)</f>
        <v>5.4296159543450297</v>
      </c>
      <c r="R27" s="11">
        <f>VLOOKUP($H27,output!$A$9:$AH$2200,R$1-$J$1+2)</f>
        <v>5.1470904593998599</v>
      </c>
      <c r="S27" s="11">
        <f>VLOOKUP($H27,output!$A$9:$AH$2200,S$1-$J$1+2)</f>
        <v>4.8042159116524203</v>
      </c>
      <c r="T27" s="11">
        <f>VLOOKUP($H27,output!$A$9:$AH$2200,T$1-$J$1+2)</f>
        <v>4.4844216832831396</v>
      </c>
      <c r="U27" s="11">
        <f>VLOOKUP($H27,output!$A$9:$AH$2200,U$1-$J$1+2)</f>
        <v>4.1652443573868601</v>
      </c>
      <c r="V27" s="11">
        <f>VLOOKUP($H27,output!$A$9:$AH$2200,V$1-$J$1+2)</f>
        <v>3.77071918090201</v>
      </c>
      <c r="W27" s="11">
        <f>VLOOKUP($H27,output!$A$9:$AH$2200,W$1-$J$1+2)</f>
        <v>3.15721997465613</v>
      </c>
      <c r="X27" s="11">
        <f>VLOOKUP($H27,output!$A$9:$AH$2200,X$1-$J$1+2)</f>
        <v>2.6287334608753601</v>
      </c>
      <c r="Y27" s="11">
        <f>VLOOKUP($H27,output!$A$9:$AH$2200,Y$1-$J$1+2)</f>
        <v>2.19040262900611</v>
      </c>
      <c r="Z27" s="11">
        <f>VLOOKUP($H27,output!$A$9:$AH$2200,Z$1-$J$1+2)</f>
        <v>1.88457502095671</v>
      </c>
      <c r="AA27" s="11">
        <f>VLOOKUP($H27,output!$A$9:$AH$2200,AA$1-$J$1+2)</f>
        <v>1.66513787988506</v>
      </c>
      <c r="AB27" s="11">
        <f>VLOOKUP($H27,output!$A$9:$AH$2200,AB$1-$J$1+2)</f>
        <v>1.4834596511092799</v>
      </c>
      <c r="AC27" s="11">
        <f>VLOOKUP($H27,output!$A$9:$AH$2200,AC$1-$J$1+2)</f>
        <v>1.32824313693337</v>
      </c>
      <c r="AD27" s="11">
        <f>VLOOKUP($H27,output!$A$9:$AH$2200,AD$1-$J$1+2)</f>
        <v>1.1937340241165899</v>
      </c>
      <c r="AE27" s="11">
        <f>VLOOKUP($H27,output!$A$9:$AH$2200,AE$1-$J$1+2)</f>
        <v>1.0762174326970799</v>
      </c>
      <c r="AF27" s="11">
        <f>VLOOKUP($H27,output!$A$9:$AH$2200,AF$1-$J$1+2)</f>
        <v>0.97282904079848498</v>
      </c>
      <c r="AG27" s="11">
        <f>VLOOKUP($H27,output!$A$9:$AH$2200,AG$1-$J$1+2)</f>
        <v>0.88128252140128505</v>
      </c>
      <c r="AH27" s="11">
        <f>VLOOKUP($H27,output!$A$9:$AH$2200,AH$1-$J$1+2)</f>
        <v>0.79971720770662202</v>
      </c>
      <c r="AI27" s="11">
        <f>VLOOKUP($H27,output!$A$9:$AH$2200,AI$1-$J$1+2)</f>
        <v>0.72661642400571302</v>
      </c>
      <c r="AJ27" s="11">
        <f>VLOOKUP($H27,output!$A$9:$AH$2200,AJ$1-$J$1+2)</f>
        <v>0.66073718279763904</v>
      </c>
      <c r="AK27" s="11">
        <f>VLOOKUP($H27,output!$A$9:$AH$2200,AK$1-$J$1+2)</f>
        <v>0.60105573184351602</v>
      </c>
      <c r="AL27" s="11">
        <f>VLOOKUP($H27,output!$A$9:$AH$2200,AL$1-$J$1+2)</f>
        <v>0.54672483704151598</v>
      </c>
      <c r="AM27" s="11">
        <f>VLOOKUP($H27,output!$A$9:$AH$2200,AM$1-$J$1+2)</f>
        <v>0.49703987143482198</v>
      </c>
      <c r="AN27" s="11">
        <f>VLOOKUP($H27,output!$A$9:$AH$2200,AN$1-$J$1+2)</f>
        <v>0.45141181157071703</v>
      </c>
      <c r="AO27" s="11">
        <f>VLOOKUP($H27,output!$A$9:$AH$2200,AO$1-$J$1+2)</f>
        <v>0.40934573567396698</v>
      </c>
      <c r="AP27" s="11">
        <f>VLOOKUP($H27,output!$A$9:$AH$2200,AP$1-$J$1+2)</f>
        <v>0.37042350883741798</v>
      </c>
    </row>
    <row r="28" spans="8:42" x14ac:dyDescent="0.35">
      <c r="H28" t="s">
        <v>14</v>
      </c>
      <c r="I28" t="s">
        <v>115</v>
      </c>
      <c r="J28" s="11">
        <f>VLOOKUP($H28,output!$A$9:$AH$2200,J$1-$J$1+2)</f>
        <v>2.6920000000000002</v>
      </c>
      <c r="K28" s="11">
        <f>VLOOKUP($H28,output!$A$9:$AH$2200,K$1-$J$1+2)</f>
        <v>2.6440000000000001</v>
      </c>
      <c r="L28" s="11">
        <f>VLOOKUP($H28,output!$A$9:$AH$2200,L$1-$J$1+2)</f>
        <v>2.5950000000000002</v>
      </c>
      <c r="M28" s="11">
        <f>VLOOKUP($H28,output!$A$9:$AH$2200,M$1-$J$1+2)</f>
        <v>2.54381176470147</v>
      </c>
      <c r="N28" s="11">
        <f>VLOOKUP($H28,output!$A$9:$AH$2200,N$1-$J$1+2)</f>
        <v>2.4938161341507699</v>
      </c>
      <c r="O28" s="11">
        <f>VLOOKUP($H28,output!$A$9:$AH$2200,O$1-$J$1+2)</f>
        <v>2.4439332943015599</v>
      </c>
      <c r="P28" s="11">
        <f>VLOOKUP($H28,output!$A$9:$AH$2200,P$1-$J$1+2)</f>
        <v>2.3781237360897198</v>
      </c>
      <c r="Q28" s="11">
        <f>VLOOKUP($H28,output!$A$9:$AH$2200,Q$1-$J$1+2)</f>
        <v>2.0945828799106398</v>
      </c>
      <c r="R28" s="11">
        <f>VLOOKUP($H28,output!$A$9:$AH$2200,R$1-$J$1+2)</f>
        <v>1.8368725012164899</v>
      </c>
      <c r="S28" s="11">
        <f>VLOOKUP($H28,output!$A$9:$AH$2200,S$1-$J$1+2)</f>
        <v>1.6022477514206399</v>
      </c>
      <c r="T28" s="11">
        <f>VLOOKUP($H28,output!$A$9:$AH$2200,T$1-$J$1+2)</f>
        <v>1.4186063537484801</v>
      </c>
      <c r="U28" s="11">
        <f>VLOOKUP($H28,output!$A$9:$AH$2200,U$1-$J$1+2)</f>
        <v>1.2798392418847699</v>
      </c>
      <c r="V28" s="11">
        <f>VLOOKUP($H28,output!$A$9:$AH$2200,V$1-$J$1+2)</f>
        <v>1.1583303318157201</v>
      </c>
      <c r="W28" s="11">
        <f>VLOOKUP($H28,output!$A$9:$AH$2200,W$1-$J$1+2)</f>
        <v>1.05200242639341</v>
      </c>
      <c r="X28" s="11">
        <f>VLOOKUP($H28,output!$A$9:$AH$2200,X$1-$J$1+2)</f>
        <v>0.95740890466573603</v>
      </c>
      <c r="Y28" s="11">
        <f>VLOOKUP($H28,output!$A$9:$AH$2200,Y$1-$J$1+2)</f>
        <v>0.87314194317566296</v>
      </c>
      <c r="Z28" s="11">
        <f>VLOOKUP($H28,output!$A$9:$AH$2200,Z$1-$J$1+2)</f>
        <v>0.79684345020772496</v>
      </c>
      <c r="AA28" s="11">
        <f>VLOOKUP($H28,output!$A$9:$AH$2200,AA$1-$J$1+2)</f>
        <v>0.727604763926196</v>
      </c>
      <c r="AB28" s="11">
        <f>VLOOKUP($H28,output!$A$9:$AH$2200,AB$1-$J$1+2)</f>
        <v>0.66456374170476595</v>
      </c>
      <c r="AC28" s="11">
        <f>VLOOKUP($H28,output!$A$9:$AH$2200,AC$1-$J$1+2)</f>
        <v>0.60691868746820499</v>
      </c>
      <c r="AD28" s="11">
        <f>VLOOKUP($H28,output!$A$9:$AH$2200,AD$1-$J$1+2)</f>
        <v>0.55397098763745201</v>
      </c>
      <c r="AE28" s="11">
        <f>VLOOKUP($H28,output!$A$9:$AH$2200,AE$1-$J$1+2)</f>
        <v>0.50515196029215303</v>
      </c>
      <c r="AF28" s="11">
        <f>VLOOKUP($H28,output!$A$9:$AH$2200,AF$1-$J$1+2)</f>
        <v>0.45998507201807998</v>
      </c>
      <c r="AG28" s="11">
        <f>VLOOKUP($H28,output!$A$9:$AH$2200,AG$1-$J$1+2)</f>
        <v>0.418070228597066</v>
      </c>
      <c r="AH28" s="11">
        <f>VLOOKUP($H28,output!$A$9:$AH$2200,AH$1-$J$1+2)</f>
        <v>0.37906382060987998</v>
      </c>
      <c r="AI28" s="11">
        <f>VLOOKUP($H28,output!$A$9:$AH$2200,AI$1-$J$1+2)</f>
        <v>0.34267393327665802</v>
      </c>
      <c r="AJ28" s="11">
        <f>VLOOKUP($H28,output!$A$9:$AH$2200,AJ$1-$J$1+2)</f>
        <v>0.30865114878794497</v>
      </c>
      <c r="AK28" s="11">
        <f>VLOOKUP($H28,output!$A$9:$AH$2200,AK$1-$J$1+2)</f>
        <v>0.27678100211296602</v>
      </c>
      <c r="AL28" s="11">
        <f>VLOOKUP($H28,output!$A$9:$AH$2200,AL$1-$J$1+2)</f>
        <v>0.246877893038499</v>
      </c>
      <c r="AM28" s="11">
        <f>VLOOKUP($H28,output!$A$9:$AH$2200,AM$1-$J$1+2)</f>
        <v>0.21878009904013801</v>
      </c>
      <c r="AN28" s="11">
        <f>VLOOKUP($H28,output!$A$9:$AH$2200,AN$1-$J$1+2)</f>
        <v>0.19234571674279899</v>
      </c>
      <c r="AO28" s="11">
        <f>VLOOKUP($H28,output!$A$9:$AH$2200,AO$1-$J$1+2)</f>
        <v>0.167449402065181</v>
      </c>
      <c r="AP28" s="11">
        <f>VLOOKUP($H28,output!$A$9:$AH$2200,AP$1-$J$1+2)</f>
        <v>0.14397966102325799</v>
      </c>
    </row>
    <row r="29" spans="8:42" x14ac:dyDescent="0.35">
      <c r="H29" t="s">
        <v>15</v>
      </c>
      <c r="I29" t="s">
        <v>116</v>
      </c>
      <c r="J29" s="11">
        <f>VLOOKUP($H29,output!$A$9:$AH$2200,J$1-$J$1+2)</f>
        <v>1.448</v>
      </c>
      <c r="K29" s="11">
        <f>VLOOKUP($H29,output!$A$9:$AH$2200,K$1-$J$1+2)</f>
        <v>1.3440000000000001</v>
      </c>
      <c r="L29" s="11">
        <f>VLOOKUP($H29,output!$A$9:$AH$2200,L$1-$J$1+2)</f>
        <v>1.252</v>
      </c>
      <c r="M29" s="11">
        <f>VLOOKUP($H29,output!$A$9:$AH$2200,M$1-$J$1+2)</f>
        <v>1.1702814147685601</v>
      </c>
      <c r="N29" s="11">
        <f>VLOOKUP($H29,output!$A$9:$AH$2200,N$1-$J$1+2)</f>
        <v>1.0055796951554401</v>
      </c>
      <c r="O29" s="11">
        <f>VLOOKUP($H29,output!$A$9:$AH$2200,O$1-$J$1+2)</f>
        <v>0.86563344912989204</v>
      </c>
      <c r="P29" s="11">
        <f>VLOOKUP($H29,output!$A$9:$AH$2200,P$1-$J$1+2)</f>
        <v>0.71119111155108194</v>
      </c>
      <c r="Q29" s="11">
        <f>VLOOKUP($H29,output!$A$9:$AH$2200,Q$1-$J$1+2)</f>
        <v>0.58451640411254002</v>
      </c>
      <c r="R29" s="11">
        <f>VLOOKUP($H29,output!$A$9:$AH$2200,R$1-$J$1+2)</f>
        <v>0.488623595564737</v>
      </c>
      <c r="S29" s="11">
        <f>VLOOKUP($H29,output!$A$9:$AH$2200,S$1-$J$1+2)</f>
        <v>0.41332514261243303</v>
      </c>
      <c r="T29" s="11">
        <f>VLOOKUP($H29,output!$A$9:$AH$2200,T$1-$J$1+2)</f>
        <v>0.35196589337137002</v>
      </c>
      <c r="U29" s="11">
        <f>VLOOKUP($H29,output!$A$9:$AH$2200,U$1-$J$1+2)</f>
        <v>0.30214350674351997</v>
      </c>
      <c r="V29" s="11">
        <f>VLOOKUP($H29,output!$A$9:$AH$2200,V$1-$J$1+2)</f>
        <v>0.26134073727641299</v>
      </c>
      <c r="W29" s="11">
        <f>VLOOKUP($H29,output!$A$9:$AH$2200,W$1-$J$1+2)</f>
        <v>0.22850392832559899</v>
      </c>
      <c r="X29" s="11">
        <f>VLOOKUP($H29,output!$A$9:$AH$2200,X$1-$J$1+2)</f>
        <v>0.20154127369582001</v>
      </c>
      <c r="Y29" s="11">
        <f>VLOOKUP($H29,output!$A$9:$AH$2200,Y$1-$J$1+2)</f>
        <v>0.17966350102409701</v>
      </c>
      <c r="Z29" s="11">
        <f>VLOOKUP($H29,output!$A$9:$AH$2200,Z$1-$J$1+2)</f>
        <v>0.16155053926680699</v>
      </c>
      <c r="AA29" s="11">
        <f>VLOOKUP($H29,output!$A$9:$AH$2200,AA$1-$J$1+2)</f>
        <v>0.146545967455743</v>
      </c>
      <c r="AB29" s="11">
        <f>VLOOKUP($H29,output!$A$9:$AH$2200,AB$1-$J$1+2)</f>
        <v>0.13404178435504599</v>
      </c>
      <c r="AC29" s="11">
        <f>VLOOKUP($H29,output!$A$9:$AH$2200,AC$1-$J$1+2)</f>
        <v>0.123585621840715</v>
      </c>
      <c r="AD29" s="11">
        <f>VLOOKUP($H29,output!$A$9:$AH$2200,AD$1-$J$1+2)</f>
        <v>0.11480806093410501</v>
      </c>
      <c r="AE29" s="11">
        <f>VLOOKUP($H29,output!$A$9:$AH$2200,AE$1-$J$1+2)</f>
        <v>0.107419248672158</v>
      </c>
      <c r="AF29" s="11">
        <f>VLOOKUP($H29,output!$A$9:$AH$2200,AF$1-$J$1+2)</f>
        <v>0.10118338434891901</v>
      </c>
      <c r="AG29" s="11">
        <f>VLOOKUP($H29,output!$A$9:$AH$2200,AG$1-$J$1+2)</f>
        <v>9.5908114813241893E-2</v>
      </c>
      <c r="AH29" s="11">
        <f>VLOOKUP($H29,output!$A$9:$AH$2200,AH$1-$J$1+2)</f>
        <v>9.1435530935782897E-2</v>
      </c>
      <c r="AI29" s="11">
        <f>VLOOKUP($H29,output!$A$9:$AH$2200,AI$1-$J$1+2)</f>
        <v>8.7636006695405194E-2</v>
      </c>
      <c r="AJ29" s="11">
        <f>VLOOKUP($H29,output!$A$9:$AH$2200,AJ$1-$J$1+2)</f>
        <v>8.4402767912758594E-2</v>
      </c>
      <c r="AK29" s="11">
        <f>VLOOKUP($H29,output!$A$9:$AH$2200,AK$1-$J$1+2)</f>
        <v>8.1647552576446097E-2</v>
      </c>
      <c r="AL29" s="11">
        <f>VLOOKUP($H29,output!$A$9:$AH$2200,AL$1-$J$1+2)</f>
        <v>7.9297142755272096E-2</v>
      </c>
      <c r="AM29" s="11">
        <f>VLOOKUP($H29,output!$A$9:$AH$2200,AM$1-$J$1+2)</f>
        <v>7.7290581169133205E-2</v>
      </c>
      <c r="AN29" s="11">
        <f>VLOOKUP($H29,output!$A$9:$AH$2200,AN$1-$J$1+2)</f>
        <v>7.5576933747969394E-2</v>
      </c>
      <c r="AO29" s="11">
        <f>VLOOKUP($H29,output!$A$9:$AH$2200,AO$1-$J$1+2)</f>
        <v>7.4113489167406302E-2</v>
      </c>
      <c r="AP29" s="11">
        <f>VLOOKUP($H29,output!$A$9:$AH$2200,AP$1-$J$1+2)</f>
        <v>7.2864301328396205E-2</v>
      </c>
    </row>
    <row r="31" spans="8:42" x14ac:dyDescent="0.35">
      <c r="I31" t="s">
        <v>136</v>
      </c>
      <c r="J31" s="1">
        <f>J28+J29</f>
        <v>4.1400000000000006</v>
      </c>
      <c r="K31" s="1">
        <f t="shared" ref="K31:V31" si="31">K28+K29</f>
        <v>3.9880000000000004</v>
      </c>
      <c r="L31" s="1">
        <f t="shared" si="31"/>
        <v>3.8470000000000004</v>
      </c>
      <c r="M31" s="1">
        <f t="shared" si="31"/>
        <v>3.71409317947003</v>
      </c>
      <c r="N31" s="1">
        <f t="shared" si="31"/>
        <v>3.4993958293062102</v>
      </c>
      <c r="O31" s="1">
        <f t="shared" si="31"/>
        <v>3.3095667434314517</v>
      </c>
      <c r="P31" s="1">
        <f t="shared" si="31"/>
        <v>3.0893148476408019</v>
      </c>
      <c r="Q31" s="1">
        <f t="shared" si="31"/>
        <v>2.67909928402318</v>
      </c>
      <c r="R31" s="1">
        <f t="shared" si="31"/>
        <v>2.3254960967812268</v>
      </c>
      <c r="S31" s="1">
        <f t="shared" si="31"/>
        <v>2.015572894033073</v>
      </c>
      <c r="T31" s="1">
        <f t="shared" si="31"/>
        <v>1.7705722471198502</v>
      </c>
      <c r="U31" s="1">
        <f t="shared" si="31"/>
        <v>1.58198274862829</v>
      </c>
      <c r="V31" s="1">
        <f t="shared" si="31"/>
        <v>1.419671069092133</v>
      </c>
      <c r="W31" s="18">
        <f>V31/K31-1</f>
        <v>-0.64401427555362767</v>
      </c>
    </row>
    <row r="34" spans="8:43" x14ac:dyDescent="0.35">
      <c r="AA34" t="s">
        <v>624</v>
      </c>
      <c r="AC34" s="11">
        <f>AC38*AC$12</f>
        <v>1.6201819437655121</v>
      </c>
      <c r="AD34" s="11">
        <f t="shared" ref="AD34:AP34" si="32">AD38*AD$12</f>
        <v>1.5989863425458835</v>
      </c>
      <c r="AE34" s="11">
        <f t="shared" si="32"/>
        <v>1.5962209334602639</v>
      </c>
      <c r="AF34" s="11">
        <f t="shared" si="32"/>
        <v>1.593464599985587</v>
      </c>
      <c r="AG34" s="11">
        <f t="shared" si="32"/>
        <v>1.5907240094247506</v>
      </c>
      <c r="AH34" s="11">
        <f t="shared" si="32"/>
        <v>1.5879971760643976</v>
      </c>
      <c r="AI34" s="11">
        <f t="shared" si="32"/>
        <v>1.5852828206160423</v>
      </c>
      <c r="AJ34" s="11">
        <f t="shared" si="32"/>
        <v>1.573483706334609</v>
      </c>
      <c r="AK34" s="11">
        <f t="shared" si="32"/>
        <v>1.5708048082138284</v>
      </c>
      <c r="AL34" s="11">
        <f t="shared" si="32"/>
        <v>1.5681342702676275</v>
      </c>
      <c r="AM34" s="11">
        <f t="shared" si="32"/>
        <v>1.5654711788018327</v>
      </c>
      <c r="AN34" s="11">
        <f t="shared" si="32"/>
        <v>1.553781119853457</v>
      </c>
      <c r="AO34" s="11">
        <f t="shared" si="32"/>
        <v>1.5511459269059618</v>
      </c>
      <c r="AP34" s="11">
        <f t="shared" si="32"/>
        <v>1.5485160181193425</v>
      </c>
    </row>
    <row r="35" spans="8:43" x14ac:dyDescent="0.35">
      <c r="H35" s="2" t="s">
        <v>178</v>
      </c>
      <c r="J35" s="1"/>
      <c r="K35" s="1"/>
      <c r="L35" s="1"/>
      <c r="M35" s="1"/>
      <c r="N35" s="1"/>
      <c r="O35" s="1"/>
    </row>
    <row r="36" spans="8:43" x14ac:dyDescent="0.35">
      <c r="H36" t="s">
        <v>0</v>
      </c>
      <c r="I36" t="s">
        <v>117</v>
      </c>
      <c r="J36" s="11">
        <f>VLOOKUP($H36,output!$A$9:$AH$2200,J$1-$J$1+2)</f>
        <v>10.699</v>
      </c>
      <c r="K36" s="11">
        <f>VLOOKUP($H36,output!$A$9:$AH$2200,K$1-$J$1+2)</f>
        <v>14.263</v>
      </c>
      <c r="L36" s="11">
        <f>VLOOKUP($H36,output!$A$9:$AH$2200,L$1-$J$1+2)</f>
        <v>17.596</v>
      </c>
      <c r="M36" s="11">
        <f>VLOOKUP($H36,output!$A$9:$AH$2200,M$1-$J$1+2)</f>
        <v>20.7129306351294</v>
      </c>
      <c r="N36" s="11">
        <f>VLOOKUP($H36,output!$A$9:$AH$2200,N$1-$J$1+2)</f>
        <v>23.626691789639999</v>
      </c>
      <c r="O36" s="11">
        <f>VLOOKUP($H36,output!$A$9:$AH$2200,O$1-$J$1+2)</f>
        <v>26.685513705784299</v>
      </c>
      <c r="P36" s="11">
        <f>VLOOKUP($H36,output!$A$9:$AH$2200,P$1-$J$1+2)</f>
        <v>29.425600443864401</v>
      </c>
      <c r="Q36" s="11">
        <f>VLOOKUP($H36,output!$A$9:$AH$2200,Q$1-$J$1+2)</f>
        <v>31.8356558131889</v>
      </c>
      <c r="R36" s="11">
        <f>VLOOKUP($H36,output!$A$9:$AH$2200,R$1-$J$1+2)</f>
        <v>33.932951233156402</v>
      </c>
      <c r="S36" s="11">
        <f>VLOOKUP($H36,output!$A$9:$AH$2200,S$1-$J$1+2)</f>
        <v>35.753209107083102</v>
      </c>
      <c r="T36" s="11">
        <f>VLOOKUP($H36,output!$A$9:$AH$2200,T$1-$J$1+2)</f>
        <v>37.297095852519597</v>
      </c>
      <c r="U36" s="11">
        <f>VLOOKUP($H36,output!$A$9:$AH$2200,U$1-$J$1+2)</f>
        <v>38.6125869469764</v>
      </c>
      <c r="V36" s="11">
        <f>VLOOKUP($H36,output!$A$9:$AH$2200,V$1-$J$1+2)</f>
        <v>39.742195922803802</v>
      </c>
      <c r="W36" s="11">
        <f>VLOOKUP($H36,output!$A$9:$AH$2200,W$1-$J$1+2)</f>
        <v>40.0944972291204</v>
      </c>
      <c r="X36" s="11">
        <f>VLOOKUP($H36,output!$A$9:$AH$2200,X$1-$J$1+2)</f>
        <v>40.401451198523802</v>
      </c>
      <c r="Y36" s="11">
        <f>VLOOKUP($H36,output!$A$9:$AH$2200,Y$1-$J$1+2)</f>
        <v>40.454797472397999</v>
      </c>
      <c r="Z36" s="11">
        <f>VLOOKUP($H36,output!$A$9:$AH$2200,Z$1-$J$1+2)</f>
        <v>40.290754398289998</v>
      </c>
      <c r="AA36" s="11">
        <f>VLOOKUP($H36,output!$A$9:$AH$2200,AA$1-$J$1+2)</f>
        <v>39.9702353149601</v>
      </c>
      <c r="AB36" s="11">
        <f>VLOOKUP($H36,output!$A$9:$AH$2200,AB$1-$J$1+2)</f>
        <v>39.713659663450301</v>
      </c>
      <c r="AC36" s="11">
        <f>VLOOKUP($H36,output!$A$9:$AH$2200,AC$1-$J$1+2)</f>
        <v>39.143871769090197</v>
      </c>
      <c r="AD36" s="11">
        <f>VLOOKUP($H36,output!$A$9:$AH$2200,AD$1-$J$1+2)</f>
        <v>38.639618828679801</v>
      </c>
      <c r="AE36" s="11">
        <f>VLOOKUP($H36,output!$A$9:$AH$2200,AE$1-$J$1+2)</f>
        <v>38.165314234419299</v>
      </c>
      <c r="AF36" s="11">
        <f>VLOOKUP($H36,output!$A$9:$AH$2200,AF$1-$J$1+2)</f>
        <v>37.574938581783599</v>
      </c>
      <c r="AG36" s="11">
        <f>VLOOKUP($H36,output!$A$9:$AH$2200,AG$1-$J$1+2)</f>
        <v>37.031079327124601</v>
      </c>
      <c r="AH36" s="11">
        <f>VLOOKUP($H36,output!$A$9:$AH$2200,AH$1-$J$1+2)</f>
        <v>36.522360850369502</v>
      </c>
      <c r="AI36" s="11">
        <f>VLOOKUP($H36,output!$A$9:$AH$2200,AI$1-$J$1+2)</f>
        <v>36.137297368714101</v>
      </c>
      <c r="AJ36" s="11">
        <f>VLOOKUP($H36,output!$A$9:$AH$2200,AJ$1-$J$1+2)</f>
        <v>35.741920878782302</v>
      </c>
      <c r="AK36" s="11">
        <f>VLOOKUP($H36,output!$A$9:$AH$2200,AK$1-$J$1+2)</f>
        <v>35.373309139470301</v>
      </c>
      <c r="AL36" s="11">
        <f>VLOOKUP($H36,output!$A$9:$AH$2200,AL$1-$J$1+2)</f>
        <v>35.0310565719059</v>
      </c>
      <c r="AM36" s="11">
        <f>VLOOKUP($H36,output!$A$9:$AH$2200,AM$1-$J$1+2)</f>
        <v>34.715400887800897</v>
      </c>
      <c r="AN36" s="11">
        <f>VLOOKUP($H36,output!$A$9:$AH$2200,AN$1-$J$1+2)</f>
        <v>34.425441647219699</v>
      </c>
      <c r="AO36" s="11">
        <f>VLOOKUP($H36,output!$A$9:$AH$2200,AO$1-$J$1+2)</f>
        <v>34.160545500792601</v>
      </c>
      <c r="AP36" s="11">
        <f>VLOOKUP($H36,output!$A$9:$AH$2200,AP$1-$J$1+2)</f>
        <v>33.919197251039101</v>
      </c>
      <c r="AQ36" t="s">
        <v>117</v>
      </c>
    </row>
    <row r="37" spans="8:43" x14ac:dyDescent="0.35">
      <c r="H37" t="s">
        <v>1</v>
      </c>
      <c r="I37" t="s">
        <v>179</v>
      </c>
      <c r="J37" s="11">
        <f>VLOOKUP($H37,output!$A$9:$AH$2200,J$1-$J$1+2)</f>
        <v>129</v>
      </c>
      <c r="K37" s="11">
        <f>VLOOKUP($H37,output!$A$9:$AH$2200,K$1-$J$1+2)</f>
        <v>124.851</v>
      </c>
      <c r="L37" s="11">
        <f>VLOOKUP($H37,output!$A$9:$AH$2200,L$1-$J$1+2)</f>
        <v>120.937</v>
      </c>
      <c r="M37" s="11">
        <f>VLOOKUP($H37,output!$A$9:$AH$2200,M$1-$J$1+2)</f>
        <v>117.19312007409</v>
      </c>
      <c r="N37" s="11">
        <f>VLOOKUP($H37,output!$A$9:$AH$2200,N$1-$J$1+2)</f>
        <v>113.951241585845</v>
      </c>
      <c r="O37" s="11">
        <f>VLOOKUP($H37,output!$A$9:$AH$2200,O$1-$J$1+2)</f>
        <v>111.524305214314</v>
      </c>
      <c r="P37" s="11">
        <f>VLOOKUP($H37,output!$A$9:$AH$2200,P$1-$J$1+2)</f>
        <v>108.235860021397</v>
      </c>
      <c r="Q37" s="11">
        <f>VLOOKUP($H37,output!$A$9:$AH$2200,Q$1-$J$1+2)</f>
        <v>104.617236787491</v>
      </c>
      <c r="R37" s="11">
        <f>VLOOKUP($H37,output!$A$9:$AH$2200,R$1-$J$1+2)</f>
        <v>101.176060553881</v>
      </c>
      <c r="S37" s="11">
        <f>VLOOKUP($H37,output!$A$9:$AH$2200,S$1-$J$1+2)</f>
        <v>93.440011874585593</v>
      </c>
      <c r="T37" s="11">
        <f>VLOOKUP($H37,output!$A$9:$AH$2200,T$1-$J$1+2)</f>
        <v>86.307861186805695</v>
      </c>
      <c r="U37" s="11">
        <f>VLOOKUP($H37,output!$A$9:$AH$2200,U$1-$J$1+2)</f>
        <v>79.504923607418306</v>
      </c>
      <c r="V37" s="11">
        <f>VLOOKUP($H37,output!$A$9:$AH$2200,V$1-$J$1+2)</f>
        <v>72.102275669023996</v>
      </c>
      <c r="W37" s="11">
        <f>VLOOKUP($H37,output!$A$9:$AH$2200,W$1-$J$1+2)</f>
        <v>65.865612720964407</v>
      </c>
      <c r="X37" s="11">
        <f>VLOOKUP($H37,output!$A$9:$AH$2200,X$1-$J$1+2)</f>
        <v>60.372799015757202</v>
      </c>
      <c r="Y37" s="11">
        <f>VLOOKUP($H37,output!$A$9:$AH$2200,Y$1-$J$1+2)</f>
        <v>55.363475883723098</v>
      </c>
      <c r="Z37" s="11">
        <f>VLOOKUP($H37,output!$A$9:$AH$2200,Z$1-$J$1+2)</f>
        <v>50.865522928908703</v>
      </c>
      <c r="AA37" s="11">
        <f>VLOOKUP($H37,output!$A$9:$AH$2200,AA$1-$J$1+2)</f>
        <v>46.801808712421298</v>
      </c>
      <c r="AB37" s="11">
        <f>VLOOKUP($H37,output!$A$9:$AH$2200,AB$1-$J$1+2)</f>
        <v>43.2197689480344</v>
      </c>
      <c r="AC37" s="11">
        <f>VLOOKUP($H37,output!$A$9:$AH$2200,AC$1-$J$1+2)</f>
        <v>39.8944797127727</v>
      </c>
      <c r="AD37" s="11">
        <f>VLOOKUP($H37,output!$A$9:$AH$2200,AD$1-$J$1+2)</f>
        <v>36.918458988354303</v>
      </c>
      <c r="AE37" s="11">
        <f>VLOOKUP($H37,output!$A$9:$AH$2200,AE$1-$J$1+2)</f>
        <v>34.237981746527801</v>
      </c>
      <c r="AF37" s="11">
        <f>VLOOKUP($H37,output!$A$9:$AH$2200,AF$1-$J$1+2)</f>
        <v>31.684891149249601</v>
      </c>
      <c r="AG37" s="11">
        <f>VLOOKUP($H37,output!$A$9:$AH$2200,AG$1-$J$1+2)</f>
        <v>29.392945537072801</v>
      </c>
      <c r="AH37" s="11">
        <f>VLOOKUP($H37,output!$A$9:$AH$2200,AH$1-$J$1+2)</f>
        <v>27.329466428527301</v>
      </c>
      <c r="AI37" s="11">
        <f>VLOOKUP($H37,output!$A$9:$AH$2200,AI$1-$J$1+2)</f>
        <v>25.486409495065299</v>
      </c>
      <c r="AJ37" s="11">
        <f>VLOOKUP($H37,output!$A$9:$AH$2200,AJ$1-$J$1+2)</f>
        <v>23.813349245477799</v>
      </c>
      <c r="AK37" s="11">
        <f>VLOOKUP($H37,output!$A$9:$AH$2200,AK$1-$J$1+2)</f>
        <v>22.300401784398002</v>
      </c>
      <c r="AL37" s="11">
        <f>VLOOKUP($H37,output!$A$9:$AH$2200,AL$1-$J$1+2)</f>
        <v>20.930560187560101</v>
      </c>
      <c r="AM37" s="11">
        <f>VLOOKUP($H37,output!$A$9:$AH$2200,AM$1-$J$1+2)</f>
        <v>19.688979741896201</v>
      </c>
      <c r="AN37" s="11">
        <f>VLOOKUP($H37,output!$A$9:$AH$2200,AN$1-$J$1+2)</f>
        <v>18.5624994485446</v>
      </c>
      <c r="AO37" s="11">
        <f>VLOOKUP($H37,output!$A$9:$AH$2200,AO$1-$J$1+2)</f>
        <v>17.5394331663198</v>
      </c>
      <c r="AP37" s="11">
        <f>VLOOKUP($H37,output!$A$9:$AH$2200,AP$1-$J$1+2)</f>
        <v>16.609390290377998</v>
      </c>
      <c r="AQ37" t="s">
        <v>179</v>
      </c>
    </row>
    <row r="38" spans="8:43" x14ac:dyDescent="0.35">
      <c r="H38" t="s">
        <v>2</v>
      </c>
      <c r="I38" t="s">
        <v>119</v>
      </c>
      <c r="J38" s="11">
        <f>VLOOKUP($H38,output!$A$9:$AH$2200,J$1-$J$1+2)</f>
        <v>40</v>
      </c>
      <c r="K38" s="11">
        <f>VLOOKUP($H38,output!$A$9:$AH$2200,K$1-$J$1+2)</f>
        <v>38.308999999999997</v>
      </c>
      <c r="L38" s="11">
        <f>VLOOKUP($H38,output!$A$9:$AH$2200,L$1-$J$1+2)</f>
        <v>36.746000000000002</v>
      </c>
      <c r="M38" s="11">
        <f>VLOOKUP($H38,output!$A$9:$AH$2200,M$1-$J$1+2)</f>
        <v>35.339058662944502</v>
      </c>
      <c r="N38" s="11">
        <f>VLOOKUP($H38,output!$A$9:$AH$2200,N$1-$J$1+2)</f>
        <v>32.669898917696997</v>
      </c>
      <c r="O38" s="11">
        <f>VLOOKUP($H38,output!$A$9:$AH$2200,O$1-$J$1+2)</f>
        <v>26.787379102768998</v>
      </c>
      <c r="P38" s="11">
        <f>VLOOKUP($H38,output!$A$9:$AH$2200,P$1-$J$1+2)</f>
        <v>21.536084973152601</v>
      </c>
      <c r="Q38" s="11">
        <f>VLOOKUP($H38,output!$A$9:$AH$2200,Q$1-$J$1+2)</f>
        <v>17.430212484338401</v>
      </c>
      <c r="R38" s="11">
        <f>VLOOKUP($H38,output!$A$9:$AH$2200,R$1-$J$1+2)</f>
        <v>14.1717603886452</v>
      </c>
      <c r="S38" s="11">
        <f>VLOOKUP($H38,output!$A$9:$AH$2200,S$1-$J$1+2)</f>
        <v>11.5438781603404</v>
      </c>
      <c r="T38" s="11">
        <f>VLOOKUP($H38,output!$A$9:$AH$2200,T$1-$J$1+2)</f>
        <v>9.5748593948842107</v>
      </c>
      <c r="U38" s="11">
        <f>VLOOKUP($H38,output!$A$9:$AH$2200,U$1-$J$1+2)</f>
        <v>8.0272786776906102</v>
      </c>
      <c r="V38" s="11">
        <f>VLOOKUP($H38,output!$A$9:$AH$2200,V$1-$J$1+2)</f>
        <v>6.0625420520621303</v>
      </c>
      <c r="W38" s="11">
        <f>VLOOKUP($H38,output!$A$9:$AH$2200,W$1-$J$1+2)</f>
        <v>4.7349040391565502</v>
      </c>
      <c r="X38" s="11">
        <f>VLOOKUP($H38,output!$A$9:$AH$2200,X$1-$J$1+2)</f>
        <v>3.3146116225111499</v>
      </c>
      <c r="Y38" s="11">
        <f>VLOOKUP($H38,output!$A$9:$AH$2200,Y$1-$J$1+2)</f>
        <v>2.6309198931118298</v>
      </c>
      <c r="Z38" s="11">
        <f>VLOOKUP($H38,output!$A$9:$AH$2200,Z$1-$J$1+2)</f>
        <v>2.1818860953707002</v>
      </c>
      <c r="AA38" s="11">
        <f>VLOOKUP($H38,output!$A$9:$AH$2200,AA$1-$J$1+2)</f>
        <v>2.0525283710317801</v>
      </c>
      <c r="AB38" s="11">
        <f>VLOOKUP($H38,output!$A$9:$AH$2200,AB$1-$J$1+2)</f>
        <v>2.0025433652566602</v>
      </c>
      <c r="AC38" s="11">
        <f>VLOOKUP($H38,output!$A$9:$AH$2200,AC$1-$J$1+2)</f>
        <v>2.0023010823143901</v>
      </c>
      <c r="AD38" s="11">
        <f>VLOOKUP($H38,output!$A$9:$AH$2200,AD$1-$J$1+2)</f>
        <v>2.00208642294078</v>
      </c>
      <c r="AE38" s="11">
        <f>VLOOKUP($H38,output!$A$9:$AH$2200,AE$1-$J$1+2)</f>
        <v>2.00189493194407</v>
      </c>
      <c r="AF38" s="11">
        <f>VLOOKUP($H38,output!$A$9:$AH$2200,AF$1-$J$1+2)</f>
        <v>2.0017142139131798</v>
      </c>
      <c r="AG38" s="11">
        <f>VLOOKUP($H38,output!$A$9:$AH$2200,AG$1-$J$1+2)</f>
        <v>2.0015527111523199</v>
      </c>
      <c r="AH38" s="11">
        <f>VLOOKUP($H38,output!$A$9:$AH$2200,AH$1-$J$1+2)</f>
        <v>2.0014080158101399</v>
      </c>
      <c r="AI38" s="11">
        <f>VLOOKUP($H38,output!$A$9:$AH$2200,AI$1-$J$1+2)</f>
        <v>2.0012785959666499</v>
      </c>
      <c r="AJ38" s="11">
        <f>VLOOKUP($H38,output!$A$9:$AH$2200,AJ$1-$J$1+2)</f>
        <v>2.0011620548968998</v>
      </c>
      <c r="AK38" s="11">
        <f>VLOOKUP($H38,output!$A$9:$AH$2200,AK$1-$J$1+2)</f>
        <v>2.0010570973599302</v>
      </c>
      <c r="AL38" s="11">
        <f>VLOOKUP($H38,output!$A$9:$AH$2200,AL$1-$J$1+2)</f>
        <v>2.0009624599875302</v>
      </c>
      <c r="AM38" s="11">
        <f>VLOOKUP($H38,output!$A$9:$AH$2200,AM$1-$J$1+2)</f>
        <v>2.0008770263030802</v>
      </c>
      <c r="AN38" s="11">
        <f>VLOOKUP($H38,output!$A$9:$AH$2200,AN$1-$J$1+2)</f>
        <v>2.00079981438288</v>
      </c>
      <c r="AO38" s="11">
        <f>VLOOKUP($H38,output!$A$9:$AH$2200,AO$1-$J$1+2)</f>
        <v>2.0007299551212601</v>
      </c>
      <c r="AP38" s="11">
        <f>VLOOKUP($H38,output!$A$9:$AH$2200,AP$1-$J$1+2)</f>
        <v>2.0006666900766699</v>
      </c>
      <c r="AQ38" t="s">
        <v>119</v>
      </c>
    </row>
    <row r="39" spans="8:43" x14ac:dyDescent="0.35">
      <c r="H39" t="s">
        <v>3</v>
      </c>
      <c r="I39" t="s">
        <v>120</v>
      </c>
      <c r="J39" s="11">
        <f>VLOOKUP($H39,output!$A$9:$AH$2200,J$1-$J$1+2)</f>
        <v>74.332999999999998</v>
      </c>
      <c r="K39" s="11">
        <f>VLOOKUP($H39,output!$A$9:$AH$2200,K$1-$J$1+2)</f>
        <v>73.747</v>
      </c>
      <c r="L39" s="11">
        <f>VLOOKUP($H39,output!$A$9:$AH$2200,L$1-$J$1+2)</f>
        <v>73.173000000000002</v>
      </c>
      <c r="M39" s="11">
        <f>VLOOKUP($H39,output!$A$9:$AH$2200,M$1-$J$1+2)</f>
        <v>72.492121802681297</v>
      </c>
      <c r="N39" s="11">
        <f>VLOOKUP($H39,output!$A$9:$AH$2200,N$1-$J$1+2)</f>
        <v>71.869039793708495</v>
      </c>
      <c r="O39" s="11">
        <f>VLOOKUP($H39,output!$A$9:$AH$2200,O$1-$J$1+2)</f>
        <v>71.564309675375398</v>
      </c>
      <c r="P39" s="11">
        <f>VLOOKUP($H39,output!$A$9:$AH$2200,P$1-$J$1+2)</f>
        <v>70.7100601822236</v>
      </c>
      <c r="Q39" s="11">
        <f>VLOOKUP($H39,output!$A$9:$AH$2200,Q$1-$J$1+2)</f>
        <v>69.161458384909693</v>
      </c>
      <c r="R39" s="11">
        <f>VLOOKUP($H39,output!$A$9:$AH$2200,R$1-$J$1+2)</f>
        <v>67.591693458748594</v>
      </c>
      <c r="S39" s="11">
        <f>VLOOKUP($H39,output!$A$9:$AH$2200,S$1-$J$1+2)</f>
        <v>67.041400314954998</v>
      </c>
      <c r="T39" s="11">
        <f>VLOOKUP($H39,output!$A$9:$AH$2200,T$1-$J$1+2)</f>
        <v>66.405824199975498</v>
      </c>
      <c r="U39" s="11">
        <f>VLOOKUP($H39,output!$A$9:$AH$2200,U$1-$J$1+2)</f>
        <v>65.646155625199398</v>
      </c>
      <c r="V39" s="11">
        <f>VLOOKUP($H39,output!$A$9:$AH$2200,V$1-$J$1+2)</f>
        <v>64.316614618481296</v>
      </c>
      <c r="W39" s="11">
        <f>VLOOKUP($H39,output!$A$9:$AH$2200,W$1-$J$1+2)</f>
        <v>62.507568146178201</v>
      </c>
      <c r="X39" s="11">
        <f>VLOOKUP($H39,output!$A$9:$AH$2200,X$1-$J$1+2)</f>
        <v>60.835729314046603</v>
      </c>
      <c r="Y39" s="11">
        <f>VLOOKUP($H39,output!$A$9:$AH$2200,Y$1-$J$1+2)</f>
        <v>59.1811044004384</v>
      </c>
      <c r="Z39" s="11">
        <f>VLOOKUP($H39,output!$A$9:$AH$2200,Z$1-$J$1+2)</f>
        <v>57.489931514605502</v>
      </c>
      <c r="AA39" s="11">
        <f>VLOOKUP($H39,output!$A$9:$AH$2200,AA$1-$J$1+2)</f>
        <v>55.780775948528003</v>
      </c>
      <c r="AB39" s="11">
        <f>VLOOKUP($H39,output!$A$9:$AH$2200,AB$1-$J$1+2)</f>
        <v>54.295893029038503</v>
      </c>
      <c r="AC39" s="11">
        <f>VLOOKUP($H39,output!$A$9:$AH$2200,AC$1-$J$1+2)</f>
        <v>52.821649084131799</v>
      </c>
      <c r="AD39" s="11">
        <f>VLOOKUP($H39,output!$A$9:$AH$2200,AD$1-$J$1+2)</f>
        <v>51.430049344897803</v>
      </c>
      <c r="AE39" s="11">
        <f>VLOOKUP($H39,output!$A$9:$AH$2200,AE$1-$J$1+2)</f>
        <v>50.096844340534602</v>
      </c>
      <c r="AF39" s="11">
        <f>VLOOKUP($H39,output!$A$9:$AH$2200,AF$1-$J$1+2)</f>
        <v>48.589847723383201</v>
      </c>
      <c r="AG39" s="11">
        <f>VLOOKUP($H39,output!$A$9:$AH$2200,AG$1-$J$1+2)</f>
        <v>47.136725247054997</v>
      </c>
      <c r="AH39" s="11">
        <f>VLOOKUP($H39,output!$A$9:$AH$2200,AH$1-$J$1+2)</f>
        <v>45.729998164843799</v>
      </c>
      <c r="AI39" s="11">
        <f>VLOOKUP($H39,output!$A$9:$AH$2200,AI$1-$J$1+2)</f>
        <v>44.377396882818097</v>
      </c>
      <c r="AJ39" s="11">
        <f>VLOOKUP($H39,output!$A$9:$AH$2200,AJ$1-$J$1+2)</f>
        <v>43.0586605269134</v>
      </c>
      <c r="AK39" s="11">
        <f>VLOOKUP($H39,output!$A$9:$AH$2200,AK$1-$J$1+2)</f>
        <v>41.774918620471901</v>
      </c>
      <c r="AL39" s="11">
        <f>VLOOKUP($H39,output!$A$9:$AH$2200,AL$1-$J$1+2)</f>
        <v>40.523784850124599</v>
      </c>
      <c r="AM39" s="11">
        <f>VLOOKUP($H39,output!$A$9:$AH$2200,AM$1-$J$1+2)</f>
        <v>39.302889125568797</v>
      </c>
      <c r="AN39" s="11">
        <f>VLOOKUP($H39,output!$A$9:$AH$2200,AN$1-$J$1+2)</f>
        <v>38.110901179694899</v>
      </c>
      <c r="AO39" s="11">
        <f>VLOOKUP($H39,output!$A$9:$AH$2200,AO$1-$J$1+2)</f>
        <v>36.945878307345502</v>
      </c>
      <c r="AP39" s="11">
        <f>VLOOKUP($H39,output!$A$9:$AH$2200,AP$1-$J$1+2)</f>
        <v>35.806806096099699</v>
      </c>
      <c r="AQ39" t="s">
        <v>120</v>
      </c>
    </row>
    <row r="40" spans="8:43" x14ac:dyDescent="0.35">
      <c r="H40" t="s">
        <v>4</v>
      </c>
      <c r="I40" t="s">
        <v>122</v>
      </c>
      <c r="J40" s="11">
        <f>VLOOKUP($H40,output!$A$9:$AH$2200,J$1-$J$1+2)</f>
        <v>3.98</v>
      </c>
      <c r="K40" s="11">
        <f>VLOOKUP($H40,output!$A$9:$AH$2200,K$1-$J$1+2)</f>
        <v>4.9779999999999998</v>
      </c>
      <c r="L40" s="11">
        <f>VLOOKUP($H40,output!$A$9:$AH$2200,L$1-$J$1+2)</f>
        <v>5.9580000000000002</v>
      </c>
      <c r="M40" s="11">
        <f>VLOOKUP($H40,output!$A$9:$AH$2200,M$1-$J$1+2)</f>
        <v>6.93097041499969</v>
      </c>
      <c r="N40" s="11">
        <f>VLOOKUP($H40,output!$A$9:$AH$2200,N$1-$J$1+2)</f>
        <v>8.1643410927460796</v>
      </c>
      <c r="O40" s="11">
        <f>VLOOKUP($H40,output!$A$9:$AH$2200,O$1-$J$1+2)</f>
        <v>10.0568787944052</v>
      </c>
      <c r="P40" s="11">
        <f>VLOOKUP($H40,output!$A$9:$AH$2200,P$1-$J$1+2)</f>
        <v>12.0976607933426</v>
      </c>
      <c r="Q40" s="11">
        <f>VLOOKUP($H40,output!$A$9:$AH$2200,Q$1-$J$1+2)</f>
        <v>13.7690122352197</v>
      </c>
      <c r="R40" s="11">
        <f>VLOOKUP($H40,output!$A$9:$AH$2200,R$1-$J$1+2)</f>
        <v>15.2199758294358</v>
      </c>
      <c r="S40" s="11">
        <f>VLOOKUP($H40,output!$A$9:$AH$2200,S$1-$J$1+2)</f>
        <v>17.620801074765001</v>
      </c>
      <c r="T40" s="11">
        <f>VLOOKUP($H40,output!$A$9:$AH$2200,T$1-$J$1+2)</f>
        <v>19.709982807060001</v>
      </c>
      <c r="U40" s="11">
        <f>VLOOKUP($H40,output!$A$9:$AH$2200,U$1-$J$1+2)</f>
        <v>21.683396315324799</v>
      </c>
      <c r="V40" s="11">
        <f>VLOOKUP($H40,output!$A$9:$AH$2200,V$1-$J$1+2)</f>
        <v>24.257482409120499</v>
      </c>
      <c r="W40" s="11">
        <f>VLOOKUP($H40,output!$A$9:$AH$2200,W$1-$J$1+2)</f>
        <v>26.006566301871601</v>
      </c>
      <c r="X40" s="11">
        <f>VLOOKUP($H40,output!$A$9:$AH$2200,X$1-$J$1+2)</f>
        <v>27.782988181046001</v>
      </c>
      <c r="Y40" s="11">
        <f>VLOOKUP($H40,output!$A$9:$AH$2200,Y$1-$J$1+2)</f>
        <v>29.287826123270602</v>
      </c>
      <c r="Z40" s="11">
        <f>VLOOKUP($H40,output!$A$9:$AH$2200,Z$1-$J$1+2)</f>
        <v>30.656682576101598</v>
      </c>
      <c r="AA40" s="11">
        <f>VLOOKUP($H40,output!$A$9:$AH$2200,AA$1-$J$1+2)</f>
        <v>31.8810459461139</v>
      </c>
      <c r="AB40" s="11">
        <f>VLOOKUP($H40,output!$A$9:$AH$2200,AB$1-$J$1+2)</f>
        <v>32.858287660497098</v>
      </c>
      <c r="AC40" s="11">
        <f>VLOOKUP($H40,output!$A$9:$AH$2200,AC$1-$J$1+2)</f>
        <v>33.674469419251899</v>
      </c>
      <c r="AD40" s="11">
        <f>VLOOKUP($H40,output!$A$9:$AH$2200,AD$1-$J$1+2)</f>
        <v>34.390901067786601</v>
      </c>
      <c r="AE40" s="11">
        <f>VLOOKUP($H40,output!$A$9:$AH$2200,AE$1-$J$1+2)</f>
        <v>35.027675635484101</v>
      </c>
      <c r="AF40" s="11">
        <f>VLOOKUP($H40,output!$A$9:$AH$2200,AF$1-$J$1+2)</f>
        <v>35.482530964975503</v>
      </c>
      <c r="AG40" s="11">
        <f>VLOOKUP($H40,output!$A$9:$AH$2200,AG$1-$J$1+2)</f>
        <v>35.888294961350297</v>
      </c>
      <c r="AH40" s="11">
        <f>VLOOKUP($H40,output!$A$9:$AH$2200,AH$1-$J$1+2)</f>
        <v>36.251196502233597</v>
      </c>
      <c r="AI40" s="11">
        <f>VLOOKUP($H40,output!$A$9:$AH$2200,AI$1-$J$1+2)</f>
        <v>36.580027954921199</v>
      </c>
      <c r="AJ40" s="11">
        <f>VLOOKUP($H40,output!$A$9:$AH$2200,AJ$1-$J$1+2)</f>
        <v>36.876085099438498</v>
      </c>
      <c r="AK40" s="11">
        <f>VLOOKUP($H40,output!$A$9:$AH$2200,AK$1-$J$1+2)</f>
        <v>37.1453134615859</v>
      </c>
      <c r="AL40" s="11">
        <f>VLOOKUP($H40,output!$A$9:$AH$2200,AL$1-$J$1+2)</f>
        <v>37.390969610080901</v>
      </c>
      <c r="AM40" s="11">
        <f>VLOOKUP($H40,output!$A$9:$AH$2200,AM$1-$J$1+2)</f>
        <v>37.614730197258098</v>
      </c>
      <c r="AN40" s="11">
        <f>VLOOKUP($H40,output!$A$9:$AH$2200,AN$1-$J$1+2)</f>
        <v>37.820081850679799</v>
      </c>
      <c r="AO40" s="11">
        <f>VLOOKUP($H40,output!$A$9:$AH$2200,AO$1-$J$1+2)</f>
        <v>38.007983751729398</v>
      </c>
      <c r="AP40" s="11">
        <f>VLOOKUP($H40,output!$A$9:$AH$2200,AP$1-$J$1+2)</f>
        <v>38.181290043158199</v>
      </c>
      <c r="AQ40" t="s">
        <v>122</v>
      </c>
    </row>
    <row r="41" spans="8:43" x14ac:dyDescent="0.35">
      <c r="H41" t="s">
        <v>5</v>
      </c>
      <c r="I41" t="s">
        <v>121</v>
      </c>
      <c r="J41" s="11">
        <f>VLOOKUP($H41,output!$A$9:$AH$2200,J$1-$J$1+2)</f>
        <v>36.686999999999998</v>
      </c>
      <c r="K41" s="11">
        <f>VLOOKUP($H41,output!$A$9:$AH$2200,K$1-$J$1+2)</f>
        <v>35.451999999999998</v>
      </c>
      <c r="L41" s="11">
        <f>VLOOKUP($H41,output!$A$9:$AH$2200,L$1-$J$1+2)</f>
        <v>34.271999999999998</v>
      </c>
      <c r="M41" s="11">
        <f>VLOOKUP($H41,output!$A$9:$AH$2200,M$1-$J$1+2)</f>
        <v>33.193339476271703</v>
      </c>
      <c r="N41" s="11">
        <f>VLOOKUP($H41,output!$A$9:$AH$2200,N$1-$J$1+2)</f>
        <v>31.8615563397687</v>
      </c>
      <c r="O41" s="11">
        <f>VLOOKUP($H41,output!$A$9:$AH$2200,O$1-$J$1+2)</f>
        <v>30.634396211367299</v>
      </c>
      <c r="P41" s="11">
        <f>VLOOKUP($H41,output!$A$9:$AH$2200,P$1-$J$1+2)</f>
        <v>29.3100423175601</v>
      </c>
      <c r="Q41" s="11">
        <f>VLOOKUP($H41,output!$A$9:$AH$2200,Q$1-$J$1+2)</f>
        <v>27.655666908477301</v>
      </c>
      <c r="R41" s="11">
        <f>VLOOKUP($H41,output!$A$9:$AH$2200,R$1-$J$1+2)</f>
        <v>26.1369180911413</v>
      </c>
      <c r="S41" s="11">
        <f>VLOOKUP($H41,output!$A$9:$AH$2200,S$1-$J$1+2)</f>
        <v>24.612619664254701</v>
      </c>
      <c r="T41" s="11">
        <f>VLOOKUP($H41,output!$A$9:$AH$2200,T$1-$J$1+2)</f>
        <v>23.275397989457399</v>
      </c>
      <c r="U41" s="11">
        <f>VLOOKUP($H41,output!$A$9:$AH$2200,U$1-$J$1+2)</f>
        <v>22.066361863085501</v>
      </c>
      <c r="V41" s="11">
        <f>VLOOKUP($H41,output!$A$9:$AH$2200,V$1-$J$1+2)</f>
        <v>20.7592983635537</v>
      </c>
      <c r="W41" s="11">
        <f>VLOOKUP($H41,output!$A$9:$AH$2200,W$1-$J$1+2)</f>
        <v>19.470499093948899</v>
      </c>
      <c r="X41" s="11">
        <f>VLOOKUP($H41,output!$A$9:$AH$2200,X$1-$J$1+2)</f>
        <v>18.293674193032601</v>
      </c>
      <c r="Y41" s="11">
        <f>VLOOKUP($H41,output!$A$9:$AH$2200,Y$1-$J$1+2)</f>
        <v>17.194943840236899</v>
      </c>
      <c r="Z41" s="11">
        <f>VLOOKUP($H41,output!$A$9:$AH$2200,Z$1-$J$1+2)</f>
        <v>16.187444164924699</v>
      </c>
      <c r="AA41" s="11">
        <f>VLOOKUP($H41,output!$A$9:$AH$2200,AA$1-$J$1+2)</f>
        <v>15.251701673415999</v>
      </c>
      <c r="AB41" s="11">
        <f>VLOOKUP($H41,output!$A$9:$AH$2200,AB$1-$J$1+2)</f>
        <v>14.4423295874128</v>
      </c>
      <c r="AC41" s="11">
        <f>VLOOKUP($H41,output!$A$9:$AH$2200,AC$1-$J$1+2)</f>
        <v>13.627212388371399</v>
      </c>
      <c r="AD41" s="11">
        <f>VLOOKUP($H41,output!$A$9:$AH$2200,AD$1-$J$1+2)</f>
        <v>12.889920302321199</v>
      </c>
      <c r="AE41" s="11">
        <f>VLOOKUP($H41,output!$A$9:$AH$2200,AE$1-$J$1+2)</f>
        <v>12.216424426693299</v>
      </c>
      <c r="AF41" s="11">
        <f>VLOOKUP($H41,output!$A$9:$AH$2200,AF$1-$J$1+2)</f>
        <v>11.551691798686999</v>
      </c>
      <c r="AG41" s="11">
        <f>VLOOKUP($H41,output!$A$9:$AH$2200,AG$1-$J$1+2)</f>
        <v>10.9419431755456</v>
      </c>
      <c r="AH41" s="11">
        <f>VLOOKUP($H41,output!$A$9:$AH$2200,AH$1-$J$1+2)</f>
        <v>10.380332249850801</v>
      </c>
      <c r="AI41" s="11">
        <f>VLOOKUP($H41,output!$A$9:$AH$2200,AI$1-$J$1+2)</f>
        <v>9.8650579832590193</v>
      </c>
      <c r="AJ41" s="11">
        <f>VLOOKUP($H41,output!$A$9:$AH$2200,AJ$1-$J$1+2)</f>
        <v>9.3865942684766992</v>
      </c>
      <c r="AK41" s="11">
        <f>VLOOKUP($H41,output!$A$9:$AH$2200,AK$1-$J$1+2)</f>
        <v>8.9425386056299594</v>
      </c>
      <c r="AL41" s="11">
        <f>VLOOKUP($H41,output!$A$9:$AH$2200,AL$1-$J$1+2)</f>
        <v>8.5295302036837803</v>
      </c>
      <c r="AM41" s="11">
        <f>VLOOKUP($H41,output!$A$9:$AH$2200,AM$1-$J$1+2)</f>
        <v>8.1446175588611602</v>
      </c>
      <c r="AN41" s="11">
        <f>VLOOKUP($H41,output!$A$9:$AH$2200,AN$1-$J$1+2)</f>
        <v>7.7852628935323898</v>
      </c>
      <c r="AO41" s="11">
        <f>VLOOKUP($H41,output!$A$9:$AH$2200,AO$1-$J$1+2)</f>
        <v>7.4491536222891703</v>
      </c>
      <c r="AP41" s="11">
        <f>VLOOKUP($H41,output!$A$9:$AH$2200,AP$1-$J$1+2)</f>
        <v>7.1342987194007703</v>
      </c>
      <c r="AQ41" t="s">
        <v>121</v>
      </c>
    </row>
    <row r="42" spans="8:43" x14ac:dyDescent="0.35"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8:43" x14ac:dyDescent="0.35">
      <c r="I43" t="s">
        <v>138</v>
      </c>
      <c r="J43" s="11">
        <f>SUM(J36:J41)</f>
        <v>294.69900000000001</v>
      </c>
      <c r="K43" s="11">
        <f t="shared" ref="K43:AP43" si="33">SUM(K36:K41)</f>
        <v>291.60000000000002</v>
      </c>
      <c r="L43" s="11">
        <f t="shared" si="33"/>
        <v>288.68200000000002</v>
      </c>
      <c r="M43" s="11">
        <f t="shared" si="33"/>
        <v>285.86154106611656</v>
      </c>
      <c r="N43" s="11">
        <f t="shared" si="33"/>
        <v>282.14276951940531</v>
      </c>
      <c r="O43" s="11">
        <f t="shared" si="33"/>
        <v>277.2527827040152</v>
      </c>
      <c r="P43" s="11">
        <f t="shared" si="33"/>
        <v>271.31530873154031</v>
      </c>
      <c r="Q43" s="11">
        <f t="shared" si="33"/>
        <v>264.469242613625</v>
      </c>
      <c r="R43" s="11">
        <f t="shared" si="33"/>
        <v>258.22935955500833</v>
      </c>
      <c r="S43" s="11">
        <f t="shared" si="33"/>
        <v>250.01192019598381</v>
      </c>
      <c r="T43" s="11">
        <f t="shared" si="33"/>
        <v>242.57102143070236</v>
      </c>
      <c r="U43" s="11">
        <f t="shared" si="33"/>
        <v>235.540703035695</v>
      </c>
      <c r="V43" s="11">
        <f t="shared" si="33"/>
        <v>227.24040903504542</v>
      </c>
      <c r="W43" s="11">
        <f t="shared" si="33"/>
        <v>218.67964753124005</v>
      </c>
      <c r="X43" s="11">
        <f t="shared" si="33"/>
        <v>211.00125352491733</v>
      </c>
      <c r="Y43" s="11">
        <f t="shared" si="33"/>
        <v>204.11306761317883</v>
      </c>
      <c r="Z43" s="11">
        <f t="shared" si="33"/>
        <v>197.6722216782012</v>
      </c>
      <c r="AA43" s="11">
        <f t="shared" si="33"/>
        <v>191.73809596647106</v>
      </c>
      <c r="AB43" s="11">
        <f t="shared" si="33"/>
        <v>186.53248225368975</v>
      </c>
      <c r="AC43" s="11">
        <f t="shared" si="33"/>
        <v>181.16398345593237</v>
      </c>
      <c r="AD43" s="11">
        <f t="shared" si="33"/>
        <v>176.27103495498048</v>
      </c>
      <c r="AE43" s="11">
        <f t="shared" si="33"/>
        <v>171.74613531560314</v>
      </c>
      <c r="AF43" s="11">
        <f t="shared" si="33"/>
        <v>166.88561443199205</v>
      </c>
      <c r="AG43" s="11">
        <f t="shared" si="33"/>
        <v>162.39254095930062</v>
      </c>
      <c r="AH43" s="11">
        <f t="shared" si="33"/>
        <v>158.21476221163513</v>
      </c>
      <c r="AI43" s="11">
        <f t="shared" si="33"/>
        <v>154.44746828074437</v>
      </c>
      <c r="AJ43" s="11">
        <f t="shared" si="33"/>
        <v>150.87777207398562</v>
      </c>
      <c r="AK43" s="11">
        <f t="shared" si="33"/>
        <v>147.537538708916</v>
      </c>
      <c r="AL43" s="11">
        <f t="shared" si="33"/>
        <v>144.40686388334282</v>
      </c>
      <c r="AM43" s="11">
        <f t="shared" si="33"/>
        <v>141.46749453768825</v>
      </c>
      <c r="AN43" s="11">
        <f t="shared" si="33"/>
        <v>138.70498683405424</v>
      </c>
      <c r="AO43" s="11">
        <f t="shared" si="33"/>
        <v>136.10372430359774</v>
      </c>
      <c r="AP43" s="11">
        <f t="shared" si="33"/>
        <v>133.65164909015243</v>
      </c>
    </row>
    <row r="44" spans="8:43" x14ac:dyDescent="0.35">
      <c r="H44" s="2" t="s">
        <v>180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8:43" x14ac:dyDescent="0.35">
      <c r="H45" t="s">
        <v>117</v>
      </c>
      <c r="J45" s="11">
        <f>J36*J$12</f>
        <v>10.699</v>
      </c>
      <c r="K45" s="11">
        <f t="shared" ref="K45:AP49" si="34">K36*K$12</f>
        <v>14.263</v>
      </c>
      <c r="L45" s="11">
        <f t="shared" si="34"/>
        <v>17.596</v>
      </c>
      <c r="M45" s="11">
        <f t="shared" si="34"/>
        <v>20.505801328778105</v>
      </c>
      <c r="N45" s="11">
        <f t="shared" si="34"/>
        <v>23.1541579538472</v>
      </c>
      <c r="O45" s="11">
        <f t="shared" si="34"/>
        <v>25.884948294610769</v>
      </c>
      <c r="P45" s="11">
        <f t="shared" si="34"/>
        <v>27.966090661848725</v>
      </c>
      <c r="Q45" s="11">
        <f t="shared" si="34"/>
        <v>29.638995562078865</v>
      </c>
      <c r="R45" s="11">
        <f t="shared" si="34"/>
        <v>30.940064934392005</v>
      </c>
      <c r="S45" s="11">
        <f t="shared" si="34"/>
        <v>31.920465090803795</v>
      </c>
      <c r="T45" s="11">
        <f t="shared" si="34"/>
        <v>32.597661775102125</v>
      </c>
      <c r="U45" s="11">
        <f t="shared" si="34"/>
        <v>33.210686033094397</v>
      </c>
      <c r="V45" s="11">
        <f t="shared" si="34"/>
        <v>33.633820409468861</v>
      </c>
      <c r="W45" s="11">
        <f t="shared" si="34"/>
        <v>33.504966609514469</v>
      </c>
      <c r="X45" s="11">
        <f t="shared" si="34"/>
        <v>33.706930734928406</v>
      </c>
      <c r="Y45" s="11">
        <f t="shared" si="34"/>
        <v>33.322414404026873</v>
      </c>
      <c r="Z45" s="11">
        <f t="shared" si="34"/>
        <v>33.133504786977767</v>
      </c>
      <c r="AA45" s="11">
        <f t="shared" si="34"/>
        <v>32.44783702868461</v>
      </c>
      <c r="AB45" s="11">
        <f t="shared" si="34"/>
        <v>32.187126884033205</v>
      </c>
      <c r="AC45" s="11">
        <f t="shared" si="34"/>
        <v>31.673655280677028</v>
      </c>
      <c r="AD45" s="11">
        <f t="shared" si="34"/>
        <v>30.859917973713411</v>
      </c>
      <c r="AE45" s="11">
        <f t="shared" si="34"/>
        <v>30.431304131385403</v>
      </c>
      <c r="AF45" s="11">
        <f t="shared" si="34"/>
        <v>29.911529858028835</v>
      </c>
      <c r="AG45" s="11">
        <f t="shared" si="34"/>
        <v>29.430265139835644</v>
      </c>
      <c r="AH45" s="11">
        <f t="shared" si="34"/>
        <v>28.978301993117178</v>
      </c>
      <c r="AI45" s="11">
        <f t="shared" si="34"/>
        <v>28.625618051166345</v>
      </c>
      <c r="AJ45" s="11">
        <f t="shared" si="34"/>
        <v>28.103336258173343</v>
      </c>
      <c r="AK45" s="11">
        <f t="shared" si="34"/>
        <v>27.767605508119946</v>
      </c>
      <c r="AL45" s="11">
        <f t="shared" si="34"/>
        <v>27.453488724836934</v>
      </c>
      <c r="AM45" s="11">
        <f t="shared" si="34"/>
        <v>27.161069289108763</v>
      </c>
      <c r="AN45" s="11">
        <f t="shared" si="34"/>
        <v>26.734109474397876</v>
      </c>
      <c r="AO45" s="11">
        <f t="shared" si="34"/>
        <v>26.484329321309495</v>
      </c>
      <c r="AP45" s="11">
        <f t="shared" si="34"/>
        <v>26.253458672304266</v>
      </c>
      <c r="AQ45" t="s">
        <v>117</v>
      </c>
    </row>
    <row r="46" spans="8:43" x14ac:dyDescent="0.35">
      <c r="H46" t="s">
        <v>179</v>
      </c>
      <c r="J46" s="11">
        <f t="shared" ref="J46:Y49" si="35">J37*J$12</f>
        <v>129</v>
      </c>
      <c r="K46" s="11">
        <f t="shared" si="35"/>
        <v>124.851</v>
      </c>
      <c r="L46" s="11">
        <f t="shared" si="35"/>
        <v>120.937</v>
      </c>
      <c r="M46" s="11">
        <f t="shared" si="35"/>
        <v>116.0211888733491</v>
      </c>
      <c r="N46" s="11">
        <f t="shared" si="35"/>
        <v>111.6722167541281</v>
      </c>
      <c r="O46" s="11">
        <f t="shared" si="35"/>
        <v>108.17857605788457</v>
      </c>
      <c r="P46" s="11">
        <f t="shared" si="35"/>
        <v>102.86736136433571</v>
      </c>
      <c r="Q46" s="11">
        <f t="shared" si="35"/>
        <v>97.398647449154112</v>
      </c>
      <c r="R46" s="11">
        <f t="shared" si="35"/>
        <v>92.252332013028692</v>
      </c>
      <c r="S46" s="11">
        <f t="shared" si="35"/>
        <v>83.423242601630022</v>
      </c>
      <c r="T46" s="11">
        <f t="shared" si="35"/>
        <v>75.433070677268176</v>
      </c>
      <c r="U46" s="11">
        <f t="shared" si="35"/>
        <v>68.382184794740482</v>
      </c>
      <c r="V46" s="11">
        <f t="shared" si="35"/>
        <v>61.020155898695009</v>
      </c>
      <c r="W46" s="11">
        <f t="shared" si="35"/>
        <v>55.040599270273916</v>
      </c>
      <c r="X46" s="11">
        <f t="shared" si="35"/>
        <v>50.369026218846237</v>
      </c>
      <c r="Y46" s="11">
        <f t="shared" si="35"/>
        <v>45.602618268043301</v>
      </c>
      <c r="Z46" s="11">
        <f t="shared" si="34"/>
        <v>41.829771435817364</v>
      </c>
      <c r="AA46" s="11">
        <f t="shared" si="34"/>
        <v>37.993708312743614</v>
      </c>
      <c r="AB46" s="11">
        <f t="shared" si="34"/>
        <v>35.028758337002927</v>
      </c>
      <c r="AC46" s="11">
        <f t="shared" si="34"/>
        <v>32.281017204387162</v>
      </c>
      <c r="AD46" s="11">
        <f t="shared" si="34"/>
        <v>29.485296455639048</v>
      </c>
      <c r="AE46" s="11">
        <f t="shared" si="34"/>
        <v>27.299825935502675</v>
      </c>
      <c r="AF46" s="11">
        <f t="shared" si="34"/>
        <v>25.222757599360147</v>
      </c>
      <c r="AG46" s="11">
        <f t="shared" si="34"/>
        <v>23.359896500860923</v>
      </c>
      <c r="AH46" s="11">
        <f t="shared" si="34"/>
        <v>21.684291843050701</v>
      </c>
      <c r="AI46" s="11">
        <f t="shared" si="34"/>
        <v>20.188676985373551</v>
      </c>
      <c r="AJ46" s="11">
        <f t="shared" si="34"/>
        <v>18.724079311480512</v>
      </c>
      <c r="AK46" s="11">
        <f t="shared" si="34"/>
        <v>17.505536645730128</v>
      </c>
      <c r="AL46" s="11">
        <f t="shared" si="34"/>
        <v>16.403070713388974</v>
      </c>
      <c r="AM46" s="11">
        <f t="shared" si="34"/>
        <v>15.404510082711525</v>
      </c>
      <c r="AN46" s="11">
        <f t="shared" si="34"/>
        <v>14.415265821750767</v>
      </c>
      <c r="AO46" s="11">
        <f t="shared" si="34"/>
        <v>13.598147139516078</v>
      </c>
      <c r="AP46" s="11">
        <f t="shared" si="34"/>
        <v>12.855668084752571</v>
      </c>
      <c r="AQ46" t="s">
        <v>179</v>
      </c>
    </row>
    <row r="47" spans="8:43" x14ac:dyDescent="0.35">
      <c r="H47" t="s">
        <v>119</v>
      </c>
      <c r="J47" s="11">
        <f t="shared" si="35"/>
        <v>40</v>
      </c>
      <c r="K47" s="11">
        <f t="shared" si="34"/>
        <v>38.308999999999997</v>
      </c>
      <c r="L47" s="11">
        <f t="shared" si="34"/>
        <v>36.746000000000002</v>
      </c>
      <c r="M47" s="11">
        <f t="shared" si="34"/>
        <v>34.985668076315058</v>
      </c>
      <c r="N47" s="11">
        <f t="shared" si="34"/>
        <v>32.016500939343054</v>
      </c>
      <c r="O47" s="11">
        <f t="shared" si="34"/>
        <v>25.983757729685927</v>
      </c>
      <c r="P47" s="11">
        <f t="shared" si="34"/>
        <v>20.467895158484229</v>
      </c>
      <c r="Q47" s="11">
        <f t="shared" si="34"/>
        <v>16.22752782291905</v>
      </c>
      <c r="R47" s="11">
        <f t="shared" si="34"/>
        <v>12.921811122366693</v>
      </c>
      <c r="S47" s="11">
        <f t="shared" si="34"/>
        <v>10.30637442155191</v>
      </c>
      <c r="T47" s="11">
        <f t="shared" si="34"/>
        <v>8.3684271111288009</v>
      </c>
      <c r="U47" s="11">
        <f t="shared" si="34"/>
        <v>6.9042623906816933</v>
      </c>
      <c r="V47" s="11">
        <f t="shared" si="34"/>
        <v>5.1307293386601813</v>
      </c>
      <c r="W47" s="11">
        <f t="shared" si="34"/>
        <v>3.9567225603211718</v>
      </c>
      <c r="X47" s="11">
        <f t="shared" si="34"/>
        <v>2.7653804766610524</v>
      </c>
      <c r="Y47" s="11">
        <f t="shared" si="34"/>
        <v>2.1670755613567487</v>
      </c>
      <c r="Z47" s="11">
        <f t="shared" si="34"/>
        <v>1.7942958493890493</v>
      </c>
      <c r="AA47" s="11">
        <f t="shared" si="34"/>
        <v>1.6662425316035991</v>
      </c>
      <c r="AB47" s="11">
        <f t="shared" si="34"/>
        <v>1.6230213466732182</v>
      </c>
      <c r="AC47" s="11">
        <f>AC38*AC$12</f>
        <v>1.6201819437655121</v>
      </c>
      <c r="AD47" s="11">
        <v>1</v>
      </c>
      <c r="AE47" s="11">
        <v>0.5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t="s">
        <v>119</v>
      </c>
    </row>
    <row r="48" spans="8:43" x14ac:dyDescent="0.35">
      <c r="H48" t="s">
        <v>120</v>
      </c>
      <c r="J48" s="11">
        <f t="shared" si="35"/>
        <v>74.332999999999998</v>
      </c>
      <c r="K48" s="11">
        <f t="shared" si="34"/>
        <v>73.747</v>
      </c>
      <c r="L48" s="11">
        <f t="shared" si="34"/>
        <v>73.173000000000002</v>
      </c>
      <c r="M48" s="11">
        <f t="shared" si="34"/>
        <v>71.767200584654489</v>
      </c>
      <c r="N48" s="11">
        <f t="shared" si="34"/>
        <v>70.431658997834319</v>
      </c>
      <c r="O48" s="11">
        <f t="shared" si="34"/>
        <v>69.417380385114129</v>
      </c>
      <c r="P48" s="11">
        <f t="shared" si="34"/>
        <v>67.202841197185307</v>
      </c>
      <c r="Q48" s="11">
        <f t="shared" si="34"/>
        <v>64.38931775635092</v>
      </c>
      <c r="R48" s="11">
        <f t="shared" si="34"/>
        <v>61.630106095686962</v>
      </c>
      <c r="S48" s="11">
        <f t="shared" si="34"/>
        <v>59.854562201191825</v>
      </c>
      <c r="T48" s="11">
        <f t="shared" si="34"/>
        <v>58.038690350778587</v>
      </c>
      <c r="U48" s="11">
        <f t="shared" si="34"/>
        <v>56.462258453234</v>
      </c>
      <c r="V48" s="11">
        <f t="shared" si="34"/>
        <v>54.431150951620722</v>
      </c>
      <c r="W48" s="11">
        <f t="shared" si="34"/>
        <v>52.234449321353821</v>
      </c>
      <c r="X48" s="11">
        <f t="shared" si="34"/>
        <v>50.755248966709082</v>
      </c>
      <c r="Y48" s="11">
        <f t="shared" si="34"/>
        <v>48.747179789119109</v>
      </c>
      <c r="Z48" s="11">
        <f t="shared" si="34"/>
        <v>47.277420080350986</v>
      </c>
      <c r="AA48" s="11">
        <f t="shared" si="34"/>
        <v>45.28283391501504</v>
      </c>
      <c r="AB48" s="11">
        <f t="shared" si="34"/>
        <v>44.005735382175132</v>
      </c>
      <c r="AC48" s="11">
        <f t="shared" si="34"/>
        <v>42.741165572916088</v>
      </c>
      <c r="AD48" s="11">
        <f t="shared" si="34"/>
        <v>41.075123209796082</v>
      </c>
      <c r="AE48" s="11">
        <f t="shared" si="34"/>
        <v>39.944969319146971</v>
      </c>
      <c r="AF48" s="11">
        <f t="shared" si="34"/>
        <v>38.679948280199199</v>
      </c>
      <c r="AG48" s="11">
        <f t="shared" si="34"/>
        <v>37.461676706470726</v>
      </c>
      <c r="AH48" s="11">
        <f t="shared" si="34"/>
        <v>36.284009743913664</v>
      </c>
      <c r="AI48" s="11">
        <f t="shared" si="34"/>
        <v>35.152889279771117</v>
      </c>
      <c r="AJ48" s="11">
        <f t="shared" si="34"/>
        <v>33.856378892404102</v>
      </c>
      <c r="AK48" s="11">
        <f t="shared" si="34"/>
        <v>32.79278893058769</v>
      </c>
      <c r="AL48" s="11">
        <f t="shared" si="34"/>
        <v>31.758084949194146</v>
      </c>
      <c r="AM48" s="11">
        <f t="shared" si="34"/>
        <v>30.750285680176585</v>
      </c>
      <c r="AN48" s="11">
        <f t="shared" si="34"/>
        <v>29.596163638127468</v>
      </c>
      <c r="AO48" s="11">
        <f t="shared" si="34"/>
        <v>28.643769992901895</v>
      </c>
      <c r="AP48" s="11">
        <f t="shared" si="34"/>
        <v>27.714467918381168</v>
      </c>
      <c r="AQ48" t="s">
        <v>120</v>
      </c>
    </row>
    <row r="49" spans="8:55" x14ac:dyDescent="0.35">
      <c r="H49" t="s">
        <v>122</v>
      </c>
      <c r="J49" s="11">
        <f t="shared" si="35"/>
        <v>3.98</v>
      </c>
      <c r="K49" s="11">
        <f t="shared" si="34"/>
        <v>4.9779999999999998</v>
      </c>
      <c r="L49" s="11">
        <f t="shared" si="34"/>
        <v>5.9580000000000002</v>
      </c>
      <c r="M49" s="11">
        <f t="shared" si="34"/>
        <v>6.8616607108496934</v>
      </c>
      <c r="N49" s="11">
        <f t="shared" si="34"/>
        <v>8.0010542708911583</v>
      </c>
      <c r="O49" s="11">
        <f t="shared" si="34"/>
        <v>9.7551724305730438</v>
      </c>
      <c r="P49" s="11">
        <f t="shared" si="34"/>
        <v>11.497616817992807</v>
      </c>
      <c r="Q49" s="11">
        <f t="shared" si="34"/>
        <v>12.81895039098954</v>
      </c>
      <c r="R49" s="11">
        <f t="shared" si="34"/>
        <v>13.877573961279561</v>
      </c>
      <c r="S49" s="11">
        <f t="shared" si="34"/>
        <v>15.731851199550194</v>
      </c>
      <c r="T49" s="11">
        <f t="shared" si="34"/>
        <v>17.226524973370442</v>
      </c>
      <c r="U49" s="11">
        <f t="shared" si="34"/>
        <v>18.649889170810859</v>
      </c>
      <c r="V49" s="11">
        <f t="shared" si="34"/>
        <v>20.52910736283868</v>
      </c>
      <c r="W49" s="11">
        <f t="shared" si="34"/>
        <v>21.732387130159005</v>
      </c>
      <c r="X49" s="11">
        <f t="shared" si="34"/>
        <v>23.179347039446679</v>
      </c>
      <c r="Y49" s="11">
        <f t="shared" si="34"/>
        <v>24.124235938607381</v>
      </c>
      <c r="Z49" s="11">
        <f t="shared" si="34"/>
        <v>25.210829483282915</v>
      </c>
      <c r="AA49" s="11">
        <f t="shared" si="34"/>
        <v>25.881033099055266</v>
      </c>
      <c r="AB49" s="11">
        <f t="shared" si="34"/>
        <v>26.630984983079692</v>
      </c>
      <c r="AC49" s="11">
        <f t="shared" si="34"/>
        <v>27.248033675281871</v>
      </c>
      <c r="AD49" s="11">
        <f>AD40*AD$12+(AD34-AD47)/3</f>
        <v>27.666299160980408</v>
      </c>
      <c r="AE49" s="11">
        <f t="shared" ref="AE49:AP49" si="36">AE40*AE$12+(AE34-AE47)/3</f>
        <v>28.294899284151512</v>
      </c>
      <c r="AF49" s="11">
        <f t="shared" si="36"/>
        <v>28.777023641330612</v>
      </c>
      <c r="AG49" s="11">
        <f t="shared" si="36"/>
        <v>29.05228431553326</v>
      </c>
      <c r="AH49" s="11">
        <f t="shared" si="36"/>
        <v>29.292481744753694</v>
      </c>
      <c r="AI49" s="11">
        <f t="shared" si="36"/>
        <v>29.504748050943519</v>
      </c>
      <c r="AJ49" s="11">
        <f t="shared" si="36"/>
        <v>29.519607141190203</v>
      </c>
      <c r="AK49" s="11">
        <f t="shared" si="36"/>
        <v>29.68220835366461</v>
      </c>
      <c r="AL49" s="11">
        <f t="shared" si="36"/>
        <v>29.825640397146845</v>
      </c>
      <c r="AM49" s="11">
        <f t="shared" si="36"/>
        <v>29.951306522125538</v>
      </c>
      <c r="AN49" s="11">
        <f t="shared" si="36"/>
        <v>29.888246203552075</v>
      </c>
      <c r="AO49" s="11">
        <f t="shared" si="36"/>
        <v>29.984258365180274</v>
      </c>
      <c r="AP49" s="11">
        <f t="shared" si="36"/>
        <v>30.068490499444227</v>
      </c>
      <c r="AQ49" t="s">
        <v>122</v>
      </c>
    </row>
    <row r="50" spans="8:55" x14ac:dyDescent="0.35">
      <c r="H50" t="s">
        <v>121</v>
      </c>
      <c r="J50" s="11">
        <f>J41*J$12</f>
        <v>36.686999999999998</v>
      </c>
      <c r="K50" s="11">
        <f t="shared" ref="K50:AP50" si="37">K41*K$12</f>
        <v>35.451999999999998</v>
      </c>
      <c r="L50" s="11">
        <f t="shared" si="37"/>
        <v>34.271999999999998</v>
      </c>
      <c r="M50" s="11">
        <f t="shared" si="37"/>
        <v>32.861406081508989</v>
      </c>
      <c r="N50" s="11">
        <f t="shared" si="37"/>
        <v>31.224325212973326</v>
      </c>
      <c r="O50" s="11">
        <f t="shared" si="37"/>
        <v>29.715364325026279</v>
      </c>
      <c r="P50" s="11">
        <f t="shared" si="37"/>
        <v>27.856264218609116</v>
      </c>
      <c r="Q50" s="11">
        <f t="shared" si="37"/>
        <v>25.747425891792364</v>
      </c>
      <c r="R50" s="11">
        <f t="shared" si="37"/>
        <v>23.831641915502637</v>
      </c>
      <c r="S50" s="11">
        <f t="shared" si="37"/>
        <v>21.9741468362466</v>
      </c>
      <c r="T50" s="11">
        <f t="shared" si="37"/>
        <v>20.342697842785768</v>
      </c>
      <c r="U50" s="11">
        <f t="shared" si="37"/>
        <v>18.979277838439838</v>
      </c>
      <c r="V50" s="11">
        <f t="shared" si="37"/>
        <v>17.568594205075499</v>
      </c>
      <c r="W50" s="11">
        <f t="shared" si="37"/>
        <v>16.2705225678584</v>
      </c>
      <c r="X50" s="11">
        <f t="shared" si="37"/>
        <v>15.262412379247099</v>
      </c>
      <c r="Y50" s="11">
        <f t="shared" si="37"/>
        <v>14.163389266483934</v>
      </c>
      <c r="Z50" s="11">
        <f t="shared" si="37"/>
        <v>13.311906583467477</v>
      </c>
      <c r="AA50" s="11">
        <f t="shared" si="37"/>
        <v>12.381331418479109</v>
      </c>
      <c r="AB50" s="11">
        <f t="shared" si="37"/>
        <v>11.705219284006327</v>
      </c>
      <c r="AC50" s="11">
        <f t="shared" si="37"/>
        <v>11.026595176174602</v>
      </c>
      <c r="AD50" s="11">
        <f t="shared" si="37"/>
        <v>10.29466374865185</v>
      </c>
      <c r="AE50" s="11">
        <f t="shared" si="37"/>
        <v>9.7408270987460366</v>
      </c>
      <c r="AF50" s="11">
        <f t="shared" si="37"/>
        <v>9.1957242563447856</v>
      </c>
      <c r="AG50" s="11">
        <f t="shared" si="37"/>
        <v>8.6960546290489873</v>
      </c>
      <c r="AH50" s="11">
        <f t="shared" si="37"/>
        <v>8.23617082032162</v>
      </c>
      <c r="AI50" s="11">
        <f t="shared" si="37"/>
        <v>7.8144577055688833</v>
      </c>
      <c r="AJ50" s="11">
        <f t="shared" si="37"/>
        <v>7.3805382743892016</v>
      </c>
      <c r="AK50" s="11">
        <f t="shared" si="37"/>
        <v>7.0197810236869485</v>
      </c>
      <c r="AL50" s="11">
        <f t="shared" si="37"/>
        <v>6.6845075253249417</v>
      </c>
      <c r="AM50" s="11">
        <f t="shared" si="37"/>
        <v>6.3722876934212804</v>
      </c>
      <c r="AN50" s="11">
        <f t="shared" si="37"/>
        <v>6.0458794578593835</v>
      </c>
      <c r="AO50" s="11">
        <f t="shared" si="37"/>
        <v>5.7752543118245709</v>
      </c>
      <c r="AP50" s="11">
        <f t="shared" si="37"/>
        <v>5.5219472088161963</v>
      </c>
      <c r="AQ50" t="s">
        <v>121</v>
      </c>
    </row>
    <row r="51" spans="8:55" x14ac:dyDescent="0.35">
      <c r="H51" t="s">
        <v>625</v>
      </c>
      <c r="I51">
        <v>3.2</v>
      </c>
      <c r="J51" s="11">
        <f>J49*($I51-1)</f>
        <v>8.7560000000000002</v>
      </c>
      <c r="K51" s="11">
        <f t="shared" ref="K51:AP51" si="38">K49*($I51-1)</f>
        <v>10.951600000000001</v>
      </c>
      <c r="L51" s="11">
        <f t="shared" si="38"/>
        <v>13.107600000000001</v>
      </c>
      <c r="M51" s="11">
        <f t="shared" si="38"/>
        <v>15.095653563869327</v>
      </c>
      <c r="N51" s="11">
        <f t="shared" si="38"/>
        <v>17.602319395960549</v>
      </c>
      <c r="O51" s="11">
        <f t="shared" si="38"/>
        <v>21.461379347260699</v>
      </c>
      <c r="P51" s="11">
        <f t="shared" si="38"/>
        <v>25.294756999584177</v>
      </c>
      <c r="Q51" s="11">
        <f t="shared" si="38"/>
        <v>28.201690860176992</v>
      </c>
      <c r="R51" s="11">
        <f t="shared" si="38"/>
        <v>30.530662714815037</v>
      </c>
      <c r="S51" s="11">
        <f t="shared" si="38"/>
        <v>34.610072639010433</v>
      </c>
      <c r="T51" s="11">
        <f t="shared" si="38"/>
        <v>37.898354941414972</v>
      </c>
      <c r="U51" s="11">
        <f t="shared" si="38"/>
        <v>41.029756175783895</v>
      </c>
      <c r="V51" s="11">
        <f t="shared" si="38"/>
        <v>45.1640361982451</v>
      </c>
      <c r="W51" s="11">
        <f t="shared" si="38"/>
        <v>47.811251686349813</v>
      </c>
      <c r="X51" s="11">
        <f t="shared" si="38"/>
        <v>50.994563486782695</v>
      </c>
      <c r="Y51" s="11">
        <f t="shared" si="38"/>
        <v>53.073319064936243</v>
      </c>
      <c r="Z51" s="11">
        <f t="shared" si="38"/>
        <v>55.463824863222413</v>
      </c>
      <c r="AA51" s="11">
        <f t="shared" si="38"/>
        <v>56.938272817921586</v>
      </c>
      <c r="AB51" s="11">
        <f t="shared" si="38"/>
        <v>58.588166962775325</v>
      </c>
      <c r="AC51" s="11">
        <f t="shared" si="38"/>
        <v>59.945674085620119</v>
      </c>
      <c r="AD51" s="11">
        <f t="shared" si="38"/>
        <v>60.865858154156903</v>
      </c>
      <c r="AE51" s="11">
        <f t="shared" si="38"/>
        <v>62.248778425133331</v>
      </c>
      <c r="AF51" s="11">
        <f t="shared" si="38"/>
        <v>63.309452010927352</v>
      </c>
      <c r="AG51" s="11">
        <f t="shared" si="38"/>
        <v>63.915025494173179</v>
      </c>
      <c r="AH51" s="11">
        <f t="shared" si="38"/>
        <v>64.443459838458125</v>
      </c>
      <c r="AI51" s="11">
        <f t="shared" si="38"/>
        <v>64.910445712075742</v>
      </c>
      <c r="AJ51" s="11">
        <f t="shared" si="38"/>
        <v>64.943135710618449</v>
      </c>
      <c r="AK51" s="11">
        <f t="shared" si="38"/>
        <v>65.300858378062145</v>
      </c>
      <c r="AL51" s="11">
        <f t="shared" si="38"/>
        <v>65.61640887372306</v>
      </c>
      <c r="AM51" s="11">
        <f t="shared" si="38"/>
        <v>65.892874348676187</v>
      </c>
      <c r="AN51" s="11">
        <f t="shared" si="38"/>
        <v>65.754141647814578</v>
      </c>
      <c r="AO51" s="11">
        <f t="shared" si="38"/>
        <v>65.96536840339661</v>
      </c>
      <c r="AP51" s="11">
        <f t="shared" si="38"/>
        <v>66.150679098777303</v>
      </c>
      <c r="AQ51" t="s">
        <v>182</v>
      </c>
    </row>
    <row r="52" spans="8:55" x14ac:dyDescent="0.35">
      <c r="J52" s="11"/>
      <c r="K52" s="11"/>
      <c r="L52" s="11"/>
      <c r="M52" s="11"/>
      <c r="N52" s="12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8:55" x14ac:dyDescent="0.35">
      <c r="I53" t="s">
        <v>183</v>
      </c>
      <c r="J53" s="11">
        <f>SUM(J45:J50)</f>
        <v>294.69900000000001</v>
      </c>
      <c r="K53" s="11">
        <f t="shared" ref="K53:AP53" si="39">SUM(K45:K50)</f>
        <v>291.60000000000002</v>
      </c>
      <c r="L53" s="11">
        <f t="shared" si="39"/>
        <v>288.68200000000002</v>
      </c>
      <c r="M53" s="11">
        <f t="shared" si="39"/>
        <v>283.00292565545544</v>
      </c>
      <c r="N53" s="11">
        <f t="shared" si="39"/>
        <v>276.49991412901716</v>
      </c>
      <c r="O53" s="11">
        <f t="shared" si="39"/>
        <v>268.93519922289471</v>
      </c>
      <c r="P53" s="11">
        <f t="shared" si="39"/>
        <v>257.8580694184559</v>
      </c>
      <c r="Q53" s="11">
        <f t="shared" si="39"/>
        <v>246.22086487328485</v>
      </c>
      <c r="R53" s="11">
        <f t="shared" si="39"/>
        <v>235.45353004225655</v>
      </c>
      <c r="S53" s="11">
        <f t="shared" si="39"/>
        <v>223.21064235097433</v>
      </c>
      <c r="T53" s="11">
        <f t="shared" si="39"/>
        <v>212.00707273043389</v>
      </c>
      <c r="U53" s="11">
        <f t="shared" si="39"/>
        <v>202.58855868100125</v>
      </c>
      <c r="V53" s="11">
        <f t="shared" si="39"/>
        <v>192.31355816635894</v>
      </c>
      <c r="W53" s="11">
        <f t="shared" si="39"/>
        <v>182.73964745948075</v>
      </c>
      <c r="X53" s="11">
        <f t="shared" si="39"/>
        <v>176.03834581583854</v>
      </c>
      <c r="Y53" s="11">
        <f t="shared" si="39"/>
        <v>168.12691322763735</v>
      </c>
      <c r="Z53" s="11">
        <f t="shared" si="39"/>
        <v>162.55772821928554</v>
      </c>
      <c r="AA53" s="11">
        <f t="shared" si="39"/>
        <v>155.65298630558124</v>
      </c>
      <c r="AB53" s="11">
        <f t="shared" si="39"/>
        <v>151.18084621697048</v>
      </c>
      <c r="AC53" s="11">
        <f t="shared" si="39"/>
        <v>146.59064885320225</v>
      </c>
      <c r="AD53" s="11">
        <f t="shared" si="39"/>
        <v>140.38130054878081</v>
      </c>
      <c r="AE53" s="11">
        <f t="shared" si="39"/>
        <v>136.21182576893258</v>
      </c>
      <c r="AF53" s="11">
        <f t="shared" si="39"/>
        <v>131.78698363526357</v>
      </c>
      <c r="AG53" s="11">
        <f t="shared" si="39"/>
        <v>128.00017729174954</v>
      </c>
      <c r="AH53" s="11">
        <f t="shared" si="39"/>
        <v>124.47525614515685</v>
      </c>
      <c r="AI53" s="11">
        <f t="shared" si="39"/>
        <v>121.28639007282341</v>
      </c>
      <c r="AJ53" s="11">
        <f t="shared" si="39"/>
        <v>117.58393987763736</v>
      </c>
      <c r="AK53" s="11">
        <f t="shared" si="39"/>
        <v>114.76792046178932</v>
      </c>
      <c r="AL53" s="11">
        <f t="shared" si="39"/>
        <v>112.12479230989184</v>
      </c>
      <c r="AM53" s="11">
        <f t="shared" si="39"/>
        <v>109.6394592675437</v>
      </c>
      <c r="AN53" s="11">
        <f t="shared" si="39"/>
        <v>106.67966459568757</v>
      </c>
      <c r="AO53" s="11">
        <f t="shared" si="39"/>
        <v>104.4857591307323</v>
      </c>
      <c r="AP53" s="11">
        <f t="shared" si="39"/>
        <v>102.41403238369843</v>
      </c>
    </row>
    <row r="54" spans="8:55" x14ac:dyDescent="0.35">
      <c r="I54" t="s">
        <v>184</v>
      </c>
      <c r="J54" s="11">
        <f>SUM(J45:J51)</f>
        <v>303.45500000000004</v>
      </c>
      <c r="K54" s="11">
        <f t="shared" ref="K54:AP54" si="40">SUM(K45:K51)</f>
        <v>302.55160000000001</v>
      </c>
      <c r="L54" s="11">
        <f t="shared" si="40"/>
        <v>301.78960000000001</v>
      </c>
      <c r="M54" s="11">
        <f t="shared" si="40"/>
        <v>298.09857921932479</v>
      </c>
      <c r="N54" s="11">
        <f t="shared" si="40"/>
        <v>294.10223352497769</v>
      </c>
      <c r="O54" s="11">
        <f t="shared" si="40"/>
        <v>290.39657857015538</v>
      </c>
      <c r="P54" s="11">
        <f t="shared" si="40"/>
        <v>283.15282641804009</v>
      </c>
      <c r="Q54" s="11">
        <f t="shared" si="40"/>
        <v>274.42255573346182</v>
      </c>
      <c r="R54" s="11">
        <f t="shared" si="40"/>
        <v>265.98419275707158</v>
      </c>
      <c r="S54" s="11">
        <f t="shared" si="40"/>
        <v>257.82071498998476</v>
      </c>
      <c r="T54" s="11">
        <f t="shared" si="40"/>
        <v>249.90542767184886</v>
      </c>
      <c r="U54" s="11">
        <f t="shared" si="40"/>
        <v>243.61831485678513</v>
      </c>
      <c r="V54" s="11">
        <f t="shared" si="40"/>
        <v>237.47759436460404</v>
      </c>
      <c r="W54" s="11">
        <f t="shared" si="40"/>
        <v>230.55089914583056</v>
      </c>
      <c r="X54" s="11">
        <f t="shared" si="40"/>
        <v>227.03290930262125</v>
      </c>
      <c r="Y54" s="11">
        <f t="shared" si="40"/>
        <v>221.20023229257359</v>
      </c>
      <c r="Z54" s="11">
        <f t="shared" si="40"/>
        <v>218.02155308250795</v>
      </c>
      <c r="AA54" s="11">
        <f t="shared" si="40"/>
        <v>212.59125912350282</v>
      </c>
      <c r="AB54" s="11">
        <f t="shared" si="40"/>
        <v>209.7690131797458</v>
      </c>
      <c r="AC54" s="11">
        <f t="shared" si="40"/>
        <v>206.53632293882237</v>
      </c>
      <c r="AD54" s="11">
        <f t="shared" si="40"/>
        <v>201.24715870293772</v>
      </c>
      <c r="AE54" s="11">
        <f t="shared" si="40"/>
        <v>198.46060419406592</v>
      </c>
      <c r="AF54" s="11">
        <f t="shared" si="40"/>
        <v>195.09643564619091</v>
      </c>
      <c r="AG54" s="11">
        <f t="shared" si="40"/>
        <v>191.9152027859227</v>
      </c>
      <c r="AH54" s="11">
        <f t="shared" si="40"/>
        <v>188.91871598361496</v>
      </c>
      <c r="AI54" s="11">
        <f t="shared" si="40"/>
        <v>186.19683578489915</v>
      </c>
      <c r="AJ54" s="11">
        <f t="shared" si="40"/>
        <v>182.5270755882558</v>
      </c>
      <c r="AK54" s="11">
        <f t="shared" si="40"/>
        <v>180.06877883985146</v>
      </c>
      <c r="AL54" s="11">
        <f t="shared" si="40"/>
        <v>177.74120118361492</v>
      </c>
      <c r="AM54" s="11">
        <f t="shared" si="40"/>
        <v>175.53233361621989</v>
      </c>
      <c r="AN54" s="11">
        <f t="shared" si="40"/>
        <v>172.43380624350215</v>
      </c>
      <c r="AO54" s="11">
        <f t="shared" si="40"/>
        <v>170.45112753412891</v>
      </c>
      <c r="AP54" s="11">
        <f t="shared" si="40"/>
        <v>168.56471148247573</v>
      </c>
    </row>
    <row r="55" spans="8:55" x14ac:dyDescent="0.35">
      <c r="J55" s="11"/>
      <c r="K55" s="11"/>
      <c r="L55" s="11"/>
      <c r="M55" s="11"/>
      <c r="N55" s="12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8:55" x14ac:dyDescent="0.35">
      <c r="H56" s="2" t="s">
        <v>181</v>
      </c>
      <c r="J56" s="11"/>
      <c r="K56" s="11"/>
      <c r="L56" s="11"/>
      <c r="M56" s="11"/>
      <c r="N56" s="12">
        <f>N59/M59-1</f>
        <v>-6.5652828450178835E-2</v>
      </c>
      <c r="O56" s="12">
        <f t="shared" ref="O56:AF56" si="41">O59/N59-1</f>
        <v>-0.17252839578558732</v>
      </c>
      <c r="P56" s="12">
        <f t="shared" si="41"/>
        <v>-0.18698226115830896</v>
      </c>
      <c r="Q56" s="12">
        <f t="shared" si="41"/>
        <v>-0.17450241286832058</v>
      </c>
      <c r="R56" s="12">
        <f t="shared" si="41"/>
        <v>-0.17221720318187972</v>
      </c>
      <c r="S56" s="12">
        <f t="shared" si="41"/>
        <v>-0.17470922254912413</v>
      </c>
      <c r="T56" s="12">
        <f t="shared" si="41"/>
        <v>-0.16181964225176626</v>
      </c>
      <c r="U56" s="12">
        <f t="shared" si="41"/>
        <v>-0.15489946171484692</v>
      </c>
      <c r="V56" s="12">
        <f t="shared" si="41"/>
        <v>-0.24864203837318455</v>
      </c>
      <c r="W56" s="12">
        <f t="shared" si="41"/>
        <v>-0.22199741109312487</v>
      </c>
      <c r="X56" s="12">
        <f t="shared" si="41"/>
        <v>-0.31984922703229013</v>
      </c>
      <c r="Y56" s="12">
        <f t="shared" si="41"/>
        <v>-0.23128457043166906</v>
      </c>
      <c r="Z56" s="12">
        <f t="shared" si="41"/>
        <v>-0.20379499808119717</v>
      </c>
      <c r="AA56" s="12">
        <f t="shared" si="41"/>
        <v>-7.5211781887666085E-2</v>
      </c>
      <c r="AB56" s="12">
        <f t="shared" si="41"/>
        <v>-3.2275135407960787E-2</v>
      </c>
      <c r="AC56" s="12">
        <f t="shared" si="41"/>
        <v>-1.3207768893619409E-4</v>
      </c>
      <c r="AD56" s="12">
        <f t="shared" si="41"/>
        <v>-0.41992358868728952</v>
      </c>
      <c r="AE56" s="12">
        <f t="shared" si="41"/>
        <v>0</v>
      </c>
      <c r="AF56" s="12">
        <f t="shared" si="41"/>
        <v>-1</v>
      </c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</row>
    <row r="57" spans="8:55" x14ac:dyDescent="0.35">
      <c r="H57" t="s">
        <v>16</v>
      </c>
      <c r="I57" t="s">
        <v>121</v>
      </c>
      <c r="J57" s="11">
        <f>VLOOKUP($H57,output!$A$9:$AH$2200,J$1-$J$1+2)</f>
        <v>9.0269999999999992</v>
      </c>
      <c r="K57" s="11">
        <f>VLOOKUP($H57,output!$A$9:$AH$2200,K$1-$J$1+2)</f>
        <v>8.7949999999999999</v>
      </c>
      <c r="L57" s="11">
        <f>VLOOKUP($H57,output!$A$9:$AH$2200,L$1-$J$1+2)</f>
        <v>8.5679999999999996</v>
      </c>
      <c r="M57" s="11">
        <f>VLOOKUP($H57,output!$A$9:$AH$2200,M$1-$J$1+2)</f>
        <v>8.3583306056008002</v>
      </c>
      <c r="N57" s="11">
        <f>VLOOKUP($H57,output!$A$9:$AH$2200,N$1-$J$1+2)</f>
        <v>8.1524041904948508</v>
      </c>
      <c r="O57" s="11">
        <f>VLOOKUP($H57,output!$A$9:$AH$2200,O$1-$J$1+2)</f>
        <v>7.9490889690408704</v>
      </c>
      <c r="P57" s="11">
        <f>VLOOKUP($H57,output!$A$9:$AH$2200,P$1-$J$1+2)</f>
        <v>7.7389986135511899</v>
      </c>
      <c r="Q57" s="11">
        <f>VLOOKUP($H57,output!$A$9:$AH$2200,Q$1-$J$1+2)</f>
        <v>7.5290930859064504</v>
      </c>
      <c r="R57" s="11">
        <f>VLOOKUP($H57,output!$A$9:$AH$2200,R$1-$J$1+2)</f>
        <v>7.3173432131221396</v>
      </c>
      <c r="S57" s="11">
        <f>VLOOKUP($H57,output!$A$9:$AH$2200,S$1-$J$1+2)</f>
        <v>7.0724497866616796</v>
      </c>
      <c r="T57" s="11">
        <f>VLOOKUP($H57,output!$A$9:$AH$2200,T$1-$J$1+2)</f>
        <v>6.8427669321464499</v>
      </c>
      <c r="U57" s="11">
        <f>VLOOKUP($H57,output!$A$9:$AH$2200,U$1-$J$1+2)</f>
        <v>6.6150930471025502</v>
      </c>
      <c r="V57" s="11">
        <f>VLOOKUP($H57,output!$A$9:$AH$2200,V$1-$J$1+2)</f>
        <v>6.33589355733183</v>
      </c>
      <c r="W57" s="11">
        <f>VLOOKUP($H57,output!$A$9:$AH$2200,W$1-$J$1+2)</f>
        <v>6.0935368223886304</v>
      </c>
      <c r="X57" s="11">
        <f>VLOOKUP($H57,output!$A$9:$AH$2200,X$1-$J$1+2)</f>
        <v>5.8621022411200201</v>
      </c>
      <c r="Y57" s="11">
        <f>VLOOKUP($H57,output!$A$9:$AH$2200,Y$1-$J$1+2)</f>
        <v>5.6330292855395898</v>
      </c>
      <c r="Z57" s="11">
        <f>VLOOKUP($H57,output!$A$9:$AH$2200,Z$1-$J$1+2)</f>
        <v>5.4088941236340302</v>
      </c>
      <c r="AA57" s="11">
        <f>VLOOKUP($H57,output!$A$9:$AH$2200,AA$1-$J$1+2)</f>
        <v>5.1883011777427104</v>
      </c>
      <c r="AB57" s="11">
        <f>VLOOKUP($H57,output!$A$9:$AH$2200,AB$1-$J$1+2)</f>
        <v>4.9995679473760699</v>
      </c>
      <c r="AC57" s="11">
        <f>VLOOKUP($H57,output!$A$9:$AH$2200,AC$1-$J$1+2)</f>
        <v>4.8280750529358301</v>
      </c>
      <c r="AD57" s="11">
        <f>VLOOKUP($H57,output!$A$9:$AH$2200,AD$1-$J$1+2)</f>
        <v>4.6691141330229904</v>
      </c>
      <c r="AE57" s="11">
        <f>VLOOKUP($H57,output!$A$9:$AH$2200,AE$1-$J$1+2)</f>
        <v>4.5196658237890199</v>
      </c>
      <c r="AF57" s="11">
        <f>VLOOKUP($H57,output!$A$9:$AH$2200,AF$1-$J$1+2)</f>
        <v>4.3779960520412198</v>
      </c>
      <c r="AG57" s="11">
        <f>VLOOKUP($H57,output!$A$9:$AH$2200,AG$1-$J$1+2)</f>
        <v>4.2435246471344001</v>
      </c>
      <c r="AH57" s="11">
        <f>VLOOKUP($H57,output!$A$9:$AH$2200,AH$1-$J$1+2)</f>
        <v>4.1153427747567797</v>
      </c>
      <c r="AI57" s="11">
        <f>VLOOKUP($H57,output!$A$9:$AH$2200,AI$1-$J$1+2)</f>
        <v>3.9927820807550498</v>
      </c>
      <c r="AJ57" s="11">
        <f>VLOOKUP($H57,output!$A$9:$AH$2200,AJ$1-$J$1+2)</f>
        <v>3.8753033361528701</v>
      </c>
      <c r="AK57" s="11">
        <f>VLOOKUP($H57,output!$A$9:$AH$2200,AK$1-$J$1+2)</f>
        <v>3.7625019581368302</v>
      </c>
      <c r="AL57" s="11">
        <f>VLOOKUP($H57,output!$A$9:$AH$2200,AL$1-$J$1+2)</f>
        <v>3.65403640517586</v>
      </c>
      <c r="AM57" s="11">
        <f>VLOOKUP($H57,output!$A$9:$AH$2200,AM$1-$J$1+2)</f>
        <v>3.5496186068708502</v>
      </c>
      <c r="AN57" s="11">
        <f>VLOOKUP($H57,output!$A$9:$AH$2200,AN$1-$J$1+2)</f>
        <v>3.4490006907799202</v>
      </c>
      <c r="AO57" s="11">
        <f>VLOOKUP($H57,output!$A$9:$AH$2200,AO$1-$J$1+2)</f>
        <v>3.3519661236567702</v>
      </c>
      <c r="AP57" s="11">
        <f>VLOOKUP($H57,output!$A$9:$AH$2200,AP$1-$J$1+2)</f>
        <v>3.2583231925670302</v>
      </c>
    </row>
    <row r="58" spans="8:55" x14ac:dyDescent="0.35">
      <c r="H58" t="s">
        <v>17</v>
      </c>
      <c r="I58" t="s">
        <v>122</v>
      </c>
      <c r="J58" s="11">
        <f>VLOOKUP($H58,output!$A$9:$AH$2200,J$1-$J$1+2)</f>
        <v>1.34</v>
      </c>
      <c r="K58" s="11">
        <f>VLOOKUP($H58,output!$A$9:$AH$2200,K$1-$J$1+2)</f>
        <v>1.85</v>
      </c>
      <c r="L58" s="11">
        <f>VLOOKUP($H58,output!$A$9:$AH$2200,L$1-$J$1+2)</f>
        <v>2.3559999999999999</v>
      </c>
      <c r="M58" s="11">
        <f>VLOOKUP($H58,output!$A$9:$AH$2200,M$1-$J$1+2)</f>
        <v>2.8570819266010701</v>
      </c>
      <c r="N58" s="11">
        <f>VLOOKUP($H58,output!$A$9:$AH$2200,N$1-$J$1+2)</f>
        <v>3.4209985258029501</v>
      </c>
      <c r="O58" s="11">
        <f>VLOOKUP($H58,output!$A$9:$AH$2200,O$1-$J$1+2)</f>
        <v>4.1257789360037602</v>
      </c>
      <c r="P58" s="11">
        <f>VLOOKUP($H58,output!$A$9:$AH$2200,P$1-$J$1+2)</f>
        <v>4.8572271736376003</v>
      </c>
      <c r="Q58" s="11">
        <f>VLOOKUP($H58,output!$A$9:$AH$2200,Q$1-$J$1+2)</f>
        <v>5.49725152258425</v>
      </c>
      <c r="R58" s="11">
        <f>VLOOKUP($H58,output!$A$9:$AH$2200,R$1-$J$1+2)</f>
        <v>6.0835003454694601</v>
      </c>
      <c r="S58" s="11">
        <f>VLOOKUP($H58,output!$A$9:$AH$2200,S$1-$J$1+2)</f>
        <v>6.9281431994734701</v>
      </c>
      <c r="T58" s="11">
        <f>VLOOKUP($H58,output!$A$9:$AH$2200,T$1-$J$1+2)</f>
        <v>7.6880399597975897</v>
      </c>
      <c r="U58" s="11">
        <f>VLOOKUP($H58,output!$A$9:$AH$2200,U$1-$J$1+2)</f>
        <v>8.4109920818050892</v>
      </c>
      <c r="V58" s="11">
        <f>VLOOKUP($H58,output!$A$9:$AH$2200,V$1-$J$1+2)</f>
        <v>9.3142026010521199</v>
      </c>
      <c r="W58" s="11">
        <f>VLOOKUP($H58,output!$A$9:$AH$2200,W$1-$J$1+2)</f>
        <v>9.8997446919171903</v>
      </c>
      <c r="X58" s="11">
        <f>VLOOKUP($H58,output!$A$9:$AH$2200,X$1-$J$1+2)</f>
        <v>10.596291626961399</v>
      </c>
      <c r="Y58" s="11">
        <f>VLOOKUP($H58,output!$A$9:$AH$2200,Y$1-$J$1+2)</f>
        <v>11.2325748628684</v>
      </c>
      <c r="Z58" s="11">
        <f>VLOOKUP($H58,output!$A$9:$AH$2200,Z$1-$J$1+2)</f>
        <v>11.8378535640949</v>
      </c>
      <c r="AA58" s="11">
        <f>VLOOKUP($H58,output!$A$9:$AH$2200,AA$1-$J$1+2)</f>
        <v>12.4071594352344</v>
      </c>
      <c r="AB58" s="11">
        <f>VLOOKUP($H58,output!$A$9:$AH$2200,AB$1-$J$1+2)</f>
        <v>12.8771135416238</v>
      </c>
      <c r="AC58" s="11">
        <f>VLOOKUP($H58,output!$A$9:$AH$2200,AC$1-$J$1+2)</f>
        <v>13.2889828747658</v>
      </c>
      <c r="AD58" s="11">
        <f>VLOOKUP($H58,output!$A$9:$AH$2200,AD$1-$J$1+2)+AD66-AD59</f>
        <v>13.73325159387924</v>
      </c>
      <c r="AE58" s="11">
        <f>VLOOKUP($H58,output!$A$9:$AH$2200,AE$1-$J$1+2)+AE66-AE59</f>
        <v>14.073051666594667</v>
      </c>
      <c r="AF58" s="11">
        <f>VLOOKUP($H58,output!$A$9:$AH$2200,AF$1-$J$1+2)+AF66-AF59</f>
        <v>14.485076292087152</v>
      </c>
      <c r="AG58" s="11">
        <f>VLOOKUP($H58,output!$A$9:$AH$2200,AG$1-$J$1+2)+AG66-AG59</f>
        <v>14.77914033121951</v>
      </c>
      <c r="AH58" s="11">
        <f>VLOOKUP($H58,output!$A$9:$AH$2200,AH$1-$J$1+2)+AH66-AH59</f>
        <v>15.057309876746498</v>
      </c>
      <c r="AI58" s="11">
        <f>VLOOKUP($H58,output!$A$9:$AH$2200,AI$1-$J$1+2)+AI66-AI59</f>
        <v>15.321480637230065</v>
      </c>
      <c r="AJ58" s="11">
        <f>VLOOKUP($H58,output!$A$9:$AH$2200,AJ$1-$J$1+2)+AJ66-AJ59</f>
        <v>15.57283224851548</v>
      </c>
      <c r="AK58" s="11">
        <f>VLOOKUP($H58,output!$A$9:$AH$2200,AK$1-$J$1+2)+AK66-AK59</f>
        <v>15.812648091484222</v>
      </c>
      <c r="AL58" s="11">
        <f>VLOOKUP($H58,output!$A$9:$AH$2200,AL$1-$J$1+2)+AL66-AL59</f>
        <v>16.041855155068333</v>
      </c>
      <c r="AM58" s="11">
        <f>VLOOKUP($H58,output!$A$9:$AH$2200,AM$1-$J$1+2)+AM66-AM59</f>
        <v>16.261066865194483</v>
      </c>
      <c r="AN58" s="11">
        <f>VLOOKUP($H58,output!$A$9:$AH$2200,AN$1-$J$1+2)+AN66-AN59</f>
        <v>16.471165472966842</v>
      </c>
      <c r="AO58" s="11">
        <f>VLOOKUP($H58,output!$A$9:$AH$2200,AO$1-$J$1+2)+AO66-AO59</f>
        <v>16.672586585764996</v>
      </c>
      <c r="AP58" s="11">
        <f>VLOOKUP($H58,output!$A$9:$AH$2200,AP$1-$J$1+2)+AP66-AP59</f>
        <v>16.866062254819994</v>
      </c>
    </row>
    <row r="59" spans="8:55" x14ac:dyDescent="0.35">
      <c r="H59" t="s">
        <v>18</v>
      </c>
      <c r="I59" t="s">
        <v>119</v>
      </c>
      <c r="J59" s="11">
        <f>VLOOKUP($H59,output!$A$9:$AH$2200,J$1-$J$1+2)</f>
        <v>3.4420000000000002</v>
      </c>
      <c r="K59" s="11">
        <f>VLOOKUP($H59,output!$A$9:$AH$2200,K$1-$J$1+2)</f>
        <v>3.3410000000000002</v>
      </c>
      <c r="L59" s="11">
        <f>VLOOKUP($H59,output!$A$9:$AH$2200,L$1-$J$1+2)</f>
        <v>3.2429999999999999</v>
      </c>
      <c r="M59" s="11">
        <f>VLOOKUP($H59,output!$A$9:$AH$2200,M$1-$J$1+2)</f>
        <v>3.1528832569704202</v>
      </c>
      <c r="N59" s="11">
        <f>VLOOKUP($H59,output!$A$9:$AH$2200,N$1-$J$1+2)</f>
        <v>2.9458875533771001</v>
      </c>
      <c r="O59" s="11">
        <f>VLOOKUP($H59,output!$A$9:$AH$2200,O$1-$J$1+2)</f>
        <v>2.4376382996282202</v>
      </c>
      <c r="P59" s="11">
        <f>VLOOKUP($H59,output!$A$9:$AH$2200,P$1-$J$1+2)</f>
        <v>1.98184317847764</v>
      </c>
      <c r="Q59" s="11">
        <f>VLOOKUP($H59,output!$A$9:$AH$2200,Q$1-$J$1+2)</f>
        <v>1.63600676190667</v>
      </c>
      <c r="R59" s="11">
        <f>VLOOKUP($H59,output!$A$9:$AH$2200,R$1-$J$1+2)</f>
        <v>1.35425825298446</v>
      </c>
      <c r="S59" s="11">
        <f>VLOOKUP($H59,output!$A$9:$AH$2200,S$1-$J$1+2)</f>
        <v>1.11765684647481</v>
      </c>
      <c r="T59" s="11">
        <f>VLOOKUP($H59,output!$A$9:$AH$2200,T$1-$J$1+2)</f>
        <v>0.93679801541801899</v>
      </c>
      <c r="U59" s="11">
        <f>VLOOKUP($H59,output!$A$9:$AH$2200,U$1-$J$1+2)</f>
        <v>0.791688507094231</v>
      </c>
      <c r="V59" s="11">
        <f>VLOOKUP($H59,output!$A$9:$AH$2200,V$1-$J$1+2)</f>
        <v>0.594841462933698</v>
      </c>
      <c r="W59" s="11">
        <f>VLOOKUP($H59,output!$A$9:$AH$2200,W$1-$J$1+2)</f>
        <v>0.46278819815157002</v>
      </c>
      <c r="X59" s="11">
        <f>VLOOKUP($H59,output!$A$9:$AH$2200,X$1-$J$1+2)</f>
        <v>0.31476575069312401</v>
      </c>
      <c r="Y59" s="11">
        <f>VLOOKUP($H59,output!$A$9:$AH$2200,Y$1-$J$1+2)</f>
        <v>0.241965289257463</v>
      </c>
      <c r="Z59" s="11">
        <f>VLOOKUP($H59,output!$A$9:$AH$2200,Z$1-$J$1+2)</f>
        <v>0.19265397359752201</v>
      </c>
      <c r="AA59" s="11">
        <f>VLOOKUP($H59,output!$A$9:$AH$2200,AA$1-$J$1+2)</f>
        <v>0.17816412495551301</v>
      </c>
      <c r="AB59" s="11">
        <f>VLOOKUP($H59,output!$A$9:$AH$2200,AB$1-$J$1+2)</f>
        <v>0.17241385369773299</v>
      </c>
      <c r="AC59" s="11">
        <f>VLOOKUP($H59,output!$A$9:$AH$2200,AC$1-$J$1+2)</f>
        <v>0.17239108167439601</v>
      </c>
      <c r="AD59" s="11">
        <v>0.1</v>
      </c>
      <c r="AE59" s="11">
        <v>0.1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</row>
    <row r="60" spans="8:55" x14ac:dyDescent="0.35">
      <c r="H60" t="s">
        <v>19</v>
      </c>
      <c r="I60" t="s">
        <v>120</v>
      </c>
      <c r="J60" s="11">
        <f>VLOOKUP($H60,output!$A$9:$AH$2200,J$1-$J$1+2)</f>
        <v>1.27</v>
      </c>
      <c r="K60" s="11">
        <f>VLOOKUP($H60,output!$A$9:$AH$2200,K$1-$J$1+2)</f>
        <v>1.3480000000000001</v>
      </c>
      <c r="L60" s="11">
        <f>VLOOKUP($H60,output!$A$9:$AH$2200,L$1-$J$1+2)</f>
        <v>1.4219999999999999</v>
      </c>
      <c r="M60" s="11">
        <f>VLOOKUP($H60,output!$A$9:$AH$2200,M$1-$J$1+2)</f>
        <v>1.4844071229568201</v>
      </c>
      <c r="N60" s="11">
        <f>VLOOKUP($H60,output!$A$9:$AH$2200,N$1-$J$1+2)</f>
        <v>1.57816322893842</v>
      </c>
      <c r="O60" s="11">
        <f>VLOOKUP($H60,output!$A$9:$AH$2200,O$1-$J$1+2)</f>
        <v>1.73631877547802</v>
      </c>
      <c r="P60" s="11">
        <f>VLOOKUP($H60,output!$A$9:$AH$2200,P$1-$J$1+2)</f>
        <v>1.8679249952829799</v>
      </c>
      <c r="Q60" s="11">
        <f>VLOOKUP($H60,output!$A$9:$AH$2200,Q$1-$J$1+2)</f>
        <v>1.9760982907147</v>
      </c>
      <c r="R60" s="11">
        <f>VLOOKUP($H60,output!$A$9:$AH$2200,R$1-$J$1+2)</f>
        <v>2.0639269285385402</v>
      </c>
      <c r="S60" s="11">
        <f>VLOOKUP($H60,output!$A$9:$AH$2200,S$1-$J$1+2)</f>
        <v>2.21588895453415</v>
      </c>
      <c r="T60" s="11">
        <f>VLOOKUP($H60,output!$A$9:$AH$2200,T$1-$J$1+2)</f>
        <v>2.3436409085911101</v>
      </c>
      <c r="U60" s="11">
        <f>VLOOKUP($H60,output!$A$9:$AH$2200,U$1-$J$1+2)</f>
        <v>2.4514406919077598</v>
      </c>
      <c r="V60" s="11">
        <f>VLOOKUP($H60,output!$A$9:$AH$2200,V$1-$J$1+2)</f>
        <v>2.5426748097526901</v>
      </c>
      <c r="W60" s="11">
        <f>VLOOKUP($H60,output!$A$9:$AH$2200,W$1-$J$1+2)</f>
        <v>2.6028070932103202</v>
      </c>
      <c r="X60" s="11">
        <f>VLOOKUP($H60,output!$A$9:$AH$2200,X$1-$J$1+2)</f>
        <v>2.66624205760733</v>
      </c>
      <c r="Y60" s="11">
        <f>VLOOKUP($H60,output!$A$9:$AH$2200,Y$1-$J$1+2)</f>
        <v>2.70721144426243</v>
      </c>
      <c r="Z60" s="11">
        <f>VLOOKUP($H60,output!$A$9:$AH$2200,Z$1-$J$1+2)</f>
        <v>2.7290203566043298</v>
      </c>
      <c r="AA60" s="11">
        <f>VLOOKUP($H60,output!$A$9:$AH$2200,AA$1-$J$1+2)</f>
        <v>2.7303554449347698</v>
      </c>
      <c r="AB60" s="11">
        <f>VLOOKUP($H60,output!$A$9:$AH$2200,AB$1-$J$1+2)</f>
        <v>2.7378089765384899</v>
      </c>
      <c r="AC60" s="11">
        <f>VLOOKUP($H60,output!$A$9:$AH$2200,AC$1-$J$1+2)</f>
        <v>2.7460020657372799</v>
      </c>
      <c r="AD60" s="11">
        <f>VLOOKUP($H60,output!$A$9:$AH$2200,AD$1-$J$1+2)</f>
        <v>2.7536611242945201</v>
      </c>
      <c r="AE60" s="11">
        <f>VLOOKUP($H60,output!$A$9:$AH$2200,AE$1-$J$1+2)</f>
        <v>2.7597789238492099</v>
      </c>
      <c r="AF60" s="11">
        <f>VLOOKUP($H60,output!$A$9:$AH$2200,AF$1-$J$1+2)</f>
        <v>2.76386485497562</v>
      </c>
      <c r="AG60" s="11">
        <f>VLOOKUP($H60,output!$A$9:$AH$2200,AG$1-$J$1+2)</f>
        <v>2.7661271812673398</v>
      </c>
      <c r="AH60" s="11">
        <f>VLOOKUP($H60,output!$A$9:$AH$2200,AH$1-$J$1+2)</f>
        <v>2.7664370929692201</v>
      </c>
      <c r="AI60" s="11">
        <f>VLOOKUP($H60,output!$A$9:$AH$2200,AI$1-$J$1+2)</f>
        <v>2.76482479499645</v>
      </c>
      <c r="AJ60" s="11">
        <f>VLOOKUP($H60,output!$A$9:$AH$2200,AJ$1-$J$1+2)</f>
        <v>2.7612693632354102</v>
      </c>
      <c r="AK60" s="11">
        <f>VLOOKUP($H60,output!$A$9:$AH$2200,AK$1-$J$1+2)</f>
        <v>2.7558621454783201</v>
      </c>
      <c r="AL60" s="11">
        <f>VLOOKUP($H60,output!$A$9:$AH$2200,AL$1-$J$1+2)</f>
        <v>2.7486621144766001</v>
      </c>
      <c r="AM60" s="11">
        <f>VLOOKUP($H60,output!$A$9:$AH$2200,AM$1-$J$1+2)</f>
        <v>2.7396931971269201</v>
      </c>
      <c r="AN60" s="11">
        <f>VLOOKUP($H60,output!$A$9:$AH$2200,AN$1-$J$1+2)</f>
        <v>2.7290641676856402</v>
      </c>
      <c r="AO60" s="11">
        <f>VLOOKUP($H60,output!$A$9:$AH$2200,AO$1-$J$1+2)</f>
        <v>2.7168025214802198</v>
      </c>
      <c r="AP60" s="11">
        <f>VLOOKUP($H60,output!$A$9:$AH$2200,AP$1-$J$1+2)</f>
        <v>2.7030154962200101</v>
      </c>
    </row>
    <row r="61" spans="8:55" x14ac:dyDescent="0.35">
      <c r="H61" t="s">
        <v>20</v>
      </c>
      <c r="I61" t="s">
        <v>118</v>
      </c>
      <c r="J61" s="11">
        <f>VLOOKUP($H61,output!$A$9:$AH$2200,J$1-$J$1+2)</f>
        <v>11.618</v>
      </c>
      <c r="K61" s="11">
        <f>VLOOKUP($H61,output!$A$9:$AH$2200,K$1-$J$1+2)</f>
        <v>11.236000000000001</v>
      </c>
      <c r="L61" s="11">
        <f>VLOOKUP($H61,output!$A$9:$AH$2200,L$1-$J$1+2)</f>
        <v>10.874000000000001</v>
      </c>
      <c r="M61" s="11">
        <f>VLOOKUP($H61,output!$A$9:$AH$2200,M$1-$J$1+2)</f>
        <v>10.526982863040301</v>
      </c>
      <c r="N61" s="11">
        <f>VLOOKUP($H61,output!$A$9:$AH$2200,N$1-$J$1+2)</f>
        <v>10.2182523216562</v>
      </c>
      <c r="O61" s="11">
        <f>VLOOKUP($H61,output!$A$9:$AH$2200,O$1-$J$1+2)</f>
        <v>9.9669523446303803</v>
      </c>
      <c r="P61" s="11">
        <f>VLOOKUP($H61,output!$A$9:$AH$2200,P$1-$J$1+2)</f>
        <v>9.6806681587180403</v>
      </c>
      <c r="Q61" s="11">
        <f>VLOOKUP($H61,output!$A$9:$AH$2200,Q$1-$J$1+2)</f>
        <v>9.4063789874294805</v>
      </c>
      <c r="R61" s="11">
        <f>VLOOKUP($H61,output!$A$9:$AH$2200,R$1-$J$1+2)</f>
        <v>9.1495638121812295</v>
      </c>
      <c r="S61" s="11">
        <f>VLOOKUP($H61,output!$A$9:$AH$2200,S$1-$J$1+2)</f>
        <v>8.5610417779238404</v>
      </c>
      <c r="T61" s="11">
        <f>VLOOKUP($H61,output!$A$9:$AH$2200,T$1-$J$1+2)</f>
        <v>8.0124988239839805</v>
      </c>
      <c r="U61" s="11">
        <f>VLOOKUP($H61,output!$A$9:$AH$2200,U$1-$J$1+2)</f>
        <v>7.4832663131193096</v>
      </c>
      <c r="V61" s="11">
        <f>VLOOKUP($H61,output!$A$9:$AH$2200,V$1-$J$1+2)</f>
        <v>6.8871025387457196</v>
      </c>
      <c r="W61" s="11">
        <f>VLOOKUP($H61,output!$A$9:$AH$2200,W$1-$J$1+2)</f>
        <v>6.40953150543608</v>
      </c>
      <c r="X61" s="11">
        <f>VLOOKUP($H61,output!$A$9:$AH$2200,X$1-$J$1+2)</f>
        <v>5.9762746641345403</v>
      </c>
      <c r="Y61" s="11">
        <f>VLOOKUP($H61,output!$A$9:$AH$2200,Y$1-$J$1+2)</f>
        <v>5.5664713398048198</v>
      </c>
      <c r="Z61" s="11">
        <f>VLOOKUP($H61,output!$A$9:$AH$2200,Z$1-$J$1+2)</f>
        <v>5.1892066148753804</v>
      </c>
      <c r="AA61" s="11">
        <f>VLOOKUP($H61,output!$A$9:$AH$2200,AA$1-$J$1+2)</f>
        <v>4.8390063302149198</v>
      </c>
      <c r="AB61" s="11">
        <f>VLOOKUP($H61,output!$A$9:$AH$2200,AB$1-$J$1+2)</f>
        <v>4.5275351483922499</v>
      </c>
      <c r="AC61" s="11">
        <f>VLOOKUP($H61,output!$A$9:$AH$2200,AC$1-$J$1+2)</f>
        <v>4.2434146996192599</v>
      </c>
      <c r="AD61" s="11">
        <f>VLOOKUP($H61,output!$A$9:$AH$2200,AD$1-$J$1+2)</f>
        <v>3.9820410251750902</v>
      </c>
      <c r="AE61" s="11">
        <f>VLOOKUP($H61,output!$A$9:$AH$2200,AE$1-$J$1+2)</f>
        <v>3.7406596912971901</v>
      </c>
      <c r="AF61" s="11">
        <f>VLOOKUP($H61,output!$A$9:$AH$2200,AF$1-$J$1+2)</f>
        <v>3.5172767110883298</v>
      </c>
      <c r="AG61" s="11">
        <f>VLOOKUP($H61,output!$A$9:$AH$2200,AG$1-$J$1+2)</f>
        <v>3.3103941297044499</v>
      </c>
      <c r="AH61" s="11">
        <f>VLOOKUP($H61,output!$A$9:$AH$2200,AH$1-$J$1+2)</f>
        <v>3.1185848247511698</v>
      </c>
      <c r="AI61" s="11">
        <f>VLOOKUP($H61,output!$A$9:$AH$2200,AI$1-$J$1+2)</f>
        <v>2.9406093925799599</v>
      </c>
      <c r="AJ61" s="11">
        <f>VLOOKUP($H61,output!$A$9:$AH$2200,AJ$1-$J$1+2)</f>
        <v>2.77537133682024</v>
      </c>
      <c r="AK61" s="11">
        <f>VLOOKUP($H61,output!$A$9:$AH$2200,AK$1-$J$1+2)</f>
        <v>2.6218886064750402</v>
      </c>
      <c r="AL61" s="11">
        <f>VLOOKUP($H61,output!$A$9:$AH$2200,AL$1-$J$1+2)</f>
        <v>2.47927397854246</v>
      </c>
      <c r="AM61" s="11">
        <f>VLOOKUP($H61,output!$A$9:$AH$2200,AM$1-$J$1+2)</f>
        <v>2.3467207373643499</v>
      </c>
      <c r="AN61" s="11">
        <f>VLOOKUP($H61,output!$A$9:$AH$2200,AN$1-$J$1+2)</f>
        <v>2.2234917896738899</v>
      </c>
      <c r="AO61" s="11">
        <f>VLOOKUP($H61,output!$A$9:$AH$2200,AO$1-$J$1+2)</f>
        <v>2.1089111327500398</v>
      </c>
      <c r="AP61" s="11">
        <f>VLOOKUP($H61,output!$A$9:$AH$2200,AP$1-$J$1+2)</f>
        <v>2.0023569693934098</v>
      </c>
    </row>
    <row r="62" spans="8:55" x14ac:dyDescent="0.35">
      <c r="H62" t="s">
        <v>21</v>
      </c>
      <c r="I62" t="s">
        <v>117</v>
      </c>
      <c r="J62" s="11">
        <f>VLOOKUP($H62,output!$A$9:$AH$2200,J$1-$J$1+2)</f>
        <v>1.069</v>
      </c>
      <c r="K62" s="11">
        <f>VLOOKUP($H62,output!$A$9:$AH$2200,K$1-$J$1+2)</f>
        <v>1.538</v>
      </c>
      <c r="L62" s="11">
        <f>VLOOKUP($H62,output!$A$9:$AH$2200,L$1-$J$1+2)</f>
        <v>1.984</v>
      </c>
      <c r="M62" s="11">
        <f>VLOOKUP($H62,output!$A$9:$AH$2200,M$1-$J$1+2)</f>
        <v>2.4086292489675101</v>
      </c>
      <c r="N62" s="11">
        <f>VLOOKUP($H62,output!$A$9:$AH$2200,N$1-$J$1+2)</f>
        <v>2.81163576225187</v>
      </c>
      <c r="O62" s="11">
        <f>VLOOKUP($H62,output!$A$9:$AH$2200,O$1-$J$1+2)</f>
        <v>3.2285120987375699</v>
      </c>
      <c r="P62" s="11">
        <f>VLOOKUP($H62,output!$A$9:$AH$2200,P$1-$J$1+2)</f>
        <v>3.6124627994382701</v>
      </c>
      <c r="Q62" s="11">
        <f>VLOOKUP($H62,output!$A$9:$AH$2200,Q$1-$J$1+2)</f>
        <v>3.9671287064584799</v>
      </c>
      <c r="R62" s="11">
        <f>VLOOKUP($H62,output!$A$9:$AH$2200,R$1-$J$1+2)</f>
        <v>4.2941688828156099</v>
      </c>
      <c r="S62" s="11">
        <f>VLOOKUP($H62,output!$A$9:$AH$2200,S$1-$J$1+2)</f>
        <v>4.5964582424003204</v>
      </c>
      <c r="T62" s="11">
        <f>VLOOKUP($H62,output!$A$9:$AH$2200,T$1-$J$1+2)</f>
        <v>4.8748268526704504</v>
      </c>
      <c r="U62" s="11">
        <f>VLOOKUP($H62,output!$A$9:$AH$2200,U$1-$J$1+2)</f>
        <v>5.1311227388116496</v>
      </c>
      <c r="V62" s="11">
        <f>VLOOKUP($H62,output!$A$9:$AH$2200,V$1-$J$1+2)</f>
        <v>5.3721071559141498</v>
      </c>
      <c r="W62" s="11">
        <f>VLOOKUP($H62,output!$A$9:$AH$2200,W$1-$J$1+2)</f>
        <v>5.5402080402276104</v>
      </c>
      <c r="X62" s="11">
        <f>VLOOKUP($H62,output!$A$9:$AH$2200,X$1-$J$1+2)</f>
        <v>5.7337517040619197</v>
      </c>
      <c r="Y62" s="11">
        <f>VLOOKUP($H62,output!$A$9:$AH$2200,Y$1-$J$1+2)</f>
        <v>5.8976059598573896</v>
      </c>
      <c r="Z62" s="11">
        <f>VLOOKUP($H62,output!$A$9:$AH$2200,Z$1-$J$1+2)</f>
        <v>6.0392998778426596</v>
      </c>
      <c r="AA62" s="11">
        <f>VLOOKUP($H62,output!$A$9:$AH$2200,AA$1-$J$1+2)</f>
        <v>6.1607091544395596</v>
      </c>
      <c r="AB62" s="11">
        <f>VLOOKUP($H62,output!$A$9:$AH$2200,AB$1-$J$1+2)</f>
        <v>6.2847066812779504</v>
      </c>
      <c r="AC62" s="11">
        <f>VLOOKUP($H62,output!$A$9:$AH$2200,AC$1-$J$1+2)</f>
        <v>6.4044663556139003</v>
      </c>
      <c r="AD62" s="11">
        <f>VLOOKUP($H62,output!$A$9:$AH$2200,AD$1-$J$1+2)</f>
        <v>6.5181765357378296</v>
      </c>
      <c r="AE62" s="11">
        <f>VLOOKUP($H62,output!$A$9:$AH$2200,AE$1-$J$1+2)</f>
        <v>6.6247504502434102</v>
      </c>
      <c r="AF62" s="11">
        <f>VLOOKUP($H62,output!$A$9:$AH$2200,AF$1-$J$1+2)</f>
        <v>6.7241480879886497</v>
      </c>
      <c r="AG62" s="11">
        <f>VLOOKUP($H62,output!$A$9:$AH$2200,AG$1-$J$1+2)</f>
        <v>6.8184927140616898</v>
      </c>
      <c r="AH62" s="11">
        <f>VLOOKUP($H62,output!$A$9:$AH$2200,AH$1-$J$1+2)</f>
        <v>6.9082058059483398</v>
      </c>
      <c r="AI62" s="11">
        <f>VLOOKUP($H62,output!$A$9:$AH$2200,AI$1-$J$1+2)</f>
        <v>6.9932507079885502</v>
      </c>
      <c r="AJ62" s="11">
        <f>VLOOKUP($H62,output!$A$9:$AH$2200,AJ$1-$J$1+2)</f>
        <v>7.0741268194333697</v>
      </c>
      <c r="AK62" s="11">
        <f>VLOOKUP($H62,output!$A$9:$AH$2200,AK$1-$J$1+2)</f>
        <v>7.1508279460287598</v>
      </c>
      <c r="AL62" s="11">
        <f>VLOOKUP($H62,output!$A$9:$AH$2200,AL$1-$J$1+2)</f>
        <v>7.2235981365594402</v>
      </c>
      <c r="AM62" s="11">
        <f>VLOOKUP($H62,output!$A$9:$AH$2200,AM$1-$J$1+2)</f>
        <v>7.2929186139656599</v>
      </c>
      <c r="AN62" s="11">
        <f>VLOOKUP($H62,output!$A$9:$AH$2200,AN$1-$J$1+2)</f>
        <v>7.35876379054283</v>
      </c>
      <c r="AO62" s="11">
        <f>VLOOKUP($H62,output!$A$9:$AH$2200,AO$1-$J$1+2)</f>
        <v>7.4215864711037698</v>
      </c>
      <c r="AP62" s="11">
        <f>VLOOKUP($H62,output!$A$9:$AH$2200,AP$1-$J$1+2)</f>
        <v>7.4813417496098698</v>
      </c>
    </row>
    <row r="63" spans="8:55" x14ac:dyDescent="0.35">
      <c r="J63" s="11"/>
      <c r="K63" s="11">
        <f>K62-J62</f>
        <v>0.46900000000000008</v>
      </c>
      <c r="L63" s="11">
        <f>L62-K62</f>
        <v>0.44599999999999995</v>
      </c>
      <c r="M63" s="11">
        <f t="shared" ref="M63:AO63" si="42">M62-L62</f>
        <v>0.42462924896751009</v>
      </c>
      <c r="N63" s="11">
        <f t="shared" si="42"/>
        <v>0.40300651328435988</v>
      </c>
      <c r="O63" s="11">
        <f t="shared" si="42"/>
        <v>0.41687633648569999</v>
      </c>
      <c r="P63" s="11">
        <f t="shared" si="42"/>
        <v>0.38395070070070014</v>
      </c>
      <c r="Q63" s="11">
        <f t="shared" si="42"/>
        <v>0.35466590702020984</v>
      </c>
      <c r="R63" s="11">
        <f t="shared" si="42"/>
        <v>0.32704017635713001</v>
      </c>
      <c r="S63" s="11">
        <f t="shared" si="42"/>
        <v>0.30228935958471048</v>
      </c>
      <c r="T63" s="11">
        <f t="shared" si="42"/>
        <v>0.27836861027012993</v>
      </c>
      <c r="U63" s="11">
        <f t="shared" si="42"/>
        <v>0.25629588614119925</v>
      </c>
      <c r="V63" s="11">
        <f t="shared" si="42"/>
        <v>0.24098441710250018</v>
      </c>
      <c r="W63" s="11">
        <f t="shared" si="42"/>
        <v>0.1681008843134606</v>
      </c>
      <c r="X63" s="11">
        <f t="shared" si="42"/>
        <v>0.19354366383430932</v>
      </c>
      <c r="Y63" s="11">
        <f t="shared" si="42"/>
        <v>0.16385425579546986</v>
      </c>
      <c r="Z63" s="11">
        <f t="shared" si="42"/>
        <v>0.14169391798527009</v>
      </c>
      <c r="AA63" s="11">
        <f t="shared" si="42"/>
        <v>0.12140927659689993</v>
      </c>
      <c r="AB63" s="11">
        <f t="shared" si="42"/>
        <v>0.12399752683839083</v>
      </c>
      <c r="AC63" s="11">
        <f t="shared" si="42"/>
        <v>0.11975967433594992</v>
      </c>
      <c r="AD63" s="11">
        <f t="shared" si="42"/>
        <v>0.11371018012392931</v>
      </c>
      <c r="AE63" s="11">
        <f t="shared" si="42"/>
        <v>0.10657391450558062</v>
      </c>
      <c r="AF63" s="11">
        <f t="shared" si="42"/>
        <v>9.9397637745239464E-2</v>
      </c>
      <c r="AG63" s="11">
        <f t="shared" si="42"/>
        <v>9.4344626073040061E-2</v>
      </c>
      <c r="AH63" s="11">
        <f t="shared" si="42"/>
        <v>8.9713091886649998E-2</v>
      </c>
      <c r="AI63" s="11">
        <f t="shared" si="42"/>
        <v>8.5044902040210424E-2</v>
      </c>
      <c r="AJ63" s="11">
        <f t="shared" si="42"/>
        <v>8.0876111444819543E-2</v>
      </c>
      <c r="AK63" s="11">
        <f t="shared" si="42"/>
        <v>7.6701126595390079E-2</v>
      </c>
      <c r="AL63" s="11">
        <f t="shared" si="42"/>
        <v>7.2770190530680345E-2</v>
      </c>
      <c r="AM63" s="11">
        <f t="shared" si="42"/>
        <v>6.9320477406219716E-2</v>
      </c>
      <c r="AN63" s="11">
        <f t="shared" si="42"/>
        <v>6.584517657717015E-2</v>
      </c>
      <c r="AO63" s="11">
        <f t="shared" si="42"/>
        <v>6.2822680560939759E-2</v>
      </c>
      <c r="AP63" s="11">
        <f t="shared" ref="AP63" si="43">AP62-AO62</f>
        <v>5.9755278506099962E-2</v>
      </c>
      <c r="AQ63" s="1"/>
    </row>
    <row r="64" spans="8:55" x14ac:dyDescent="0.35">
      <c r="I64" t="s">
        <v>204</v>
      </c>
      <c r="J64" s="11"/>
      <c r="K64" s="29">
        <f>(K62-J62)*1000</f>
        <v>469.00000000000006</v>
      </c>
      <c r="L64" s="29">
        <f t="shared" ref="L64:V64" si="44">(L62-K62)*1000</f>
        <v>445.99999999999994</v>
      </c>
      <c r="M64" s="29">
        <f t="shared" si="44"/>
        <v>424.62924896751008</v>
      </c>
      <c r="N64" s="29">
        <f t="shared" si="44"/>
        <v>403.00651328435987</v>
      </c>
      <c r="O64" s="29">
        <f>(O62-N62)*1000</f>
        <v>416.87633648569999</v>
      </c>
      <c r="P64" s="29">
        <f t="shared" si="44"/>
        <v>383.95070070070017</v>
      </c>
      <c r="Q64" s="29">
        <f t="shared" si="44"/>
        <v>354.66590702020983</v>
      </c>
      <c r="R64" s="29">
        <f t="shared" si="44"/>
        <v>327.04017635713001</v>
      </c>
      <c r="S64" s="29">
        <f t="shared" si="44"/>
        <v>302.2893595847105</v>
      </c>
      <c r="T64" s="29">
        <f t="shared" si="44"/>
        <v>278.36861027012992</v>
      </c>
      <c r="U64" s="29">
        <f t="shared" si="44"/>
        <v>256.29588614119928</v>
      </c>
      <c r="V64" s="29">
        <f t="shared" si="44"/>
        <v>240.98441710250017</v>
      </c>
      <c r="W64" s="29">
        <f t="shared" ref="W64" si="45">(W62-V62)*1000</f>
        <v>168.1008843134606</v>
      </c>
      <c r="X64" s="29">
        <f t="shared" ref="X64" si="46">(X62-W62)*1000</f>
        <v>193.54366383430931</v>
      </c>
      <c r="Y64" s="29">
        <f t="shared" ref="Y64" si="47">(Y62-X62)*1000</f>
        <v>163.85425579546987</v>
      </c>
      <c r="Z64" s="29">
        <f t="shared" ref="Z64" si="48">(Z62-Y62)*1000</f>
        <v>141.6939179852701</v>
      </c>
      <c r="AA64" s="29">
        <f t="shared" ref="AA64" si="49">(AA62-Z62)*1000</f>
        <v>121.40927659689993</v>
      </c>
      <c r="AB64" s="29">
        <f t="shared" ref="AB64" si="50">(AB62-AA62)*1000</f>
        <v>123.99752683839083</v>
      </c>
      <c r="AC64" s="29">
        <f t="shared" ref="AC64" si="51">(AC62-AB62)*1000</f>
        <v>119.75967433594991</v>
      </c>
      <c r="AD64" s="29">
        <f t="shared" ref="AD64" si="52">(AD62-AC62)*1000</f>
        <v>113.71018012392931</v>
      </c>
      <c r="AE64" s="29">
        <f t="shared" ref="AE64" si="53">(AE62-AD62)*1000</f>
        <v>106.57391450558063</v>
      </c>
      <c r="AF64" s="29">
        <f t="shared" ref="AF64" si="54">(AF62-AE62)*1000</f>
        <v>99.397637745239464</v>
      </c>
      <c r="AG64" s="29">
        <f t="shared" ref="AG64" si="55">(AG62-AF62)*1000</f>
        <v>94.344626073040061</v>
      </c>
      <c r="AH64" s="29">
        <f t="shared" ref="AH64" si="56">(AH62-AG62)*1000</f>
        <v>89.713091886650005</v>
      </c>
      <c r="AI64" s="29">
        <f t="shared" ref="AI64" si="57">(AI62-AH62)*1000</f>
        <v>85.044902040210417</v>
      </c>
      <c r="AJ64" s="29">
        <f t="shared" ref="AJ64" si="58">(AJ62-AI62)*1000</f>
        <v>80.876111444819543</v>
      </c>
      <c r="AK64" s="29">
        <f t="shared" ref="AK64" si="59">(AK62-AJ62)*1000</f>
        <v>76.701126595390079</v>
      </c>
      <c r="AL64" s="29">
        <f t="shared" ref="AL64" si="60">(AL62-AK62)*1000</f>
        <v>72.770190530680338</v>
      </c>
      <c r="AM64" s="29">
        <f t="shared" ref="AM64" si="61">(AM62-AL62)*1000</f>
        <v>69.320477406219709</v>
      </c>
      <c r="AN64" s="29">
        <f t="shared" ref="AN64" si="62">(AN62-AM62)*1000</f>
        <v>65.84517657717015</v>
      </c>
      <c r="AO64" s="29">
        <f t="shared" ref="AO64" si="63">(AO62-AN62)*1000</f>
        <v>62.822680560939759</v>
      </c>
      <c r="AP64" s="29">
        <f t="shared" ref="AP64" si="64">(AP62-AO62)*1000</f>
        <v>59.755278506099962</v>
      </c>
      <c r="AQ64" s="29"/>
      <c r="AR64" s="29"/>
      <c r="AS64" s="29"/>
    </row>
    <row r="65" spans="8:42" x14ac:dyDescent="0.35"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8:42" x14ac:dyDescent="0.35"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3"/>
      <c r="W66" s="11"/>
      <c r="X66" s="11"/>
      <c r="Y66" s="11"/>
      <c r="Z66" s="11"/>
      <c r="AA66" t="s">
        <v>624</v>
      </c>
      <c r="AB66" s="11"/>
      <c r="AC66" s="11"/>
      <c r="AD66" s="11">
        <f>VLOOKUP($H59,output!$A$9:$AH$2200,AD$1-$J$1+2)</f>
        <v>0.17237034477063901</v>
      </c>
      <c r="AE66" s="11">
        <f>VLOOKUP($H59,output!$A$9:$AH$2200,AE$1-$J$1+2)</f>
        <v>0.172351332394266</v>
      </c>
      <c r="AF66" s="11">
        <f>VLOOKUP($H59,output!$A$9:$AH$2200,AF$1-$J$1+2)</f>
        <v>0.17233383883595199</v>
      </c>
      <c r="AG66" s="11">
        <f>VLOOKUP($H59,output!$A$9:$AH$2200,AG$1-$J$1+2)</f>
        <v>0.17231771237571</v>
      </c>
      <c r="AH66" s="11">
        <f>VLOOKUP($H59,output!$A$9:$AH$2200,AH$1-$J$1+2)</f>
        <v>0.172302824822297</v>
      </c>
      <c r="AI66" s="11">
        <f>VLOOKUP($H59,output!$A$9:$AH$2200,AI$1-$J$1+2)</f>
        <v>0.17228906885016501</v>
      </c>
      <c r="AJ66" s="11">
        <f>VLOOKUP($H59,output!$A$9:$AH$2200,AJ$1-$J$1+2)</f>
        <v>0.17227634958588101</v>
      </c>
      <c r="AK66" s="11">
        <f>VLOOKUP($H59,output!$A$9:$AH$2200,AK$1-$J$1+2)</f>
        <v>0.172264582944023</v>
      </c>
      <c r="AL66" s="11">
        <f>VLOOKUP($H59,output!$A$9:$AH$2200,AL$1-$J$1+2)</f>
        <v>0.172253694209034</v>
      </c>
      <c r="AM66" s="11">
        <f>VLOOKUP($H59,output!$A$9:$AH$2200,AM$1-$J$1+2)</f>
        <v>0.17224361444088401</v>
      </c>
      <c r="AN66" s="11">
        <f>VLOOKUP($H59,output!$A$9:$AH$2200,AN$1-$J$1+2)</f>
        <v>0.17223428119624101</v>
      </c>
      <c r="AO66" s="11">
        <f>VLOOKUP($H59,output!$A$9:$AH$2200,AO$1-$J$1+2)</f>
        <v>0.17222563689329701</v>
      </c>
      <c r="AP66" s="11">
        <f>VLOOKUP($H59,output!$A$9:$AH$2200,AP$1-$J$1+2)</f>
        <v>0.17221762978899099</v>
      </c>
    </row>
    <row r="67" spans="8:42" x14ac:dyDescent="0.35">
      <c r="H67" s="2" t="s">
        <v>199</v>
      </c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8:42" x14ac:dyDescent="0.35">
      <c r="H68" t="s">
        <v>24</v>
      </c>
      <c r="I68" t="s">
        <v>123</v>
      </c>
      <c r="J68" s="11">
        <f>VLOOKUP($H68,output!$A$9:$AH$2200,J$1-$J$1+2)</f>
        <v>0</v>
      </c>
      <c r="K68" s="11">
        <f>VLOOKUP($H68,output!$A$9:$AH$2200,K$1-$J$1+2)</f>
        <v>3.7480000000000002</v>
      </c>
      <c r="L68" s="11">
        <f>VLOOKUP($H68,output!$A$9:$AH$2200,L$1-$J$1+2)</f>
        <v>3.0569999999999999</v>
      </c>
      <c r="M68" s="11">
        <f>VLOOKUP($H68,output!$A$9:$AH$2200,M$1-$J$1+2)</f>
        <v>3.2452412233825401</v>
      </c>
      <c r="N68" s="11">
        <f>VLOOKUP($H68,output!$A$9:$AH$2200,N$1-$J$1+2)</f>
        <v>4.7038338223296599</v>
      </c>
      <c r="O68" s="11">
        <f>VLOOKUP($H68,output!$A$9:$AH$2200,O$1-$J$1+2)</f>
        <v>3.6852615614550701</v>
      </c>
      <c r="P68" s="11">
        <f>VLOOKUP($H68,output!$A$9:$AH$2200,P$1-$J$1+2)</f>
        <v>2.6145856635251898</v>
      </c>
      <c r="Q68" s="11">
        <f>VLOOKUP($H68,output!$A$9:$AH$2200,Q$1-$J$1+2)</f>
        <v>3.0003862378067598</v>
      </c>
      <c r="R68" s="11">
        <f>VLOOKUP($H68,output!$A$9:$AH$2200,R$1-$J$1+2)</f>
        <v>2.2977239976002202</v>
      </c>
      <c r="S68" s="11">
        <f>VLOOKUP($H68,output!$A$9:$AH$2200,S$1-$J$1+2)</f>
        <v>1.72917149302436</v>
      </c>
      <c r="T68" s="11">
        <f>VLOOKUP($H68,output!$A$9:$AH$2200,T$1-$J$1+2)</f>
        <v>1.3613727192262699</v>
      </c>
      <c r="U68" s="11">
        <f>VLOOKUP($H68,output!$A$9:$AH$2200,U$1-$J$1+2)</f>
        <v>1.0769440993222399</v>
      </c>
      <c r="V68" s="11">
        <f>VLOOKUP($H68,output!$A$9:$AH$2200,V$1-$J$1+2)</f>
        <v>0.84589801152995003</v>
      </c>
      <c r="W68" s="11">
        <f>VLOOKUP($H68,output!$A$9:$AH$2200,W$1-$J$1+2)</f>
        <v>0.66925176494176097</v>
      </c>
      <c r="X68" s="11">
        <f>VLOOKUP($H68,output!$A$9:$AH$2200,X$1-$J$1+2)</f>
        <v>0.533110184957725</v>
      </c>
      <c r="Y68" s="11">
        <f>VLOOKUP($H68,output!$A$9:$AH$2200,Y$1-$J$1+2)</f>
        <v>0.42640719581359499</v>
      </c>
      <c r="Z68" s="11">
        <f>VLOOKUP($H68,output!$A$9:$AH$2200,Z$1-$J$1+2)</f>
        <v>0.349148786285716</v>
      </c>
      <c r="AA68" s="11">
        <f>VLOOKUP($H68,output!$A$9:$AH$2200,AA$1-$J$1+2)</f>
        <v>0.288190704618912</v>
      </c>
      <c r="AB68" s="11">
        <f>VLOOKUP($H68,output!$A$9:$AH$2200,AB$1-$J$1+2)</f>
        <v>0.238638873059137</v>
      </c>
      <c r="AC68" s="11">
        <f>VLOOKUP($H68,output!$A$9:$AH$2200,AC$1-$J$1+2)</f>
        <v>0.19759197482997801</v>
      </c>
      <c r="AD68" s="11">
        <f>VLOOKUP($H68,output!$A$9:$AH$2200,AD$1-$J$1+2)</f>
        <v>0.16324328169145499</v>
      </c>
      <c r="AE68" s="11">
        <f>VLOOKUP($H68,output!$A$9:$AH$2200,AE$1-$J$1+2)</f>
        <v>0.134364520093228</v>
      </c>
      <c r="AF68" s="11">
        <f>VLOOKUP($H68,output!$A$9:$AH$2200,AF$1-$J$1+2)</f>
        <v>0.110030663092306</v>
      </c>
      <c r="AG68" s="11">
        <f>VLOOKUP($H68,output!$A$9:$AH$2200,AG$1-$J$1+2)</f>
        <v>8.9488752225981599E-2</v>
      </c>
      <c r="AH68" s="11">
        <f>VLOOKUP($H68,output!$A$9:$AH$2200,AH$1-$J$1+2)</f>
        <v>7.2121345109507407E-2</v>
      </c>
      <c r="AI68" s="11">
        <f>VLOOKUP($H68,output!$A$9:$AH$2200,AI$1-$J$1+2)</f>
        <v>5.7421574588626297E-2</v>
      </c>
      <c r="AJ68" s="11">
        <f>VLOOKUP($H68,output!$A$9:$AH$2200,AJ$1-$J$1+2)</f>
        <v>4.49714945630275E-2</v>
      </c>
      <c r="AK68" s="11">
        <f>VLOOKUP($H68,output!$A$9:$AH$2200,AK$1-$J$1+2)</f>
        <v>3.4424941624221703E-2</v>
      </c>
      <c r="AL68" s="11">
        <f>VLOOKUP($H68,output!$A$9:$AH$2200,AL$1-$J$1+2)</f>
        <v>2.5493952674070099E-2</v>
      </c>
      <c r="AM68" s="11">
        <f>VLOOKUP($H68,output!$A$9:$AH$2200,AM$1-$J$1+2)</f>
        <v>1.7937949741259701E-2</v>
      </c>
      <c r="AN68" s="11">
        <f>VLOOKUP($H68,output!$A$9:$AH$2200,AN$1-$J$1+2)</f>
        <v>1.15550966870027E-2</v>
      </c>
      <c r="AO68" s="11">
        <f>VLOOKUP($H68,output!$A$9:$AH$2200,AO$1-$J$1+2)</f>
        <v>6.1753844616307396E-3</v>
      </c>
      <c r="AP68" s="11">
        <f>VLOOKUP($H68,output!$A$9:$AH$2200,AP$1-$J$1+2)</f>
        <v>1.65505643683519E-3</v>
      </c>
    </row>
    <row r="69" spans="8:42" x14ac:dyDescent="0.35">
      <c r="H69" t="s">
        <v>25</v>
      </c>
      <c r="I69" t="s">
        <v>124</v>
      </c>
      <c r="J69" s="11">
        <f>VLOOKUP($H69,output!$A$9:$AH$2200,J$1-$J$1+2)</f>
        <v>0</v>
      </c>
      <c r="K69" s="11">
        <f>VLOOKUP($H69,output!$A$9:$AH$2200,K$1-$J$1+2)</f>
        <v>3.7480000000000002</v>
      </c>
      <c r="L69" s="11">
        <f>VLOOKUP($H69,output!$A$9:$AH$2200,L$1-$J$1+2)</f>
        <v>3.0569999999999999</v>
      </c>
      <c r="M69" s="11">
        <f>VLOOKUP($H69,output!$A$9:$AH$2200,M$1-$J$1+2)</f>
        <v>3.2452412233825401</v>
      </c>
      <c r="N69" s="11">
        <f>VLOOKUP($H69,output!$A$9:$AH$2200,N$1-$J$1+2)</f>
        <v>4.7038338223296599</v>
      </c>
      <c r="O69" s="11">
        <f>VLOOKUP($H69,output!$A$9:$AH$2200,O$1-$J$1+2)</f>
        <v>3.6852615614550701</v>
      </c>
      <c r="P69" s="11">
        <f>VLOOKUP($H69,output!$A$9:$AH$2200,P$1-$J$1+2)</f>
        <v>2.6145856635251898</v>
      </c>
      <c r="Q69" s="11">
        <f>VLOOKUP($H69,output!$A$9:$AH$2200,Q$1-$J$1+2)</f>
        <v>3.0003862378067598</v>
      </c>
      <c r="R69" s="11">
        <f>VLOOKUP($H69,output!$A$9:$AH$2200,R$1-$J$1+2)</f>
        <v>2.2977239976002202</v>
      </c>
      <c r="S69" s="11">
        <f>VLOOKUP($H69,output!$A$9:$AH$2200,S$1-$J$1+2)</f>
        <v>1.72917149302436</v>
      </c>
      <c r="T69" s="11">
        <f>VLOOKUP($H69,output!$A$9:$AH$2200,T$1-$J$1+2)</f>
        <v>1.3613727192262699</v>
      </c>
      <c r="U69" s="11">
        <f>VLOOKUP($H69,output!$A$9:$AH$2200,U$1-$J$1+2)</f>
        <v>1.0769440993222399</v>
      </c>
      <c r="V69" s="11">
        <f>VLOOKUP($H69,output!$A$9:$AH$2200,V$1-$J$1+2)</f>
        <v>0.84589801152995003</v>
      </c>
      <c r="W69" s="11">
        <f>VLOOKUP($H69,output!$A$9:$AH$2200,W$1-$J$1+2)</f>
        <v>0.66925176494176097</v>
      </c>
      <c r="X69" s="11">
        <f>VLOOKUP($H69,output!$A$9:$AH$2200,X$1-$J$1+2)</f>
        <v>0.533110184957725</v>
      </c>
      <c r="Y69" s="11">
        <f>VLOOKUP($H69,output!$A$9:$AH$2200,Y$1-$J$1+2)</f>
        <v>0.42640719581359499</v>
      </c>
      <c r="Z69" s="11">
        <f>VLOOKUP($H69,output!$A$9:$AH$2200,Z$1-$J$1+2)</f>
        <v>0.349148786285716</v>
      </c>
      <c r="AA69" s="11">
        <f>VLOOKUP($H69,output!$A$9:$AH$2200,AA$1-$J$1+2)</f>
        <v>0.288190704618912</v>
      </c>
      <c r="AB69" s="11">
        <f>VLOOKUP($H69,output!$A$9:$AH$2200,AB$1-$J$1+2)</f>
        <v>0.238638873059137</v>
      </c>
      <c r="AC69" s="11">
        <f>VLOOKUP($H69,output!$A$9:$AH$2200,AC$1-$J$1+2)</f>
        <v>0.19759197482997801</v>
      </c>
      <c r="AD69" s="11">
        <f>VLOOKUP($H69,output!$A$9:$AH$2200,AD$1-$J$1+2)</f>
        <v>0.16324328169145499</v>
      </c>
      <c r="AE69" s="11">
        <f>VLOOKUP($H69,output!$A$9:$AH$2200,AE$1-$J$1+2)</f>
        <v>0.134364520093228</v>
      </c>
      <c r="AF69" s="11">
        <f>VLOOKUP($H69,output!$A$9:$AH$2200,AF$1-$J$1+2)</f>
        <v>0.110030663092306</v>
      </c>
      <c r="AG69" s="11">
        <f>VLOOKUP($H69,output!$A$9:$AH$2200,AG$1-$J$1+2)</f>
        <v>8.9488752225981599E-2</v>
      </c>
      <c r="AH69" s="11">
        <f>VLOOKUP($H69,output!$A$9:$AH$2200,AH$1-$J$1+2)</f>
        <v>7.2121345109507407E-2</v>
      </c>
      <c r="AI69" s="11">
        <f>VLOOKUP($H69,output!$A$9:$AH$2200,AI$1-$J$1+2)</f>
        <v>5.7421574588626297E-2</v>
      </c>
      <c r="AJ69" s="11">
        <f>VLOOKUP($H69,output!$A$9:$AH$2200,AJ$1-$J$1+2)</f>
        <v>4.49714945630275E-2</v>
      </c>
      <c r="AK69" s="11">
        <f>VLOOKUP($H69,output!$A$9:$AH$2200,AK$1-$J$1+2)</f>
        <v>3.4424941624221703E-2</v>
      </c>
      <c r="AL69" s="11">
        <f>VLOOKUP($H69,output!$A$9:$AH$2200,AL$1-$J$1+2)</f>
        <v>2.5493952674070099E-2</v>
      </c>
      <c r="AM69" s="11">
        <f>VLOOKUP($H69,output!$A$9:$AH$2200,AM$1-$J$1+2)</f>
        <v>1.7937949741259701E-2</v>
      </c>
      <c r="AN69" s="11">
        <f>VLOOKUP($H69,output!$A$9:$AH$2200,AN$1-$J$1+2)</f>
        <v>1.15550966870027E-2</v>
      </c>
      <c r="AO69" s="11">
        <f>VLOOKUP($H69,output!$A$9:$AH$2200,AO$1-$J$1+2)</f>
        <v>6.1753844616307396E-3</v>
      </c>
      <c r="AP69" s="11">
        <f>VLOOKUP($H69,output!$A$9:$AH$2200,AP$1-$J$1+2)</f>
        <v>1.65505643683519E-3</v>
      </c>
    </row>
    <row r="70" spans="8:42" x14ac:dyDescent="0.35">
      <c r="H70" t="s">
        <v>26</v>
      </c>
      <c r="I70" t="s">
        <v>125</v>
      </c>
      <c r="J70" s="11">
        <f>VLOOKUP($H70,output!$A$9:$AH$2200,J$1-$J$1+2)</f>
        <v>0</v>
      </c>
      <c r="K70" s="11">
        <f>VLOOKUP($H70,output!$A$9:$AH$2200,K$1-$J$1+2)</f>
        <v>16.581</v>
      </c>
      <c r="L70" s="11">
        <f>VLOOKUP($H70,output!$A$9:$AH$2200,L$1-$J$1+2)</f>
        <v>14.335000000000001</v>
      </c>
      <c r="M70" s="11">
        <f>VLOOKUP($H70,output!$A$9:$AH$2200,M$1-$J$1+2)</f>
        <v>14.3005996746974</v>
      </c>
      <c r="N70" s="11">
        <f>VLOOKUP($H70,output!$A$9:$AH$2200,N$1-$J$1+2)</f>
        <v>51.0465531357126</v>
      </c>
      <c r="O70" s="11">
        <f>VLOOKUP($H70,output!$A$9:$AH$2200,O$1-$J$1+2)</f>
        <v>41.544087287819302</v>
      </c>
      <c r="P70" s="11">
        <f>VLOOKUP($H70,output!$A$9:$AH$2200,P$1-$J$1+2)</f>
        <v>42.235538865597498</v>
      </c>
      <c r="Q70" s="11">
        <f>VLOOKUP($H70,output!$A$9:$AH$2200,Q$1-$J$1+2)</f>
        <v>56.506990087534703</v>
      </c>
      <c r="R70" s="11">
        <f>VLOOKUP($H70,output!$A$9:$AH$2200,R$1-$J$1+2)</f>
        <v>45.922063669105803</v>
      </c>
      <c r="S70" s="11">
        <f>VLOOKUP($H70,output!$A$9:$AH$2200,S$1-$J$1+2)</f>
        <v>37.363373638647801</v>
      </c>
      <c r="T70" s="11">
        <f>VLOOKUP($H70,output!$A$9:$AH$2200,T$1-$J$1+2)</f>
        <v>30.410170223718001</v>
      </c>
      <c r="U70" s="11">
        <f>VLOOKUP($H70,output!$A$9:$AH$2200,U$1-$J$1+2)</f>
        <v>24.815864941541101</v>
      </c>
      <c r="V70" s="11">
        <f>VLOOKUP($H70,output!$A$9:$AH$2200,V$1-$J$1+2)</f>
        <v>21.175447818674002</v>
      </c>
      <c r="W70" s="11">
        <f>VLOOKUP($H70,output!$A$9:$AH$2200,W$1-$J$1+2)</f>
        <v>17.4179025768271</v>
      </c>
      <c r="X70" s="11">
        <f>VLOOKUP($H70,output!$A$9:$AH$2200,X$1-$J$1+2)</f>
        <v>14.433110613422899</v>
      </c>
      <c r="Y70" s="11">
        <f>VLOOKUP($H70,output!$A$9:$AH$2200,Y$1-$J$1+2)</f>
        <v>11.9493185328548</v>
      </c>
      <c r="Z70" s="11">
        <f>VLOOKUP($H70,output!$A$9:$AH$2200,Z$1-$J$1+2)</f>
        <v>9.8551253321431798</v>
      </c>
      <c r="AA70" s="11">
        <f>VLOOKUP($H70,output!$A$9:$AH$2200,AA$1-$J$1+2)</f>
        <v>8.04355545696904</v>
      </c>
      <c r="AB70" s="11">
        <f>VLOOKUP($H70,output!$A$9:$AH$2200,AB$1-$J$1+2)</f>
        <v>6.7313196087336902</v>
      </c>
      <c r="AC70" s="11">
        <f>VLOOKUP($H70,output!$A$9:$AH$2200,AC$1-$J$1+2)</f>
        <v>5.6438312591562703</v>
      </c>
      <c r="AD70" s="11">
        <f>VLOOKUP($H70,output!$A$9:$AH$2200,AD$1-$J$1+2)</f>
        <v>4.7326984618504904</v>
      </c>
      <c r="AE70" s="11">
        <f>VLOOKUP($H70,output!$A$9:$AH$2200,AE$1-$J$1+2)</f>
        <v>3.9621542501619902</v>
      </c>
      <c r="AF70" s="11">
        <f>VLOOKUP($H70,output!$A$9:$AH$2200,AF$1-$J$1+2)</f>
        <v>3.3068567451420301</v>
      </c>
      <c r="AG70" s="11">
        <f>VLOOKUP($H70,output!$A$9:$AH$2200,AG$1-$J$1+2)</f>
        <v>2.7465814292678399</v>
      </c>
      <c r="AH70" s="11">
        <f>VLOOKUP($H70,output!$A$9:$AH$2200,AH$1-$J$1+2)</f>
        <v>2.2649406192622599</v>
      </c>
      <c r="AI70" s="11">
        <f>VLOOKUP($H70,output!$A$9:$AH$2200,AI$1-$J$1+2)</f>
        <v>1.8486547500405801</v>
      </c>
      <c r="AJ70" s="11">
        <f>VLOOKUP($H70,output!$A$9:$AH$2200,AJ$1-$J$1+2)</f>
        <v>1.4869317430795099</v>
      </c>
      <c r="AK70" s="11">
        <f>VLOOKUP($H70,output!$A$9:$AH$2200,AK$1-$J$1+2)</f>
        <v>1.17097518755263</v>
      </c>
      <c r="AL70" s="11">
        <f>VLOOKUP($H70,output!$A$9:$AH$2200,AL$1-$J$1+2)</f>
        <v>0.89359368220697399</v>
      </c>
      <c r="AM70" s="11">
        <f>VLOOKUP($H70,output!$A$9:$AH$2200,AM$1-$J$1+2)</f>
        <v>0.64888892933906495</v>
      </c>
      <c r="AN70" s="11">
        <f>VLOOKUP($H70,output!$A$9:$AH$2200,AN$1-$J$1+2)</f>
        <v>0.43200656613039801</v>
      </c>
      <c r="AO70" s="11">
        <f>VLOOKUP($H70,output!$A$9:$AH$2200,AO$1-$J$1+2)</f>
        <v>0.238937125383337</v>
      </c>
      <c r="AP70" s="11">
        <f>VLOOKUP($H70,output!$A$9:$AH$2200,AP$1-$J$1+2)</f>
        <v>6.6356104309451103E-2</v>
      </c>
    </row>
    <row r="71" spans="8:42" x14ac:dyDescent="0.35">
      <c r="H71" t="s">
        <v>27</v>
      </c>
      <c r="I71" t="s">
        <v>126</v>
      </c>
      <c r="J71" s="11">
        <f>VLOOKUP($H71,output!$A$9:$AH$2200,J$1-$J$1+2)</f>
        <v>0</v>
      </c>
      <c r="K71" s="11">
        <f>VLOOKUP($H71,output!$A$9:$AH$2200,K$1-$J$1+2)</f>
        <v>122.244</v>
      </c>
      <c r="L71" s="11">
        <f>VLOOKUP($H71,output!$A$9:$AH$2200,L$1-$J$1+2)</f>
        <v>117.617</v>
      </c>
      <c r="M71" s="11">
        <f>VLOOKUP($H71,output!$A$9:$AH$2200,M$1-$J$1+2)</f>
        <v>113.971517030391</v>
      </c>
      <c r="N71" s="11">
        <f>VLOOKUP($H71,output!$A$9:$AH$2200,N$1-$J$1+2)</f>
        <v>160.29676223873901</v>
      </c>
      <c r="O71" s="11">
        <f>VLOOKUP($H71,output!$A$9:$AH$2200,O$1-$J$1+2)</f>
        <v>147.564240780098</v>
      </c>
      <c r="P71" s="11">
        <f>VLOOKUP($H71,output!$A$9:$AH$2200,P$1-$J$1+2)</f>
        <v>168.41015004059901</v>
      </c>
      <c r="Q71" s="11">
        <f>VLOOKUP($H71,output!$A$9:$AH$2200,Q$1-$J$1+2)</f>
        <v>276.67262031069498</v>
      </c>
      <c r="R71" s="11">
        <f>VLOOKUP($H71,output!$A$9:$AH$2200,R$1-$J$1+2)</f>
        <v>254.499097045643</v>
      </c>
      <c r="S71" s="11">
        <f>VLOOKUP($H71,output!$A$9:$AH$2200,S$1-$J$1+2)</f>
        <v>266.39203734778198</v>
      </c>
      <c r="T71" s="11">
        <f>VLOOKUP($H71,output!$A$9:$AH$2200,T$1-$J$1+2)</f>
        <v>219.56906314646599</v>
      </c>
      <c r="U71" s="11">
        <f>VLOOKUP($H71,output!$A$9:$AH$2200,U$1-$J$1+2)</f>
        <v>184.69714409695601</v>
      </c>
      <c r="V71" s="11">
        <f>VLOOKUP($H71,output!$A$9:$AH$2200,V$1-$J$1+2)</f>
        <v>199.16317946866201</v>
      </c>
      <c r="W71" s="11">
        <f>VLOOKUP($H71,output!$A$9:$AH$2200,W$1-$J$1+2)</f>
        <v>222.34613032981301</v>
      </c>
      <c r="X71" s="11">
        <f>VLOOKUP($H71,output!$A$9:$AH$2200,X$1-$J$1+2)</f>
        <v>196.908721996445</v>
      </c>
      <c r="Y71" s="11">
        <f>VLOOKUP($H71,output!$A$9:$AH$2200,Y$1-$J$1+2)</f>
        <v>173.01096218047601</v>
      </c>
      <c r="Z71" s="11">
        <f>VLOOKUP($H71,output!$A$9:$AH$2200,Z$1-$J$1+2)</f>
        <v>139.592078932871</v>
      </c>
      <c r="AA71" s="11">
        <f>VLOOKUP($H71,output!$A$9:$AH$2200,AA$1-$J$1+2)</f>
        <v>110.690304321444</v>
      </c>
      <c r="AB71" s="11">
        <f>VLOOKUP($H71,output!$A$9:$AH$2200,AB$1-$J$1+2)</f>
        <v>91.874618498039197</v>
      </c>
      <c r="AC71" s="11">
        <f>VLOOKUP($H71,output!$A$9:$AH$2200,AC$1-$J$1+2)</f>
        <v>81.339357754849601</v>
      </c>
      <c r="AD71" s="11">
        <f>VLOOKUP($H71,output!$A$9:$AH$2200,AD$1-$J$1+2)</f>
        <v>71.711677441581401</v>
      </c>
      <c r="AE71" s="11">
        <f>VLOOKUP($H71,output!$A$9:$AH$2200,AE$1-$J$1+2)</f>
        <v>63.346803682178397</v>
      </c>
      <c r="AF71" s="11">
        <f>VLOOKUP($H71,output!$A$9:$AH$2200,AF$1-$J$1+2)</f>
        <v>72.029171596524407</v>
      </c>
      <c r="AG71" s="11">
        <f>VLOOKUP($H71,output!$A$9:$AH$2200,AG$1-$J$1+2)</f>
        <v>64.719201957916994</v>
      </c>
      <c r="AH71" s="11">
        <f>VLOOKUP($H71,output!$A$9:$AH$2200,AH$1-$J$1+2)</f>
        <v>58.045832875117298</v>
      </c>
      <c r="AI71" s="11">
        <f>VLOOKUP($H71,output!$A$9:$AH$2200,AI$1-$J$1+2)</f>
        <v>51.349734113483997</v>
      </c>
      <c r="AJ71" s="11">
        <f>VLOOKUP($H71,output!$A$9:$AH$2200,AJ$1-$J$1+2)</f>
        <v>45.904980440174597</v>
      </c>
      <c r="AK71" s="11">
        <f>VLOOKUP($H71,output!$A$9:$AH$2200,AK$1-$J$1+2)</f>
        <v>40.8501322470429</v>
      </c>
      <c r="AL71" s="11">
        <f>VLOOKUP($H71,output!$A$9:$AH$2200,AL$1-$J$1+2)</f>
        <v>36.150728969417997</v>
      </c>
      <c r="AM71" s="11">
        <f>VLOOKUP($H71,output!$A$9:$AH$2200,AM$1-$J$1+2)</f>
        <v>31.777254492805898</v>
      </c>
      <c r="AN71" s="11">
        <f>VLOOKUP($H71,output!$A$9:$AH$2200,AN$1-$J$1+2)</f>
        <v>27.703606103580501</v>
      </c>
      <c r="AO71" s="11">
        <f>VLOOKUP($H71,output!$A$9:$AH$2200,AO$1-$J$1+2)</f>
        <v>23.906232309757399</v>
      </c>
      <c r="AP71" s="11">
        <f>VLOOKUP($H71,output!$A$9:$AH$2200,AP$1-$J$1+2)</f>
        <v>20.363625752025701</v>
      </c>
    </row>
    <row r="72" spans="8:42" x14ac:dyDescent="0.35">
      <c r="H72" t="s">
        <v>28</v>
      </c>
      <c r="I72" t="s">
        <v>127</v>
      </c>
      <c r="J72" s="11">
        <f>VLOOKUP($H72,output!$A$9:$AH$2200,J$1-$J$1+2)</f>
        <v>0</v>
      </c>
      <c r="K72" s="11">
        <f>VLOOKUP($H72,output!$A$9:$AH$2200,K$1-$J$1+2)</f>
        <v>198.90899999999999</v>
      </c>
      <c r="L72" s="11">
        <f>VLOOKUP($H72,output!$A$9:$AH$2200,L$1-$J$1+2)</f>
        <v>189.87299999999999</v>
      </c>
      <c r="M72" s="11">
        <f>VLOOKUP($H72,output!$A$9:$AH$2200,M$1-$J$1+2)</f>
        <v>173.701732182852</v>
      </c>
      <c r="N72" s="11">
        <f>VLOOKUP($H72,output!$A$9:$AH$2200,N$1-$J$1+2)</f>
        <v>176.18495149685</v>
      </c>
      <c r="O72" s="11">
        <f>VLOOKUP($H72,output!$A$9:$AH$2200,O$1-$J$1+2)</f>
        <v>198.44826873184201</v>
      </c>
      <c r="P72" s="11">
        <f>VLOOKUP($H72,output!$A$9:$AH$2200,P$1-$J$1+2)</f>
        <v>241.334341261623</v>
      </c>
      <c r="Q72" s="11">
        <f>VLOOKUP($H72,output!$A$9:$AH$2200,Q$1-$J$1+2)</f>
        <v>289.39217622846502</v>
      </c>
      <c r="R72" s="11">
        <f>VLOOKUP($H72,output!$A$9:$AH$2200,R$1-$J$1+2)</f>
        <v>274.39768585617901</v>
      </c>
      <c r="S72" s="11">
        <f>VLOOKUP($H72,output!$A$9:$AH$2200,S$1-$J$1+2)</f>
        <v>299.535290806619</v>
      </c>
      <c r="T72" s="11">
        <f>VLOOKUP($H72,output!$A$9:$AH$2200,T$1-$J$1+2)</f>
        <v>279.47927070121199</v>
      </c>
      <c r="U72" s="11">
        <f>VLOOKUP($H72,output!$A$9:$AH$2200,U$1-$J$1+2)</f>
        <v>273.47455763890599</v>
      </c>
      <c r="V72" s="11">
        <f>VLOOKUP($H72,output!$A$9:$AH$2200,V$1-$J$1+2)</f>
        <v>328.71068198341999</v>
      </c>
      <c r="W72" s="11">
        <f>VLOOKUP($H72,output!$A$9:$AH$2200,W$1-$J$1+2)</f>
        <v>363.27436944338302</v>
      </c>
      <c r="X72" s="11">
        <f>VLOOKUP($H72,output!$A$9:$AH$2200,X$1-$J$1+2)</f>
        <v>345.39894674289798</v>
      </c>
      <c r="Y72" s="11">
        <f>VLOOKUP($H72,output!$A$9:$AH$2200,Y$1-$J$1+2)</f>
        <v>332.56770241937102</v>
      </c>
      <c r="Z72" s="11">
        <f>VLOOKUP($H72,output!$A$9:$AH$2200,Z$1-$J$1+2)</f>
        <v>334.604914614645</v>
      </c>
      <c r="AA72" s="11">
        <f>VLOOKUP($H72,output!$A$9:$AH$2200,AA$1-$J$1+2)</f>
        <v>333.11813495178302</v>
      </c>
      <c r="AB72" s="11">
        <f>VLOOKUP($H72,output!$A$9:$AH$2200,AB$1-$J$1+2)</f>
        <v>299.26262713011403</v>
      </c>
      <c r="AC72" s="11">
        <f>VLOOKUP($H72,output!$A$9:$AH$2200,AC$1-$J$1+2)</f>
        <v>316.84615763568303</v>
      </c>
      <c r="AD72" s="11">
        <f>VLOOKUP($H72,output!$A$9:$AH$2200,AD$1-$J$1+2)</f>
        <v>284.005955402241</v>
      </c>
      <c r="AE72" s="11">
        <f>VLOOKUP($H72,output!$A$9:$AH$2200,AE$1-$J$1+2)</f>
        <v>255.66976801301999</v>
      </c>
      <c r="AF72" s="11">
        <f>VLOOKUP($H72,output!$A$9:$AH$2200,AF$1-$J$1+2)</f>
        <v>263.48867285278601</v>
      </c>
      <c r="AG72" s="11">
        <f>VLOOKUP($H72,output!$A$9:$AH$2200,AG$1-$J$1+2)</f>
        <v>239.471040321717</v>
      </c>
      <c r="AH72" s="11">
        <f>VLOOKUP($H72,output!$A$9:$AH$2200,AH$1-$J$1+2)</f>
        <v>218.49674295489501</v>
      </c>
      <c r="AI72" s="11">
        <f>VLOOKUP($H72,output!$A$9:$AH$2200,AI$1-$J$1+2)</f>
        <v>181.559049488499</v>
      </c>
      <c r="AJ72" s="11">
        <f>VLOOKUP($H72,output!$A$9:$AH$2200,AJ$1-$J$1+2)</f>
        <v>170.19564407575399</v>
      </c>
      <c r="AK72" s="11">
        <f>VLOOKUP($H72,output!$A$9:$AH$2200,AK$1-$J$1+2)</f>
        <v>159.420582156921</v>
      </c>
      <c r="AL72" s="11">
        <f>VLOOKUP($H72,output!$A$9:$AH$2200,AL$1-$J$1+2)</f>
        <v>149.36753536235099</v>
      </c>
      <c r="AM72" s="11">
        <f>VLOOKUP($H72,output!$A$9:$AH$2200,AM$1-$J$1+2)</f>
        <v>139.97688280432601</v>
      </c>
      <c r="AN72" s="11">
        <f>VLOOKUP($H72,output!$A$9:$AH$2200,AN$1-$J$1+2)</f>
        <v>131.20428950127501</v>
      </c>
      <c r="AO72" s="11">
        <f>VLOOKUP($H72,output!$A$9:$AH$2200,AO$1-$J$1+2)</f>
        <v>123.010879513125</v>
      </c>
      <c r="AP72" s="11">
        <f>VLOOKUP($H72,output!$A$9:$AH$2200,AP$1-$J$1+2)</f>
        <v>115.360962818724</v>
      </c>
    </row>
    <row r="73" spans="8:42" x14ac:dyDescent="0.35">
      <c r="H73" t="s">
        <v>29</v>
      </c>
      <c r="I73" t="s">
        <v>128</v>
      </c>
      <c r="J73" s="11">
        <f>VLOOKUP($H73,output!$A$9:$AH$2200,J$1-$J$1+2)</f>
        <v>0</v>
      </c>
      <c r="K73" s="11">
        <f>VLOOKUP($H73,output!$A$9:$AH$2200,K$1-$J$1+2)</f>
        <v>235.24</v>
      </c>
      <c r="L73" s="11">
        <f>VLOOKUP($H73,output!$A$9:$AH$2200,L$1-$J$1+2)</f>
        <v>223.726</v>
      </c>
      <c r="M73" s="11">
        <f>VLOOKUP($H73,output!$A$9:$AH$2200,M$1-$J$1+2)</f>
        <v>210.93457713254901</v>
      </c>
      <c r="N73" s="11">
        <f>VLOOKUP($H73,output!$A$9:$AH$2200,N$1-$J$1+2)</f>
        <v>249.751911481717</v>
      </c>
      <c r="O73" s="11">
        <f>VLOOKUP($H73,output!$A$9:$AH$2200,O$1-$J$1+2)</f>
        <v>382.448587571735</v>
      </c>
      <c r="P73" s="11">
        <f>VLOOKUP($H73,output!$A$9:$AH$2200,P$1-$J$1+2)</f>
        <v>436.332940833338</v>
      </c>
      <c r="Q73" s="11">
        <f>VLOOKUP($H73,output!$A$9:$AH$2200,Q$1-$J$1+2)</f>
        <v>414.76343676565699</v>
      </c>
      <c r="R73" s="11">
        <f>VLOOKUP($H73,output!$A$9:$AH$2200,R$1-$J$1+2)</f>
        <v>406.817657953207</v>
      </c>
      <c r="S73" s="11">
        <f>VLOOKUP($H73,output!$A$9:$AH$2200,S$1-$J$1+2)</f>
        <v>617.06643243123995</v>
      </c>
      <c r="T73" s="11">
        <f>VLOOKUP($H73,output!$A$9:$AH$2200,T$1-$J$1+2)</f>
        <v>590.32094223821503</v>
      </c>
      <c r="U73" s="11">
        <f>VLOOKUP($H73,output!$A$9:$AH$2200,U$1-$J$1+2)</f>
        <v>568.61987198237898</v>
      </c>
      <c r="V73" s="11">
        <f>VLOOKUP($H73,output!$A$9:$AH$2200,V$1-$J$1+2)</f>
        <v>678.55411512368801</v>
      </c>
      <c r="W73" s="11">
        <f>VLOOKUP($H73,output!$A$9:$AH$2200,W$1-$J$1+2)</f>
        <v>719.66887464159504</v>
      </c>
      <c r="X73" s="11">
        <f>VLOOKUP($H73,output!$A$9:$AH$2200,X$1-$J$1+2)</f>
        <v>681.84981803069195</v>
      </c>
      <c r="Y73" s="11">
        <f>VLOOKUP($H73,output!$A$9:$AH$2200,Y$1-$J$1+2)</f>
        <v>613.47516731208702</v>
      </c>
      <c r="Z73" s="11">
        <f>VLOOKUP($H73,output!$A$9:$AH$2200,Z$1-$J$1+2)</f>
        <v>567.905415915964</v>
      </c>
      <c r="AA73" s="11">
        <f>VLOOKUP($H73,output!$A$9:$AH$2200,AA$1-$J$1+2)</f>
        <v>517.70157953197599</v>
      </c>
      <c r="AB73" s="11">
        <f>VLOOKUP($H73,output!$A$9:$AH$2200,AB$1-$J$1+2)</f>
        <v>433.99147219385401</v>
      </c>
      <c r="AC73" s="11">
        <f>VLOOKUP($H73,output!$A$9:$AH$2200,AC$1-$J$1+2)</f>
        <v>553.58742955422497</v>
      </c>
      <c r="AD73" s="11">
        <f>VLOOKUP($H73,output!$A$9:$AH$2200,AD$1-$J$1+2)</f>
        <v>495.77122566064997</v>
      </c>
      <c r="AE73" s="11">
        <f>VLOOKUP($H73,output!$A$9:$AH$2200,AE$1-$J$1+2)</f>
        <v>458.866280977602</v>
      </c>
      <c r="AF73" s="11">
        <f>VLOOKUP($H73,output!$A$9:$AH$2200,AF$1-$J$1+2)</f>
        <v>503.33676422971399</v>
      </c>
      <c r="AG73" s="11">
        <f>VLOOKUP($H73,output!$A$9:$AH$2200,AG$1-$J$1+2)</f>
        <v>465.79203469073002</v>
      </c>
      <c r="AH73" s="11">
        <f>VLOOKUP($H73,output!$A$9:$AH$2200,AH$1-$J$1+2)</f>
        <v>435.973031861859</v>
      </c>
      <c r="AI73" s="11">
        <f>VLOOKUP($H73,output!$A$9:$AH$2200,AI$1-$J$1+2)</f>
        <v>404.17862713189299</v>
      </c>
      <c r="AJ73" s="11">
        <f>VLOOKUP($H73,output!$A$9:$AH$2200,AJ$1-$J$1+2)</f>
        <v>390.14667532351598</v>
      </c>
      <c r="AK73" s="11">
        <f>VLOOKUP($H73,output!$A$9:$AH$2200,AK$1-$J$1+2)</f>
        <v>360.53987941609</v>
      </c>
      <c r="AL73" s="11">
        <f>VLOOKUP($H73,output!$A$9:$AH$2200,AL$1-$J$1+2)</f>
        <v>332.872137674876</v>
      </c>
      <c r="AM73" s="11">
        <f>VLOOKUP($H73,output!$A$9:$AH$2200,AM$1-$J$1+2)</f>
        <v>306.808933510006</v>
      </c>
      <c r="AN73" s="11">
        <f>VLOOKUP($H73,output!$A$9:$AH$2200,AN$1-$J$1+2)</f>
        <v>282.42201341719499</v>
      </c>
      <c r="AO73" s="11">
        <f>VLOOKUP($H73,output!$A$9:$AH$2200,AO$1-$J$1+2)</f>
        <v>259.73210448222102</v>
      </c>
      <c r="AP73" s="11">
        <f>VLOOKUP($H73,output!$A$9:$AH$2200,AP$1-$J$1+2)</f>
        <v>238.720748773221</v>
      </c>
    </row>
    <row r="74" spans="8:42" x14ac:dyDescent="0.35">
      <c r="H74" t="s">
        <v>22</v>
      </c>
      <c r="I74" t="s">
        <v>200</v>
      </c>
      <c r="J74" s="11">
        <f>VLOOKUP($H74,output!$A$9:$AH$2200,J$1-$J$1+2)</f>
        <v>0</v>
      </c>
      <c r="K74" s="11">
        <f>VLOOKUP($H74,output!$A$9:$AH$2200,K$1-$J$1+2)</f>
        <v>1923.3389999999999</v>
      </c>
      <c r="L74" s="11">
        <f>VLOOKUP($H74,output!$A$9:$AH$2200,L$1-$J$1+2)</f>
        <v>1892.8409999999999</v>
      </c>
      <c r="M74" s="11">
        <f>VLOOKUP($H74,output!$A$9:$AH$2200,M$1-$J$1+2)</f>
        <v>1857.6653553193701</v>
      </c>
      <c r="N74" s="11">
        <f>VLOOKUP($H74,output!$A$9:$AH$2200,N$1-$J$1+2)</f>
        <v>1925.66376354252</v>
      </c>
      <c r="O74" s="11">
        <f>VLOOKUP($H74,output!$A$9:$AH$2200,O$1-$J$1+2)</f>
        <v>2187.2049003012598</v>
      </c>
      <c r="P74" s="11">
        <f>VLOOKUP($H74,output!$A$9:$AH$2200,P$1-$J$1+2)</f>
        <v>2319.1543768940801</v>
      </c>
      <c r="Q74" s="11">
        <f>VLOOKUP($H74,output!$A$9:$AH$2200,Q$1-$J$1+2)</f>
        <v>2485.4555202234701</v>
      </c>
      <c r="R74" s="11">
        <f>VLOOKUP($H74,output!$A$9:$AH$2200,R$1-$J$1+2)</f>
        <v>2439.6284723721401</v>
      </c>
      <c r="S74" s="11">
        <f>VLOOKUP($H74,output!$A$9:$AH$2200,S$1-$J$1+2)</f>
        <v>2455.6091487270401</v>
      </c>
      <c r="T74" s="11">
        <f>VLOOKUP($H74,output!$A$9:$AH$2200,T$1-$J$1+2)</f>
        <v>2368.2639522027498</v>
      </c>
      <c r="U74" s="11">
        <f>VLOOKUP($H74,output!$A$9:$AH$2200,U$1-$J$1+2)</f>
        <v>2304.4176611651101</v>
      </c>
      <c r="V74" s="11">
        <f>VLOOKUP($H74,output!$A$9:$AH$2200,V$1-$J$1+2)</f>
        <v>2490.8463803946802</v>
      </c>
      <c r="W74" s="11">
        <f>VLOOKUP($H74,output!$A$9:$AH$2200,W$1-$J$1+2)</f>
        <v>2594.5723956378201</v>
      </c>
      <c r="X74" s="11">
        <f>VLOOKUP($H74,output!$A$9:$AH$2200,X$1-$J$1+2)</f>
        <v>2520.9537201918502</v>
      </c>
      <c r="Y74" s="11">
        <f>VLOOKUP($H74,output!$A$9:$AH$2200,Y$1-$J$1+2)</f>
        <v>2409.0669296364299</v>
      </c>
      <c r="Z74" s="11">
        <f>VLOOKUP($H74,output!$A$9:$AH$2200,Z$1-$J$1+2)</f>
        <v>2356.06223999857</v>
      </c>
      <c r="AA74" s="11">
        <f>VLOOKUP($H74,output!$A$9:$AH$2200,AA$1-$J$1+2)</f>
        <v>2278.13172400955</v>
      </c>
      <c r="AB74" s="11">
        <f>VLOOKUP($H74,output!$A$9:$AH$2200,AB$1-$J$1+2)</f>
        <v>2124.9261854479601</v>
      </c>
      <c r="AC74" s="11">
        <f>VLOOKUP($H74,output!$A$9:$AH$2200,AC$1-$J$1+2)</f>
        <v>2416.11337336727</v>
      </c>
      <c r="AD74" s="11">
        <f>VLOOKUP($H74,output!$A$9:$AH$2200,AD$1-$J$1+2)</f>
        <v>2296.6566027809699</v>
      </c>
      <c r="AE74" s="11">
        <f>VLOOKUP($H74,output!$A$9:$AH$2200,AE$1-$J$1+2)</f>
        <v>2219.5781592866201</v>
      </c>
      <c r="AF74" s="11">
        <f>VLOOKUP($H74,output!$A$9:$AH$2200,AF$1-$J$1+2)</f>
        <v>2262.6201243332698</v>
      </c>
      <c r="AG74" s="11">
        <f>VLOOKUP($H74,output!$A$9:$AH$2200,AG$1-$J$1+2)</f>
        <v>2172.1463084358802</v>
      </c>
      <c r="AH74" s="11">
        <f>VLOOKUP($H74,output!$A$9:$AH$2200,AH$1-$J$1+2)</f>
        <v>2097.26277715889</v>
      </c>
      <c r="AI74" s="11">
        <f>VLOOKUP($H74,output!$A$9:$AH$2200,AI$1-$J$1+2)</f>
        <v>2000.73178353346</v>
      </c>
      <c r="AJ74" s="11">
        <f>VLOOKUP($H74,output!$A$9:$AH$2200,AJ$1-$J$1+2)</f>
        <v>1960.4939935351799</v>
      </c>
      <c r="AK74" s="11">
        <f>VLOOKUP($H74,output!$A$9:$AH$2200,AK$1-$J$1+2)</f>
        <v>1888.4091030744701</v>
      </c>
      <c r="AL74" s="11">
        <f>VLOOKUP($H74,output!$A$9:$AH$2200,AL$1-$J$1+2)</f>
        <v>1823.54179526852</v>
      </c>
      <c r="AM74" s="11">
        <f>VLOOKUP($H74,output!$A$9:$AH$2200,AM$1-$J$1+2)</f>
        <v>1764.4208446242201</v>
      </c>
      <c r="AN74" s="11">
        <f>VLOOKUP($H74,output!$A$9:$AH$2200,AN$1-$J$1+2)</f>
        <v>1710.59612663336</v>
      </c>
      <c r="AO74" s="11">
        <f>VLOOKUP($H74,output!$A$9:$AH$2200,AO$1-$J$1+2)</f>
        <v>1661.6306973394401</v>
      </c>
      <c r="AP74" s="11">
        <f>VLOOKUP($H74,output!$A$9:$AH$2200,AP$1-$J$1+2)</f>
        <v>1617.10491928487</v>
      </c>
    </row>
    <row r="75" spans="8:42" x14ac:dyDescent="0.35"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8:42" x14ac:dyDescent="0.35">
      <c r="I76" t="s">
        <v>150</v>
      </c>
      <c r="J76" s="11">
        <f t="shared" ref="J76:AP76" si="65">SUM(J68:J72)</f>
        <v>0</v>
      </c>
      <c r="K76" s="11">
        <f t="shared" si="65"/>
        <v>345.23</v>
      </c>
      <c r="L76" s="11">
        <f t="shared" si="65"/>
        <v>327.93899999999996</v>
      </c>
      <c r="M76" s="11">
        <f t="shared" si="65"/>
        <v>308.46433133470543</v>
      </c>
      <c r="N76" s="11">
        <f t="shared" si="65"/>
        <v>396.93593451596092</v>
      </c>
      <c r="O76" s="11">
        <f t="shared" si="65"/>
        <v>394.92711992266948</v>
      </c>
      <c r="P76" s="11">
        <f t="shared" si="65"/>
        <v>457.20920149486989</v>
      </c>
      <c r="Q76" s="11">
        <f t="shared" si="65"/>
        <v>628.57255910230822</v>
      </c>
      <c r="R76" s="11">
        <f t="shared" si="65"/>
        <v>579.41429456612832</v>
      </c>
      <c r="S76" s="11">
        <f t="shared" si="65"/>
        <v>606.74904477909752</v>
      </c>
      <c r="T76" s="11">
        <f t="shared" si="65"/>
        <v>532.1812495098485</v>
      </c>
      <c r="U76" s="11">
        <f t="shared" si="65"/>
        <v>485.14145487604759</v>
      </c>
      <c r="V76" s="11">
        <f t="shared" si="65"/>
        <v>550.74110529381596</v>
      </c>
      <c r="W76" s="11">
        <f t="shared" si="65"/>
        <v>604.37690587990664</v>
      </c>
      <c r="X76" s="11">
        <f t="shared" si="65"/>
        <v>557.80699972268133</v>
      </c>
      <c r="Y76" s="11">
        <f t="shared" si="65"/>
        <v>518.38079752432895</v>
      </c>
      <c r="Z76" s="11">
        <f t="shared" si="65"/>
        <v>484.75041645223064</v>
      </c>
      <c r="AA76" s="11">
        <f t="shared" si="65"/>
        <v>452.42837613943391</v>
      </c>
      <c r="AB76" s="11">
        <f t="shared" si="65"/>
        <v>398.34584298300518</v>
      </c>
      <c r="AC76" s="11">
        <f t="shared" si="65"/>
        <v>404.22453059934884</v>
      </c>
      <c r="AD76" s="11">
        <f t="shared" si="65"/>
        <v>360.77681786905578</v>
      </c>
      <c r="AE76" s="11">
        <f t="shared" si="65"/>
        <v>323.24745498554682</v>
      </c>
      <c r="AF76" s="11">
        <f t="shared" si="65"/>
        <v>339.04476252063705</v>
      </c>
      <c r="AG76" s="11">
        <f t="shared" si="65"/>
        <v>307.11580121335379</v>
      </c>
      <c r="AH76" s="11">
        <f t="shared" si="65"/>
        <v>278.95175913949356</v>
      </c>
      <c r="AI76" s="11">
        <f t="shared" si="65"/>
        <v>234.87228150120083</v>
      </c>
      <c r="AJ76" s="11">
        <f t="shared" si="65"/>
        <v>217.67749924813415</v>
      </c>
      <c r="AK76" s="11">
        <f t="shared" si="65"/>
        <v>201.51053947476498</v>
      </c>
      <c r="AL76" s="11">
        <f t="shared" si="65"/>
        <v>186.46284591932411</v>
      </c>
      <c r="AM76" s="11">
        <f t="shared" si="65"/>
        <v>172.43890212595349</v>
      </c>
      <c r="AN76" s="11">
        <f t="shared" si="65"/>
        <v>159.36301236435992</v>
      </c>
      <c r="AO76" s="11">
        <f t="shared" si="65"/>
        <v>147.168399717189</v>
      </c>
      <c r="AP76" s="11">
        <f t="shared" si="65"/>
        <v>135.79425478793283</v>
      </c>
    </row>
    <row r="77" spans="8:42" x14ac:dyDescent="0.35">
      <c r="I77" t="s">
        <v>201</v>
      </c>
      <c r="J77" s="11">
        <f t="shared" ref="J77:AK77" si="66">SUM(J68:J73)</f>
        <v>0</v>
      </c>
      <c r="K77" s="11">
        <f t="shared" si="66"/>
        <v>580.47</v>
      </c>
      <c r="L77" s="11">
        <f t="shared" si="66"/>
        <v>551.66499999999996</v>
      </c>
      <c r="M77" s="11">
        <f t="shared" si="66"/>
        <v>519.39890846725439</v>
      </c>
      <c r="N77" s="11">
        <f t="shared" si="66"/>
        <v>646.68784599767787</v>
      </c>
      <c r="O77" s="11">
        <f t="shared" si="66"/>
        <v>777.37570749440442</v>
      </c>
      <c r="P77" s="11">
        <f t="shared" si="66"/>
        <v>893.54214232820789</v>
      </c>
      <c r="Q77" s="11">
        <f t="shared" si="66"/>
        <v>1043.3359958679653</v>
      </c>
      <c r="R77" s="11">
        <f t="shared" si="66"/>
        <v>986.23195251933532</v>
      </c>
      <c r="S77" s="11">
        <f t="shared" si="66"/>
        <v>1223.8154772103376</v>
      </c>
      <c r="T77" s="11">
        <f t="shared" si="66"/>
        <v>1122.5021917480635</v>
      </c>
      <c r="U77" s="11">
        <f t="shared" si="66"/>
        <v>1053.7613268584266</v>
      </c>
      <c r="V77" s="11">
        <f t="shared" si="66"/>
        <v>1229.295220417504</v>
      </c>
      <c r="W77" s="11">
        <f t="shared" si="66"/>
        <v>1324.0457805215017</v>
      </c>
      <c r="X77" s="11">
        <f t="shared" si="66"/>
        <v>1239.6568177533732</v>
      </c>
      <c r="Y77" s="11">
        <f t="shared" si="66"/>
        <v>1131.855964836416</v>
      </c>
      <c r="Z77" s="11">
        <f t="shared" si="66"/>
        <v>1052.6558323681948</v>
      </c>
      <c r="AA77" s="11">
        <f t="shared" si="66"/>
        <v>970.1299556714099</v>
      </c>
      <c r="AB77" s="11">
        <f t="shared" si="66"/>
        <v>832.33731517685919</v>
      </c>
      <c r="AC77" s="11">
        <f t="shared" si="66"/>
        <v>957.81196015357386</v>
      </c>
      <c r="AD77" s="11">
        <f t="shared" si="66"/>
        <v>856.54804352970575</v>
      </c>
      <c r="AE77" s="11">
        <f t="shared" si="66"/>
        <v>782.11373596314888</v>
      </c>
      <c r="AF77" s="11">
        <f t="shared" si="66"/>
        <v>842.38152675035099</v>
      </c>
      <c r="AG77" s="11">
        <f t="shared" si="66"/>
        <v>772.90783590408387</v>
      </c>
      <c r="AH77" s="11">
        <f t="shared" si="66"/>
        <v>714.92479100135256</v>
      </c>
      <c r="AI77" s="11">
        <f t="shared" si="66"/>
        <v>639.05090863309385</v>
      </c>
      <c r="AJ77" s="11">
        <f t="shared" si="66"/>
        <v>607.82417457165013</v>
      </c>
      <c r="AK77" s="11">
        <f t="shared" si="66"/>
        <v>562.05041889085498</v>
      </c>
      <c r="AL77" s="11"/>
      <c r="AM77" s="11"/>
      <c r="AN77" s="11"/>
      <c r="AO77" s="11"/>
      <c r="AP77" s="11"/>
    </row>
    <row r="78" spans="8:42" x14ac:dyDescent="0.35"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8:42" x14ac:dyDescent="0.35"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8:42" x14ac:dyDescent="0.35">
      <c r="H80" s="2" t="s">
        <v>198</v>
      </c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8:42" x14ac:dyDescent="0.35">
      <c r="H81" t="s">
        <v>48</v>
      </c>
      <c r="I81" t="s">
        <v>129</v>
      </c>
      <c r="J81" s="11">
        <f>VLOOKUP($H81,output!$A$9:$AH$2200,J$1-$J$1+2)</f>
        <v>0</v>
      </c>
      <c r="K81" s="11">
        <f>VLOOKUP($H81,output!$A$9:$AH$2200,K$1-$J$1+2)</f>
        <v>85.427000000000007</v>
      </c>
      <c r="L81" s="11">
        <f>VLOOKUP($H81,output!$A$9:$AH$2200,L$1-$J$1+2)</f>
        <v>81.66</v>
      </c>
      <c r="M81" s="11">
        <f>VLOOKUP($H81,output!$A$9:$AH$2200,M$1-$J$1+2)</f>
        <v>78.235589188419397</v>
      </c>
      <c r="N81" s="11">
        <f>VLOOKUP($H81,output!$A$9:$AH$2200,N$1-$J$1+2)</f>
        <v>74.933927190623294</v>
      </c>
      <c r="O81" s="11">
        <f>VLOOKUP($H81,output!$A$9:$AH$2200,O$1-$J$1+2)</f>
        <v>72.666553121689205</v>
      </c>
      <c r="P81" s="11">
        <f>VLOOKUP($H81,output!$A$9:$AH$2200,P$1-$J$1+2)</f>
        <v>86.740419665979402</v>
      </c>
      <c r="Q81" s="11">
        <f>VLOOKUP($H81,output!$A$9:$AH$2200,Q$1-$J$1+2)</f>
        <v>92.055989371702395</v>
      </c>
      <c r="R81" s="11">
        <f>VLOOKUP($H81,output!$A$9:$AH$2200,R$1-$J$1+2)</f>
        <v>87.455246818505202</v>
      </c>
      <c r="S81" s="11">
        <f>VLOOKUP($H81,output!$A$9:$AH$2200,S$1-$J$1+2)</f>
        <v>84.394492543199604</v>
      </c>
      <c r="T81" s="11">
        <f>VLOOKUP($H81,output!$A$9:$AH$2200,T$1-$J$1+2)</f>
        <v>81.291440434689306</v>
      </c>
      <c r="U81" s="11">
        <f>VLOOKUP($H81,output!$A$9:$AH$2200,U$1-$J$1+2)</f>
        <v>77.771750738366904</v>
      </c>
      <c r="V81" s="11">
        <f>VLOOKUP($H81,output!$A$9:$AH$2200,V$1-$J$1+2)</f>
        <v>75.602446868073798</v>
      </c>
      <c r="W81" s="11">
        <f>VLOOKUP($H81,output!$A$9:$AH$2200,W$1-$J$1+2)</f>
        <v>88.281513801829107</v>
      </c>
      <c r="X81" s="11">
        <f>VLOOKUP($H81,output!$A$9:$AH$2200,X$1-$J$1+2)</f>
        <v>82.090820487650603</v>
      </c>
      <c r="Y81" s="11">
        <f>VLOOKUP($H81,output!$A$9:$AH$2200,Y$1-$J$1+2)</f>
        <v>76.006490246648596</v>
      </c>
      <c r="Z81" s="11">
        <f>VLOOKUP($H81,output!$A$9:$AH$2200,Z$1-$J$1+2)</f>
        <v>70.610456026394203</v>
      </c>
      <c r="AA81" s="11">
        <f>VLOOKUP($H81,output!$A$9:$AH$2200,AA$1-$J$1+2)</f>
        <v>65.551320231324596</v>
      </c>
      <c r="AB81" s="11">
        <f>VLOOKUP($H81,output!$A$9:$AH$2200,AB$1-$J$1+2)</f>
        <v>60.940909665189203</v>
      </c>
      <c r="AC81" s="11">
        <f>VLOOKUP($H81,output!$A$9:$AH$2200,AC$1-$J$1+2)</f>
        <v>57.0158432800282</v>
      </c>
      <c r="AD81" s="11">
        <f>VLOOKUP($H81,output!$A$9:$AH$2200,AD$1-$J$1+2)</f>
        <v>53.513088948147697</v>
      </c>
      <c r="AE81" s="11">
        <f>VLOOKUP($H81,output!$A$9:$AH$2200,AE$1-$J$1+2)</f>
        <v>50.322206692841597</v>
      </c>
      <c r="AF81" s="11">
        <f>VLOOKUP($H81,output!$A$9:$AH$2200,AF$1-$J$1+2)</f>
        <v>84.388616458577502</v>
      </c>
      <c r="AG81" s="11">
        <f>VLOOKUP($H81,output!$A$9:$AH$2200,AG$1-$J$1+2)</f>
        <v>78.888366829765104</v>
      </c>
      <c r="AH81" s="11">
        <f>VLOOKUP($H81,output!$A$9:$AH$2200,AH$1-$J$1+2)</f>
        <v>73.777451776433907</v>
      </c>
      <c r="AI81" s="11">
        <f>VLOOKUP($H81,output!$A$9:$AH$2200,AI$1-$J$1+2)</f>
        <v>69.023126938038004</v>
      </c>
      <c r="AJ81" s="11">
        <f>VLOOKUP($H81,output!$A$9:$AH$2200,AJ$1-$J$1+2)</f>
        <v>64.596781531471194</v>
      </c>
      <c r="AK81" s="11">
        <f>VLOOKUP($H81,output!$A$9:$AH$2200,AK$1-$J$1+2)</f>
        <v>60.472903365440501</v>
      </c>
      <c r="AL81" s="11">
        <f>VLOOKUP($H81,output!$A$9:$AH$2200,AL$1-$J$1+2)</f>
        <v>56.628495019607797</v>
      </c>
      <c r="AM81" s="11">
        <f>VLOOKUP($H81,output!$A$9:$AH$2200,AM$1-$J$1+2)</f>
        <v>53.042690252444899</v>
      </c>
      <c r="AN81" s="11">
        <f>VLOOKUP($H81,output!$A$9:$AH$2200,AN$1-$J$1+2)</f>
        <v>49.696474168928397</v>
      </c>
      <c r="AO81" s="11">
        <f>VLOOKUP($H81,output!$A$9:$AH$2200,AO$1-$J$1+2)</f>
        <v>46.5724656810957</v>
      </c>
      <c r="AP81" s="11">
        <f>VLOOKUP($H81,output!$A$9:$AH$2200,AP$1-$J$1+2)</f>
        <v>43.654737262471201</v>
      </c>
    </row>
    <row r="82" spans="8:42" x14ac:dyDescent="0.35">
      <c r="H82" t="s">
        <v>49</v>
      </c>
      <c r="I82" t="s">
        <v>130</v>
      </c>
      <c r="J82" s="11">
        <f>VLOOKUP($H82,output!$A$9:$AH$2200,J$1-$J$1+2)</f>
        <v>0</v>
      </c>
      <c r="K82" s="11">
        <f>VLOOKUP($H82,output!$A$9:$AH$2200,K$1-$J$1+2)</f>
        <v>46.997999999999998</v>
      </c>
      <c r="L82" s="11">
        <f>VLOOKUP($H82,output!$A$9:$AH$2200,L$1-$J$1+2)</f>
        <v>45.875999999999998</v>
      </c>
      <c r="M82" s="11">
        <f>VLOOKUP($H82,output!$A$9:$AH$2200,M$1-$J$1+2)</f>
        <v>44.862864220034702</v>
      </c>
      <c r="N82" s="11">
        <f>VLOOKUP($H82,output!$A$9:$AH$2200,N$1-$J$1+2)</f>
        <v>112.921473745184</v>
      </c>
      <c r="O82" s="11">
        <f>VLOOKUP($H82,output!$A$9:$AH$2200,O$1-$J$1+2)</f>
        <v>96.519534391782699</v>
      </c>
      <c r="P82" s="11">
        <f>VLOOKUP($H82,output!$A$9:$AH$2200,P$1-$J$1+2)</f>
        <v>89.929930206992097</v>
      </c>
      <c r="Q82" s="11">
        <f>VLOOKUP($H82,output!$A$9:$AH$2200,Q$1-$J$1+2)</f>
        <v>170.20656868216801</v>
      </c>
      <c r="R82" s="11">
        <f>VLOOKUP($H82,output!$A$9:$AH$2200,R$1-$J$1+2)</f>
        <v>141.87475126557001</v>
      </c>
      <c r="S82" s="11">
        <f>VLOOKUP($H82,output!$A$9:$AH$2200,S$1-$J$1+2)</f>
        <v>119.33031527182899</v>
      </c>
      <c r="T82" s="11">
        <f>VLOOKUP($H82,output!$A$9:$AH$2200,T$1-$J$1+2)</f>
        <v>101.225910121444</v>
      </c>
      <c r="U82" s="11">
        <f>VLOOKUP($H82,output!$A$9:$AH$2200,U$1-$J$1+2)</f>
        <v>86.4577497059921</v>
      </c>
      <c r="V82" s="11">
        <f>VLOOKUP($H82,output!$A$9:$AH$2200,V$1-$J$1+2)</f>
        <v>74.609371188013597</v>
      </c>
      <c r="W82" s="11">
        <f>VLOOKUP($H82,output!$A$9:$AH$2200,W$1-$J$1+2)</f>
        <v>231.338545901364</v>
      </c>
      <c r="X82" s="11">
        <f>VLOOKUP($H82,output!$A$9:$AH$2200,X$1-$J$1+2)</f>
        <v>183.99817186054301</v>
      </c>
      <c r="Y82" s="11">
        <f>VLOOKUP($H82,output!$A$9:$AH$2200,Y$1-$J$1+2)</f>
        <v>146.85757059543599</v>
      </c>
      <c r="Z82" s="11">
        <f>VLOOKUP($H82,output!$A$9:$AH$2200,Z$1-$J$1+2)</f>
        <v>117.92759686092801</v>
      </c>
      <c r="AA82" s="11">
        <f>VLOOKUP($H82,output!$A$9:$AH$2200,AA$1-$J$1+2)</f>
        <v>95.414906588740706</v>
      </c>
      <c r="AB82" s="11">
        <f>VLOOKUP($H82,output!$A$9:$AH$2200,AB$1-$J$1+2)</f>
        <v>77.836928429151001</v>
      </c>
      <c r="AC82" s="11">
        <f>VLOOKUP($H82,output!$A$9:$AH$2200,AC$1-$J$1+2)</f>
        <v>397.39884810904903</v>
      </c>
      <c r="AD82" s="11">
        <f>VLOOKUP($H82,output!$A$9:$AH$2200,AD$1-$J$1+2)</f>
        <v>344.28321333513099</v>
      </c>
      <c r="AE82" s="11">
        <f>VLOOKUP($H82,output!$A$9:$AH$2200,AE$1-$J$1+2)</f>
        <v>297.76057992718501</v>
      </c>
      <c r="AF82" s="11">
        <f>VLOOKUP($H82,output!$A$9:$AH$2200,AF$1-$J$1+2)</f>
        <v>257.07420997281298</v>
      </c>
      <c r="AG82" s="11">
        <f>VLOOKUP($H82,output!$A$9:$AH$2200,AG$1-$J$1+2)</f>
        <v>221.585672884226</v>
      </c>
      <c r="AH82" s="11">
        <f>VLOOKUP($H82,output!$A$9:$AH$2200,AH$1-$J$1+2)</f>
        <v>190.72311682636499</v>
      </c>
      <c r="AI82" s="11">
        <f>VLOOKUP($H82,output!$A$9:$AH$2200,AI$1-$J$1+2)</f>
        <v>163.964085263497</v>
      </c>
      <c r="AJ82" s="11">
        <f>VLOOKUP($H82,output!$A$9:$AH$2200,AJ$1-$J$1+2)</f>
        <v>140.82984065652701</v>
      </c>
      <c r="AK82" s="11">
        <f>VLOOKUP($H82,output!$A$9:$AH$2200,AK$1-$J$1+2)</f>
        <v>120.883529494931</v>
      </c>
      <c r="AL82" s="11">
        <f>VLOOKUP($H82,output!$A$9:$AH$2200,AL$1-$J$1+2)</f>
        <v>103.729152682183</v>
      </c>
      <c r="AM82" s="11">
        <f>VLOOKUP($H82,output!$A$9:$AH$2200,AM$1-$J$1+2)</f>
        <v>89.010292384757093</v>
      </c>
      <c r="AN82" s="11">
        <f>VLOOKUP($H82,output!$A$9:$AH$2200,AN$1-$J$1+2)</f>
        <v>76.4083399164805</v>
      </c>
      <c r="AO82" s="11">
        <f>VLOOKUP($H82,output!$A$9:$AH$2200,AO$1-$J$1+2)</f>
        <v>65.640264760386003</v>
      </c>
      <c r="AP82" s="11">
        <f>VLOOKUP($H82,output!$A$9:$AH$2200,AP$1-$J$1+2)</f>
        <v>56.456056268578998</v>
      </c>
    </row>
    <row r="83" spans="8:42" x14ac:dyDescent="0.35">
      <c r="H83" t="s">
        <v>50</v>
      </c>
      <c r="I83" t="s">
        <v>133</v>
      </c>
      <c r="J83" s="11">
        <f>VLOOKUP($H83,output!$A$9:$AH$2200,J$1-$J$1+2)</f>
        <v>0</v>
      </c>
      <c r="K83" s="11">
        <f>VLOOKUP($H83,output!$A$9:$AH$2200,K$1-$J$1+2)</f>
        <v>0</v>
      </c>
      <c r="L83" s="11">
        <f>VLOOKUP($H83,output!$A$9:$AH$2200,L$1-$J$1+2)</f>
        <v>0</v>
      </c>
      <c r="M83" s="11">
        <f>VLOOKUP($H83,output!$A$9:$AH$2200,M$1-$J$1+2)</f>
        <v>0</v>
      </c>
      <c r="N83" s="11">
        <f>VLOOKUP($H83,output!$A$9:$AH$2200,N$1-$J$1+2)</f>
        <v>0</v>
      </c>
      <c r="O83" s="11">
        <f>VLOOKUP($H83,output!$A$9:$AH$2200,O$1-$J$1+2)</f>
        <v>0</v>
      </c>
      <c r="P83" s="11">
        <f>VLOOKUP($H83,output!$A$9:$AH$2200,P$1-$J$1+2)</f>
        <v>41.192711273512998</v>
      </c>
      <c r="Q83" s="11">
        <f>VLOOKUP($H83,output!$A$9:$AH$2200,Q$1-$J$1+2)</f>
        <v>114.19427130253101</v>
      </c>
      <c r="R83" s="11">
        <f>VLOOKUP($H83,output!$A$9:$AH$2200,R$1-$J$1+2)</f>
        <v>177.66694792939299</v>
      </c>
      <c r="S83" s="11">
        <f>VLOOKUP($H83,output!$A$9:$AH$2200,S$1-$J$1+2)</f>
        <v>218.72621200641399</v>
      </c>
      <c r="T83" s="11">
        <f>VLOOKUP($H83,output!$A$9:$AH$2200,T$1-$J$1+2)</f>
        <v>244.102110402341</v>
      </c>
      <c r="U83" s="11">
        <f>VLOOKUP($H83,output!$A$9:$AH$2200,U$1-$J$1+2)</f>
        <v>244.76408861160601</v>
      </c>
      <c r="V83" s="11">
        <f>VLOOKUP($H83,output!$A$9:$AH$2200,V$1-$J$1+2)</f>
        <v>256.68815581659999</v>
      </c>
      <c r="W83" s="11">
        <f>VLOOKUP($H83,output!$A$9:$AH$2200,W$1-$J$1+2)</f>
        <v>278.53517369900902</v>
      </c>
      <c r="X83" s="11">
        <f>VLOOKUP($H83,output!$A$9:$AH$2200,X$1-$J$1+2)</f>
        <v>286.206859436206</v>
      </c>
      <c r="Y83" s="11">
        <f>VLOOKUP($H83,output!$A$9:$AH$2200,Y$1-$J$1+2)</f>
        <v>306.22163928237097</v>
      </c>
      <c r="Z83" s="11">
        <f>VLOOKUP($H83,output!$A$9:$AH$2200,Z$1-$J$1+2)</f>
        <v>334.52389196754899</v>
      </c>
      <c r="AA83" s="11">
        <f>VLOOKUP($H83,output!$A$9:$AH$2200,AA$1-$J$1+2)</f>
        <v>340.29902169184498</v>
      </c>
      <c r="AB83" s="11">
        <f>VLOOKUP($H83,output!$A$9:$AH$2200,AB$1-$J$1+2)</f>
        <v>310.65281991320398</v>
      </c>
      <c r="AC83" s="11">
        <f>VLOOKUP($H83,output!$A$9:$AH$2200,AC$1-$J$1+2)</f>
        <v>247.524336555248</v>
      </c>
      <c r="AD83" s="11">
        <f>VLOOKUP($H83,output!$A$9:$AH$2200,AD$1-$J$1+2)</f>
        <v>234.849521370286</v>
      </c>
      <c r="AE83" s="11">
        <f>VLOOKUP($H83,output!$A$9:$AH$2200,AE$1-$J$1+2)</f>
        <v>247.60109551956501</v>
      </c>
      <c r="AF83" s="11">
        <f>VLOOKUP($H83,output!$A$9:$AH$2200,AF$1-$J$1+2)</f>
        <v>241.72087428152</v>
      </c>
      <c r="AG83" s="11">
        <f>VLOOKUP($H83,output!$A$9:$AH$2200,AG$1-$J$1+2)</f>
        <v>231.638005654518</v>
      </c>
      <c r="AH83" s="11">
        <f>VLOOKUP($H83,output!$A$9:$AH$2200,AH$1-$J$1+2)</f>
        <v>227.895321308696</v>
      </c>
      <c r="AI83" s="11">
        <f>VLOOKUP($H83,output!$A$9:$AH$2200,AI$1-$J$1+2)</f>
        <v>201.49313128125701</v>
      </c>
      <c r="AJ83" s="11">
        <f>VLOOKUP($H83,output!$A$9:$AH$2200,AJ$1-$J$1+2)</f>
        <v>215.43341776669101</v>
      </c>
      <c r="AK83" s="11">
        <f>VLOOKUP($H83,output!$A$9:$AH$2200,AK$1-$J$1+2)</f>
        <v>194.34019711725199</v>
      </c>
      <c r="AL83" s="11">
        <f>VLOOKUP($H83,output!$A$9:$AH$2200,AL$1-$J$1+2)</f>
        <v>175.383864577747</v>
      </c>
      <c r="AM83" s="11">
        <f>VLOOKUP($H83,output!$A$9:$AH$2200,AM$1-$J$1+2)</f>
        <v>157.71765270904001</v>
      </c>
      <c r="AN83" s="11">
        <f>VLOOKUP($H83,output!$A$9:$AH$2200,AN$1-$J$1+2)</f>
        <v>141.38459210531701</v>
      </c>
      <c r="AO83" s="11">
        <f>VLOOKUP($H83,output!$A$9:$AH$2200,AO$1-$J$1+2)</f>
        <v>126.38540910698001</v>
      </c>
      <c r="AP83" s="11">
        <f>VLOOKUP($H83,output!$A$9:$AH$2200,AP$1-$J$1+2)</f>
        <v>112.690226608675</v>
      </c>
    </row>
    <row r="84" spans="8:42" x14ac:dyDescent="0.35">
      <c r="H84" t="s">
        <v>51</v>
      </c>
      <c r="I84" t="s">
        <v>131</v>
      </c>
      <c r="J84" s="11">
        <f>VLOOKUP($H84,output!$A$9:$AH$2200,J$1-$J$1+2)</f>
        <v>0</v>
      </c>
      <c r="K84" s="11">
        <f>VLOOKUP($H84,output!$A$9:$AH$2200,K$1-$J$1+2)</f>
        <v>318.245</v>
      </c>
      <c r="L84" s="11">
        <f>VLOOKUP($H84,output!$A$9:$AH$2200,L$1-$J$1+2)</f>
        <v>299.64699999999999</v>
      </c>
      <c r="M84" s="11">
        <f>VLOOKUP($H84,output!$A$9:$AH$2200,M$1-$J$1+2)</f>
        <v>275.08324292275699</v>
      </c>
      <c r="N84" s="11">
        <f>VLOOKUP($H84,output!$A$9:$AH$2200,N$1-$J$1+2)</f>
        <v>255.99834844589401</v>
      </c>
      <c r="O84" s="11">
        <f>VLOOKUP($H84,output!$A$9:$AH$2200,O$1-$J$1+2)</f>
        <v>257.088207442184</v>
      </c>
      <c r="P84" s="11">
        <f>VLOOKUP($H84,output!$A$9:$AH$2200,P$1-$J$1+2)</f>
        <v>362.59718154201403</v>
      </c>
      <c r="Q84" s="11">
        <f>VLOOKUP($H84,output!$A$9:$AH$2200,Q$1-$J$1+2)</f>
        <v>398.48631135865401</v>
      </c>
      <c r="R84" s="11">
        <f>VLOOKUP($H84,output!$A$9:$AH$2200,R$1-$J$1+2)</f>
        <v>378.09275985453201</v>
      </c>
      <c r="S84" s="11">
        <f>VLOOKUP($H84,output!$A$9:$AH$2200,S$1-$J$1+2)</f>
        <v>350.47582730747399</v>
      </c>
      <c r="T84" s="11">
        <f>VLOOKUP($H84,output!$A$9:$AH$2200,T$1-$J$1+2)</f>
        <v>332.42264458393203</v>
      </c>
      <c r="U84" s="11">
        <f>VLOOKUP($H84,output!$A$9:$AH$2200,U$1-$J$1+2)</f>
        <v>315.04297942301503</v>
      </c>
      <c r="V84" s="11">
        <f>VLOOKUP($H84,output!$A$9:$AH$2200,V$1-$J$1+2)</f>
        <v>305.17895525842999</v>
      </c>
      <c r="W84" s="11">
        <f>VLOOKUP($H84,output!$A$9:$AH$2200,W$1-$J$1+2)</f>
        <v>320.65218248715098</v>
      </c>
      <c r="X84" s="11">
        <f>VLOOKUP($H84,output!$A$9:$AH$2200,X$1-$J$1+2)</f>
        <v>294.11252786563199</v>
      </c>
      <c r="Y84" s="11">
        <f>VLOOKUP($H84,output!$A$9:$AH$2200,Y$1-$J$1+2)</f>
        <v>269.08782974481301</v>
      </c>
      <c r="Z84" s="11">
        <f>VLOOKUP($H84,output!$A$9:$AH$2200,Z$1-$J$1+2)</f>
        <v>249.52165487486499</v>
      </c>
      <c r="AA84" s="11">
        <f>VLOOKUP($H84,output!$A$9:$AH$2200,AA$1-$J$1+2)</f>
        <v>231.385252260844</v>
      </c>
      <c r="AB84" s="11">
        <f>VLOOKUP($H84,output!$A$9:$AH$2200,AB$1-$J$1+2)</f>
        <v>214.62009474378499</v>
      </c>
      <c r="AC84" s="11">
        <f>VLOOKUP($H84,output!$A$9:$AH$2200,AC$1-$J$1+2)</f>
        <v>200.35149083193701</v>
      </c>
      <c r="AD84" s="11">
        <f>VLOOKUP($H84,output!$A$9:$AH$2200,AD$1-$J$1+2)</f>
        <v>187.69020886787001</v>
      </c>
      <c r="AE84" s="11">
        <f>VLOOKUP($H84,output!$A$9:$AH$2200,AE$1-$J$1+2)</f>
        <v>176.10240352705401</v>
      </c>
      <c r="AF84" s="11">
        <f>VLOOKUP($H84,output!$A$9:$AH$2200,AF$1-$J$1+2)</f>
        <v>257.21478651784901</v>
      </c>
      <c r="AG84" s="11">
        <f>VLOOKUP($H84,output!$A$9:$AH$2200,AG$1-$J$1+2)</f>
        <v>240.36282942644101</v>
      </c>
      <c r="AH84" s="11">
        <f>VLOOKUP($H84,output!$A$9:$AH$2200,AH$1-$J$1+2)</f>
        <v>224.74296364955899</v>
      </c>
      <c r="AI84" s="11">
        <f>VLOOKUP($H84,output!$A$9:$AH$2200,AI$1-$J$1+2)</f>
        <v>210.22071296700901</v>
      </c>
      <c r="AJ84" s="11">
        <f>VLOOKUP($H84,output!$A$9:$AH$2200,AJ$1-$J$1+2)</f>
        <v>196.68569109692001</v>
      </c>
      <c r="AK84" s="11">
        <f>VLOOKUP($H84,output!$A$9:$AH$2200,AK$1-$J$1+2)</f>
        <v>184.04485342875401</v>
      </c>
      <c r="AL84" s="11">
        <f>VLOOKUP($H84,output!$A$9:$AH$2200,AL$1-$J$1+2)</f>
        <v>172.218334039517</v>
      </c>
      <c r="AM84" s="11">
        <f>VLOOKUP($H84,output!$A$9:$AH$2200,AM$1-$J$1+2)</f>
        <v>161.13662255005201</v>
      </c>
      <c r="AN84" s="11">
        <f>VLOOKUP($H84,output!$A$9:$AH$2200,AN$1-$J$1+2)</f>
        <v>150.738552871715</v>
      </c>
      <c r="AO84" s="11">
        <f>VLOOKUP($H84,output!$A$9:$AH$2200,AO$1-$J$1+2)</f>
        <v>140.96982755728399</v>
      </c>
      <c r="AP84" s="11">
        <f>VLOOKUP($H84,output!$A$9:$AH$2200,AP$1-$J$1+2)</f>
        <v>131.781894244196</v>
      </c>
    </row>
    <row r="85" spans="8:42" x14ac:dyDescent="0.35">
      <c r="H85" t="s">
        <v>52</v>
      </c>
      <c r="I85" t="s">
        <v>132</v>
      </c>
      <c r="J85" s="11">
        <f>VLOOKUP($H85,output!$A$9:$AH$2200,J$1-$J$1+2)</f>
        <v>0</v>
      </c>
      <c r="K85" s="11">
        <f>VLOOKUP($H85,output!$A$9:$AH$2200,K$1-$J$1+2)</f>
        <v>20.027000000000001</v>
      </c>
      <c r="L85" s="11">
        <f>VLOOKUP($H85,output!$A$9:$AH$2200,L$1-$J$1+2)</f>
        <v>19.431000000000001</v>
      </c>
      <c r="M85" s="11">
        <f>VLOOKUP($H85,output!$A$9:$AH$2200,M$1-$J$1+2)</f>
        <v>17.479885299947899</v>
      </c>
      <c r="N85" s="11">
        <f>VLOOKUP($H85,output!$A$9:$AH$2200,N$1-$J$1+2)</f>
        <v>39.977090760607098</v>
      </c>
      <c r="O85" s="11">
        <f>VLOOKUP($H85,output!$A$9:$AH$2200,O$1-$J$1+2)</f>
        <v>34.014947461334003</v>
      </c>
      <c r="P85" s="11">
        <f>VLOOKUP($H85,output!$A$9:$AH$2200,P$1-$J$1+2)</f>
        <v>36.053008817735197</v>
      </c>
      <c r="Q85" s="11">
        <f>VLOOKUP($H85,output!$A$9:$AH$2200,Q$1-$J$1+2)</f>
        <v>73.7754032822955</v>
      </c>
      <c r="R85" s="11">
        <f>VLOOKUP($H85,output!$A$9:$AH$2200,R$1-$J$1+2)</f>
        <v>61.973289692613498</v>
      </c>
      <c r="S85" s="11">
        <f>VLOOKUP($H85,output!$A$9:$AH$2200,S$1-$J$1+2)</f>
        <v>52.244056367455499</v>
      </c>
      <c r="T85" s="11">
        <f>VLOOKUP($H85,output!$A$9:$AH$2200,T$1-$J$1+2)</f>
        <v>44.372528533353602</v>
      </c>
      <c r="U85" s="11">
        <f>VLOOKUP($H85,output!$A$9:$AH$2200,U$1-$J$1+2)</f>
        <v>37.939363995827698</v>
      </c>
      <c r="V85" s="11">
        <f>VLOOKUP($H85,output!$A$9:$AH$2200,V$1-$J$1+2)</f>
        <v>32.7737954335118</v>
      </c>
      <c r="W85" s="11">
        <f>VLOOKUP($H85,output!$A$9:$AH$2200,W$1-$J$1+2)</f>
        <v>75.142556166971005</v>
      </c>
      <c r="X85" s="11">
        <f>VLOOKUP($H85,output!$A$9:$AH$2200,X$1-$J$1+2)</f>
        <v>59.628270193617702</v>
      </c>
      <c r="Y85" s="11">
        <f>VLOOKUP($H85,output!$A$9:$AH$2200,Y$1-$J$1+2)</f>
        <v>47.727346017577702</v>
      </c>
      <c r="Z85" s="11">
        <f>VLOOKUP($H85,output!$A$9:$AH$2200,Z$1-$J$1+2)</f>
        <v>38.671954590194098</v>
      </c>
      <c r="AA85" s="11">
        <f>VLOOKUP($H85,output!$A$9:$AH$2200,AA$1-$J$1+2)</f>
        <v>31.683579166258699</v>
      </c>
      <c r="AB85" s="11">
        <f>VLOOKUP($H85,output!$A$9:$AH$2200,AB$1-$J$1+2)</f>
        <v>26.320524147255099</v>
      </c>
      <c r="AC85" s="11">
        <f>VLOOKUP($H85,output!$A$9:$AH$2200,AC$1-$J$1+2)</f>
        <v>127.352003920228</v>
      </c>
      <c r="AD85" s="11">
        <f>VLOOKUP($H85,output!$A$9:$AH$2200,AD$1-$J$1+2)</f>
        <v>116.400834649007</v>
      </c>
      <c r="AE85" s="11">
        <f>VLOOKUP($H85,output!$A$9:$AH$2200,AE$1-$J$1+2)</f>
        <v>105.98842349977799</v>
      </c>
      <c r="AF85" s="11">
        <f>VLOOKUP($H85,output!$A$9:$AH$2200,AF$1-$J$1+2)</f>
        <v>96.113902498399497</v>
      </c>
      <c r="AG85" s="11">
        <f>VLOOKUP($H85,output!$A$9:$AH$2200,AG$1-$J$1+2)</f>
        <v>86.803780438264795</v>
      </c>
      <c r="AH85" s="11">
        <f>VLOOKUP($H85,output!$A$9:$AH$2200,AH$1-$J$1+2)</f>
        <v>78.089063233839695</v>
      </c>
      <c r="AI85" s="11">
        <f>VLOOKUP($H85,output!$A$9:$AH$2200,AI$1-$J$1+2)</f>
        <v>69.994085842187502</v>
      </c>
      <c r="AJ85" s="11">
        <f>VLOOKUP($H85,output!$A$9:$AH$2200,AJ$1-$J$1+2)</f>
        <v>62.531727078487599</v>
      </c>
      <c r="AK85" s="11">
        <f>VLOOKUP($H85,output!$A$9:$AH$2200,AK$1-$J$1+2)</f>
        <v>55.702297243024802</v>
      </c>
      <c r="AL85" s="11">
        <f>VLOOKUP($H85,output!$A$9:$AH$2200,AL$1-$J$1+2)</f>
        <v>49.494409267914797</v>
      </c>
      <c r="AM85" s="11">
        <f>VLOOKUP($H85,output!$A$9:$AH$2200,AM$1-$J$1+2)</f>
        <v>43.886809177176403</v>
      </c>
      <c r="AN85" s="11">
        <f>VLOOKUP($H85,output!$A$9:$AH$2200,AN$1-$J$1+2)</f>
        <v>38.850555864799297</v>
      </c>
      <c r="AO85" s="11">
        <f>VLOOKUP($H85,output!$A$9:$AH$2200,AO$1-$J$1+2)</f>
        <v>34.351196482026197</v>
      </c>
      <c r="AP85" s="11">
        <f>VLOOKUP($H85,output!$A$9:$AH$2200,AP$1-$J$1+2)</f>
        <v>30.3507464469407</v>
      </c>
    </row>
    <row r="86" spans="8:42" x14ac:dyDescent="0.35">
      <c r="H86" t="s">
        <v>53</v>
      </c>
      <c r="I86" t="s">
        <v>134</v>
      </c>
      <c r="J86" s="11">
        <f>VLOOKUP($H86,output!$A$9:$AH$2200,J$1-$J$1+2)</f>
        <v>0</v>
      </c>
      <c r="K86" s="11">
        <f>VLOOKUP($H86,output!$A$9:$AH$2200,K$1-$J$1+2)</f>
        <v>0</v>
      </c>
      <c r="L86" s="11">
        <f>VLOOKUP($H86,output!$A$9:$AH$2200,L$1-$J$1+2)</f>
        <v>0</v>
      </c>
      <c r="M86" s="11">
        <f>VLOOKUP($H86,output!$A$9:$AH$2200,M$1-$J$1+2)</f>
        <v>0</v>
      </c>
      <c r="N86" s="11">
        <f>VLOOKUP($H86,output!$A$9:$AH$2200,N$1-$J$1+2)</f>
        <v>0</v>
      </c>
      <c r="O86" s="11">
        <f>VLOOKUP($H86,output!$A$9:$AH$2200,O$1-$J$1+2)</f>
        <v>0</v>
      </c>
      <c r="P86" s="11">
        <f>VLOOKUP($H86,output!$A$9:$AH$2200,P$1-$J$1+2)</f>
        <v>17.427442559869299</v>
      </c>
      <c r="Q86" s="11">
        <f>VLOOKUP($H86,output!$A$9:$AH$2200,Q$1-$J$1+2)</f>
        <v>39.387223517951497</v>
      </c>
      <c r="R86" s="11">
        <f>VLOOKUP($H86,output!$A$9:$AH$2200,R$1-$J$1+2)</f>
        <v>52.168208844715799</v>
      </c>
      <c r="S86" s="11">
        <f>VLOOKUP($H86,output!$A$9:$AH$2200,S$1-$J$1+2)</f>
        <v>62.309062812422098</v>
      </c>
      <c r="T86" s="11">
        <f>VLOOKUP($H86,output!$A$9:$AH$2200,T$1-$J$1+2)</f>
        <v>60.321137781473503</v>
      </c>
      <c r="U86" s="11">
        <f>VLOOKUP($H86,output!$A$9:$AH$2200,U$1-$J$1+2)</f>
        <v>54.686674332043701</v>
      </c>
      <c r="V86" s="11">
        <f>VLOOKUP($H86,output!$A$9:$AH$2200,V$1-$J$1+2)</f>
        <v>58.557711193834599</v>
      </c>
      <c r="W86" s="11">
        <f>VLOOKUP($H86,output!$A$9:$AH$2200,W$1-$J$1+2)</f>
        <v>65.154952025922199</v>
      </c>
      <c r="X86" s="11">
        <f>VLOOKUP($H86,output!$A$9:$AH$2200,X$1-$J$1+2)</f>
        <v>71.792071048164203</v>
      </c>
      <c r="Y86" s="11">
        <f>VLOOKUP($H86,output!$A$9:$AH$2200,Y$1-$J$1+2)</f>
        <v>81.237228643353205</v>
      </c>
      <c r="Z86" s="11">
        <f>VLOOKUP($H86,output!$A$9:$AH$2200,Z$1-$J$1+2)</f>
        <v>77.463578227639502</v>
      </c>
      <c r="AA86" s="11">
        <f>VLOOKUP($H86,output!$A$9:$AH$2200,AA$1-$J$1+2)</f>
        <v>66.574507031571301</v>
      </c>
      <c r="AB86" s="11">
        <f>VLOOKUP($H86,output!$A$9:$AH$2200,AB$1-$J$1+2)</f>
        <v>64.068841925035201</v>
      </c>
      <c r="AC86" s="11">
        <f>VLOOKUP($H86,output!$A$9:$AH$2200,AC$1-$J$1+2)</f>
        <v>52.737434344680302</v>
      </c>
      <c r="AD86" s="11">
        <f>VLOOKUP($H86,output!$A$9:$AH$2200,AD$1-$J$1+2)</f>
        <v>47.675788182860401</v>
      </c>
      <c r="AE86" s="11">
        <f>VLOOKUP($H86,output!$A$9:$AH$2200,AE$1-$J$1+2)</f>
        <v>45.817919673287903</v>
      </c>
      <c r="AF86" s="11">
        <f>VLOOKUP($H86,output!$A$9:$AH$2200,AF$1-$J$1+2)</f>
        <v>41.8856849769465</v>
      </c>
      <c r="AG86" s="11">
        <f>VLOOKUP($H86,output!$A$9:$AH$2200,AG$1-$J$1+2)</f>
        <v>37.896373212621697</v>
      </c>
      <c r="AH86" s="11">
        <f>VLOOKUP($H86,output!$A$9:$AH$2200,AH$1-$J$1+2)</f>
        <v>35.202555560081898</v>
      </c>
      <c r="AI86" s="11">
        <f>VLOOKUP($H86,output!$A$9:$AH$2200,AI$1-$J$1+2)</f>
        <v>24.969878643447601</v>
      </c>
      <c r="AJ86" s="11">
        <f>VLOOKUP($H86,output!$A$9:$AH$2200,AJ$1-$J$1+2)</f>
        <v>26.783284376061602</v>
      </c>
      <c r="AK86" s="11">
        <f>VLOOKUP($H86,output!$A$9:$AH$2200,AK$1-$J$1+2)</f>
        <v>24.359807011107499</v>
      </c>
      <c r="AL86" s="11">
        <f>VLOOKUP($H86,output!$A$9:$AH$2200,AL$1-$J$1+2)</f>
        <v>22.190076410618001</v>
      </c>
      <c r="AM86" s="11">
        <f>VLOOKUP($H86,output!$A$9:$AH$2200,AM$1-$J$1+2)</f>
        <v>20.159111617642701</v>
      </c>
      <c r="AN86" s="11">
        <f>VLOOKUP($H86,output!$A$9:$AH$2200,AN$1-$J$1+2)</f>
        <v>18.266492449590999</v>
      </c>
      <c r="AO86" s="11">
        <f>VLOOKUP($H86,output!$A$9:$AH$2200,AO$1-$J$1+2)</f>
        <v>16.5107118033253</v>
      </c>
      <c r="AP86" s="11">
        <f>VLOOKUP($H86,output!$A$9:$AH$2200,AP$1-$J$1+2)</f>
        <v>14.888988221318099</v>
      </c>
    </row>
    <row r="87" spans="8:42" x14ac:dyDescent="0.35"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8:42" x14ac:dyDescent="0.35">
      <c r="H88" t="s">
        <v>197</v>
      </c>
      <c r="J88" s="11">
        <f>SUM(J81:J86)</f>
        <v>0</v>
      </c>
      <c r="K88" s="11">
        <f>SUM(K81:K86)</f>
        <v>470.697</v>
      </c>
      <c r="L88" s="11">
        <f t="shared" ref="L88:AP88" si="67">SUM(L81:L86)</f>
        <v>446.61399999999998</v>
      </c>
      <c r="M88" s="11">
        <f t="shared" si="67"/>
        <v>415.66158163115904</v>
      </c>
      <c r="N88" s="11">
        <f t="shared" si="67"/>
        <v>483.83084014230838</v>
      </c>
      <c r="O88" s="11">
        <f t="shared" si="67"/>
        <v>460.28924241698996</v>
      </c>
      <c r="P88" s="11">
        <f t="shared" si="67"/>
        <v>633.94069406610299</v>
      </c>
      <c r="Q88" s="11">
        <f t="shared" si="67"/>
        <v>888.10576751530243</v>
      </c>
      <c r="R88" s="11">
        <f t="shared" si="67"/>
        <v>899.23120440532955</v>
      </c>
      <c r="S88" s="11">
        <f t="shared" si="67"/>
        <v>887.47996630879425</v>
      </c>
      <c r="T88" s="11">
        <f t="shared" si="67"/>
        <v>863.73577185723332</v>
      </c>
      <c r="U88" s="11">
        <f t="shared" si="67"/>
        <v>816.66260680685139</v>
      </c>
      <c r="V88" s="11">
        <f t="shared" si="67"/>
        <v>803.41043575846379</v>
      </c>
      <c r="W88" s="11">
        <f t="shared" si="67"/>
        <v>1059.1049240822463</v>
      </c>
      <c r="X88" s="11">
        <f t="shared" si="67"/>
        <v>977.82872089181365</v>
      </c>
      <c r="Y88" s="11">
        <f t="shared" si="67"/>
        <v>927.13810453019948</v>
      </c>
      <c r="Z88" s="11">
        <f t="shared" si="67"/>
        <v>888.71913254756976</v>
      </c>
      <c r="AA88" s="11">
        <f t="shared" si="67"/>
        <v>830.90858697058434</v>
      </c>
      <c r="AB88" s="11">
        <f t="shared" si="67"/>
        <v>754.44011882361951</v>
      </c>
      <c r="AC88" s="11">
        <f t="shared" si="67"/>
        <v>1082.3799570411704</v>
      </c>
      <c r="AD88" s="11">
        <f t="shared" si="67"/>
        <v>984.41265535330206</v>
      </c>
      <c r="AE88" s="11">
        <f t="shared" si="67"/>
        <v>923.59262883971144</v>
      </c>
      <c r="AF88" s="11">
        <f t="shared" si="67"/>
        <v>978.39807470610549</v>
      </c>
      <c r="AG88" s="11">
        <f t="shared" si="67"/>
        <v>897.17502844583669</v>
      </c>
      <c r="AH88" s="11">
        <f t="shared" si="67"/>
        <v>830.43047235497556</v>
      </c>
      <c r="AI88" s="11">
        <f t="shared" si="67"/>
        <v>739.66502093543613</v>
      </c>
      <c r="AJ88" s="11">
        <f t="shared" si="67"/>
        <v>706.86074250615843</v>
      </c>
      <c r="AK88" s="11">
        <f t="shared" si="67"/>
        <v>639.80358766050972</v>
      </c>
      <c r="AL88" s="11">
        <f t="shared" si="67"/>
        <v>579.64433199758753</v>
      </c>
      <c r="AM88" s="11">
        <f t="shared" si="67"/>
        <v>524.95317869111318</v>
      </c>
      <c r="AN88" s="11">
        <f t="shared" si="67"/>
        <v>475.34500737683118</v>
      </c>
      <c r="AO88" s="11">
        <f t="shared" si="67"/>
        <v>430.4298753910972</v>
      </c>
      <c r="AP88" s="11">
        <f t="shared" si="67"/>
        <v>389.82264905218</v>
      </c>
    </row>
    <row r="89" spans="8:42" x14ac:dyDescent="0.35">
      <c r="H89" t="s">
        <v>211</v>
      </c>
      <c r="J89" s="11"/>
      <c r="K89" s="3">
        <f>(K84+K85)/K88</f>
        <v>0.71866189926853152</v>
      </c>
      <c r="L89" s="3">
        <f t="shared" ref="L89:V89" si="68">(L84+L85)/L88</f>
        <v>0.71443797104434703</v>
      </c>
      <c r="M89" s="3">
        <f t="shared" si="68"/>
        <v>0.70384933597811639</v>
      </c>
      <c r="N89" s="3">
        <f t="shared" si="68"/>
        <v>0.61173330563104733</v>
      </c>
      <c r="O89" s="3">
        <f t="shared" si="68"/>
        <v>0.63243527781559317</v>
      </c>
      <c r="P89" s="3">
        <f t="shared" si="68"/>
        <v>0.6288446128971501</v>
      </c>
      <c r="Q89" s="3">
        <f t="shared" si="68"/>
        <v>0.53176291824139321</v>
      </c>
      <c r="R89" s="3">
        <f t="shared" si="68"/>
        <v>0.48938031441887686</v>
      </c>
      <c r="S89" s="3">
        <f t="shared" si="68"/>
        <v>0.45377912624881173</v>
      </c>
      <c r="T89" s="3">
        <f t="shared" si="68"/>
        <v>0.43623893486209114</v>
      </c>
      <c r="U89" s="3">
        <f t="shared" si="68"/>
        <v>0.43222542635936612</v>
      </c>
      <c r="V89" s="3">
        <f t="shared" si="68"/>
        <v>0.42064769842439964</v>
      </c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8:42" x14ac:dyDescent="0.35">
      <c r="H90" t="s">
        <v>209</v>
      </c>
      <c r="J90" s="11"/>
      <c r="K90" s="3">
        <f>(K81+K82)/K88</f>
        <v>0.28133810073146848</v>
      </c>
      <c r="L90" s="3">
        <f t="shared" ref="L90:V90" si="69">(L81+L82)/L88</f>
        <v>0.28556202895565302</v>
      </c>
      <c r="M90" s="3">
        <f t="shared" si="69"/>
        <v>0.29615066402188356</v>
      </c>
      <c r="N90" s="3">
        <f t="shared" si="69"/>
        <v>0.38826669436895278</v>
      </c>
      <c r="O90" s="3">
        <f t="shared" si="69"/>
        <v>0.36756472218440661</v>
      </c>
      <c r="P90" s="3">
        <f t="shared" si="69"/>
        <v>0.27868592681723237</v>
      </c>
      <c r="Q90" s="3">
        <f t="shared" si="69"/>
        <v>0.29530554540549309</v>
      </c>
      <c r="R90" s="3">
        <f t="shared" si="69"/>
        <v>0.2550289591381934</v>
      </c>
      <c r="S90" s="3">
        <f t="shared" si="69"/>
        <v>0.22955426099629112</v>
      </c>
      <c r="T90" s="3">
        <f t="shared" si="69"/>
        <v>0.21131155673184454</v>
      </c>
      <c r="U90" s="3">
        <f t="shared" si="69"/>
        <v>0.201098347194438</v>
      </c>
      <c r="V90" s="3">
        <f t="shared" si="69"/>
        <v>0.18696772081915908</v>
      </c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8:42" x14ac:dyDescent="0.35">
      <c r="H91" t="s">
        <v>210</v>
      </c>
      <c r="J91" s="11"/>
      <c r="K91" s="3">
        <f>(K83+K86)/K88</f>
        <v>0</v>
      </c>
      <c r="L91" s="3">
        <f t="shared" ref="L91:V91" si="70">(L83+L86)/L88</f>
        <v>0</v>
      </c>
      <c r="M91" s="3">
        <f t="shared" si="70"/>
        <v>0</v>
      </c>
      <c r="N91" s="3">
        <f t="shared" si="70"/>
        <v>0</v>
      </c>
      <c r="O91" s="3">
        <f t="shared" si="70"/>
        <v>0</v>
      </c>
      <c r="P91" s="3">
        <f t="shared" si="70"/>
        <v>9.2469460285617491E-2</v>
      </c>
      <c r="Q91" s="3">
        <f t="shared" si="70"/>
        <v>0.17293153635311373</v>
      </c>
      <c r="R91" s="3">
        <f t="shared" si="70"/>
        <v>0.25559072644292968</v>
      </c>
      <c r="S91" s="3">
        <f t="shared" si="70"/>
        <v>0.31666661275489716</v>
      </c>
      <c r="T91" s="3">
        <f t="shared" si="70"/>
        <v>0.35244950840606443</v>
      </c>
      <c r="U91" s="3">
        <f t="shared" si="70"/>
        <v>0.36667622644619591</v>
      </c>
      <c r="V91" s="3">
        <f t="shared" si="70"/>
        <v>0.39238458075644128</v>
      </c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8:42" x14ac:dyDescent="0.35"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8:42" x14ac:dyDescent="0.35">
      <c r="H93" t="s">
        <v>58</v>
      </c>
      <c r="J93" s="11">
        <f>VLOOKUP($H93,output!$A$9:$AH$2200,J$1-$J$1+2)</f>
        <v>0</v>
      </c>
      <c r="K93" s="11">
        <f>VLOOKUP($H93,output!$A$9:$AH$2200,K$1-$J$1+2)</f>
        <v>10.537000000000001</v>
      </c>
      <c r="L93" s="11">
        <f>VLOOKUP($H93,output!$A$9:$AH$2200,L$1-$J$1+2)</f>
        <v>10.494999999999999</v>
      </c>
      <c r="M93" s="11">
        <f>VLOOKUP($H93,output!$A$9:$AH$2200,M$1-$J$1+2)</f>
        <v>10.3708287845493</v>
      </c>
      <c r="N93" s="11">
        <f>VLOOKUP($H93,output!$A$9:$AH$2200,N$1-$J$1+2)</f>
        <v>10.7072850431862</v>
      </c>
      <c r="O93" s="11">
        <f>VLOOKUP($H93,output!$A$9:$AH$2200,O$1-$J$1+2)</f>
        <v>14.034675393178601</v>
      </c>
      <c r="P93" s="11">
        <f>VLOOKUP($H93,output!$A$9:$AH$2200,P$1-$J$1+2)</f>
        <v>14.3111398836473</v>
      </c>
      <c r="Q93" s="11">
        <f>VLOOKUP($H93,output!$A$9:$AH$2200,Q$1-$J$1+2)</f>
        <v>13.2150361937192</v>
      </c>
      <c r="R93" s="11">
        <f>VLOOKUP($H93,output!$A$9:$AH$2200,R$1-$J$1+2)</f>
        <v>12.5783162152548</v>
      </c>
      <c r="S93" s="11">
        <f>VLOOKUP($H93,output!$A$9:$AH$2200,S$1-$J$1+2)</f>
        <v>14.852255425077599</v>
      </c>
      <c r="T93" s="11">
        <f>VLOOKUP($H93,output!$A$9:$AH$2200,T$1-$J$1+2)</f>
        <v>14.0000146119525</v>
      </c>
      <c r="U93" s="11">
        <f>VLOOKUP($H93,output!$A$9:$AH$2200,U$1-$J$1+2)</f>
        <v>13.7419514683355</v>
      </c>
      <c r="V93" s="11">
        <f>VLOOKUP($H93,output!$A$9:$AH$2200,V$1-$J$1+2)</f>
        <v>16.218173842549501</v>
      </c>
      <c r="W93" s="11">
        <f>VLOOKUP($H93,output!$A$9:$AH$2200,W$1-$J$1+2)</f>
        <v>14.1998593681615</v>
      </c>
      <c r="X93" s="11">
        <f>VLOOKUP($H93,output!$A$9:$AH$2200,X$1-$J$1+2)</f>
        <v>14.145509259383701</v>
      </c>
      <c r="Y93" s="11">
        <f>VLOOKUP($H93,output!$A$9:$AH$2200,Y$1-$J$1+2)</f>
        <v>13.4118969761378</v>
      </c>
      <c r="Z93" s="11">
        <f>VLOOKUP($H93,output!$A$9:$AH$2200,Z$1-$J$1+2)</f>
        <v>13.174027967024401</v>
      </c>
      <c r="AA93" s="11">
        <f>VLOOKUP($H93,output!$A$9:$AH$2200,AA$1-$J$1+2)</f>
        <v>12.8643083962149</v>
      </c>
      <c r="AB93" s="11">
        <f>VLOOKUP($H93,output!$A$9:$AH$2200,AB$1-$J$1+2)</f>
        <v>12.0187813932579</v>
      </c>
      <c r="AC93" s="11">
        <f>VLOOKUP($H93,output!$A$9:$AH$2200,AC$1-$J$1+2)</f>
        <v>11.597659803508099</v>
      </c>
      <c r="AD93" s="11">
        <f>VLOOKUP($H93,output!$A$9:$AH$2200,AD$1-$J$1+2)</f>
        <v>11.365749285704601</v>
      </c>
      <c r="AE93" s="11">
        <f>VLOOKUP($H93,output!$A$9:$AH$2200,AE$1-$J$1+2)</f>
        <v>11.2066471465553</v>
      </c>
      <c r="AF93" s="11">
        <f>VLOOKUP($H93,output!$A$9:$AH$2200,AF$1-$J$1+2)</f>
        <v>11.0863183257354</v>
      </c>
      <c r="AG93" s="11">
        <f>VLOOKUP($H93,output!$A$9:$AH$2200,AG$1-$J$1+2)</f>
        <v>10.984978162281299</v>
      </c>
      <c r="AH93" s="11">
        <f>VLOOKUP($H93,output!$A$9:$AH$2200,AH$1-$J$1+2)</f>
        <v>10.9003750126742</v>
      </c>
      <c r="AI93" s="11">
        <f>VLOOKUP($H93,output!$A$9:$AH$2200,AI$1-$J$1+2)</f>
        <v>10.827288185543599</v>
      </c>
      <c r="AJ93" s="11">
        <f>VLOOKUP($H93,output!$A$9:$AH$2200,AJ$1-$J$1+2)</f>
        <v>10.7626861384287</v>
      </c>
      <c r="AK93" s="11">
        <f>VLOOKUP($H93,output!$A$9:$AH$2200,AK$1-$J$1+2)</f>
        <v>10.704279476539</v>
      </c>
      <c r="AL93" s="11">
        <f>VLOOKUP($H93,output!$A$9:$AH$2200,AL$1-$J$1+2)</f>
        <v>10.650704651981901</v>
      </c>
      <c r="AM93" s="11">
        <f>VLOOKUP($H93,output!$A$9:$AH$2200,AM$1-$J$1+2)</f>
        <v>10.600945008170401</v>
      </c>
      <c r="AN93" s="11">
        <f>VLOOKUP($H93,output!$A$9:$AH$2200,AN$1-$J$1+2)</f>
        <v>10.5542540655147</v>
      </c>
      <c r="AO93" s="11">
        <f>VLOOKUP($H93,output!$A$9:$AH$2200,AO$1-$J$1+2)</f>
        <v>10.5100677560118</v>
      </c>
      <c r="AP93" s="11">
        <f>VLOOKUP($H93,output!$A$9:$AH$2200,AP$1-$J$1+2)</f>
        <v>10.467949667089099</v>
      </c>
    </row>
    <row r="94" spans="8:42" x14ac:dyDescent="0.35">
      <c r="H94" t="s">
        <v>59</v>
      </c>
      <c r="J94" s="11">
        <f>VLOOKUP($H94,output!$A$9:$AH$2200,J$1-$J$1+2)</f>
        <v>0</v>
      </c>
      <c r="K94" s="11">
        <f>VLOOKUP($H94,output!$A$9:$AH$2200,K$1-$J$1+2)</f>
        <v>5.2519999999999998</v>
      </c>
      <c r="L94" s="11">
        <f>VLOOKUP($H94,output!$A$9:$AH$2200,L$1-$J$1+2)</f>
        <v>4.9290000000000003</v>
      </c>
      <c r="M94" s="11">
        <f>VLOOKUP($H94,output!$A$9:$AH$2200,M$1-$J$1+2)</f>
        <v>4.6726798693349103</v>
      </c>
      <c r="N94" s="11">
        <f>VLOOKUP($H94,output!$A$9:$AH$2200,N$1-$J$1+2)</f>
        <v>5.7594944698126298</v>
      </c>
      <c r="O94" s="11">
        <f>VLOOKUP($H94,output!$A$9:$AH$2200,O$1-$J$1+2)</f>
        <v>5.3439912359757002</v>
      </c>
      <c r="P94" s="11">
        <f>VLOOKUP($H94,output!$A$9:$AH$2200,P$1-$J$1+2)</f>
        <v>7.3439417152448501</v>
      </c>
      <c r="Q94" s="11">
        <f>VLOOKUP($H94,output!$A$9:$AH$2200,Q$1-$J$1+2)</f>
        <v>11.6530687552351</v>
      </c>
      <c r="R94" s="11">
        <f>VLOOKUP($H94,output!$A$9:$AH$2200,R$1-$J$1+2)</f>
        <v>11.0139749553472</v>
      </c>
      <c r="S94" s="11">
        <f>VLOOKUP($H94,output!$A$9:$AH$2200,S$1-$J$1+2)</f>
        <v>10.334004734275201</v>
      </c>
      <c r="T94" s="11">
        <f>VLOOKUP($H94,output!$A$9:$AH$2200,T$1-$J$1+2)</f>
        <v>9.6550793518548197</v>
      </c>
      <c r="U94" s="11">
        <f>VLOOKUP($H94,output!$A$9:$AH$2200,U$1-$J$1+2)</f>
        <v>8.8988889531365292</v>
      </c>
      <c r="V94" s="11">
        <f>VLOOKUP($H94,output!$A$9:$AH$2200,V$1-$J$1+2)</f>
        <v>8.5744385319124596</v>
      </c>
      <c r="W94" s="11">
        <f>VLOOKUP($H94,output!$A$9:$AH$2200,W$1-$J$1+2)</f>
        <v>11.947166815449799</v>
      </c>
      <c r="X94" s="11">
        <f>VLOOKUP($H94,output!$A$9:$AH$2200,X$1-$J$1+2)</f>
        <v>10.921610284319399</v>
      </c>
      <c r="Y94" s="11">
        <f>VLOOKUP($H94,output!$A$9:$AH$2200,Y$1-$J$1+2)</f>
        <v>10.224040854124</v>
      </c>
      <c r="Z94" s="11">
        <f>VLOOKUP($H94,output!$A$9:$AH$2200,Z$1-$J$1+2)</f>
        <v>9.6820915420975595</v>
      </c>
      <c r="AA94" s="11">
        <f>VLOOKUP($H94,output!$A$9:$AH$2200,AA$1-$J$1+2)</f>
        <v>8.9483222333350891</v>
      </c>
      <c r="AB94" s="11">
        <f>VLOOKUP($H94,output!$A$9:$AH$2200,AB$1-$J$1+2)</f>
        <v>8.2481001623584493</v>
      </c>
      <c r="AC94" s="11">
        <f>VLOOKUP($H94,output!$A$9:$AH$2200,AC$1-$J$1+2)</f>
        <v>10.337999496956</v>
      </c>
      <c r="AD94" s="11">
        <f>VLOOKUP($H94,output!$A$9:$AH$2200,AD$1-$J$1+2)</f>
        <v>9.5396926199367797</v>
      </c>
      <c r="AE94" s="11">
        <f>VLOOKUP($H94,output!$A$9:$AH$2200,AE$1-$J$1+2)</f>
        <v>8.9641330312795304</v>
      </c>
      <c r="AF94" s="11">
        <f>VLOOKUP($H94,output!$A$9:$AH$2200,AF$1-$J$1+2)</f>
        <v>11.5069674442483</v>
      </c>
      <c r="AG94" s="11">
        <f>VLOOKUP($H94,output!$A$9:$AH$2200,AG$1-$J$1+2)</f>
        <v>10.6383339625799</v>
      </c>
      <c r="AH94" s="11">
        <f>VLOOKUP($H94,output!$A$9:$AH$2200,AH$1-$J$1+2)</f>
        <v>9.8831873583437293</v>
      </c>
      <c r="AI94" s="11">
        <f>VLOOKUP($H94,output!$A$9:$AH$2200,AI$1-$J$1+2)</f>
        <v>8.8447651381700894</v>
      </c>
      <c r="AJ94" s="11">
        <f>VLOOKUP($H94,output!$A$9:$AH$2200,AJ$1-$J$1+2)</f>
        <v>8.3968616231318993</v>
      </c>
      <c r="AK94" s="11">
        <f>VLOOKUP($H94,output!$A$9:$AH$2200,AK$1-$J$1+2)</f>
        <v>7.7025647170617502</v>
      </c>
      <c r="AL94" s="11">
        <f>VLOOKUP($H94,output!$A$9:$AH$2200,AL$1-$J$1+2)</f>
        <v>7.0569197211132701</v>
      </c>
      <c r="AM94" s="11">
        <f>VLOOKUP($H94,output!$A$9:$AH$2200,AM$1-$J$1+2)</f>
        <v>6.4527198335508498</v>
      </c>
      <c r="AN94" s="11">
        <f>VLOOKUP($H94,output!$A$9:$AH$2200,AN$1-$J$1+2)</f>
        <v>5.8896024756407703</v>
      </c>
      <c r="AO94" s="11">
        <f>VLOOKUP($H94,output!$A$9:$AH$2200,AO$1-$J$1+2)</f>
        <v>5.36655290961607</v>
      </c>
      <c r="AP94" s="11">
        <f>VLOOKUP($H94,output!$A$9:$AH$2200,AP$1-$J$1+2)</f>
        <v>4.8820731853382897</v>
      </c>
    </row>
    <row r="95" spans="8:42" x14ac:dyDescent="0.35"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8:42" x14ac:dyDescent="0.35"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8:42" x14ac:dyDescent="0.35"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8:42" x14ac:dyDescent="0.35"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8:42" x14ac:dyDescent="0.35"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8:42" x14ac:dyDescent="0.35">
      <c r="H100" t="s">
        <v>60</v>
      </c>
      <c r="I100" t="s">
        <v>139</v>
      </c>
      <c r="J100" s="11">
        <f>VLOOKUP($H100,output!$A$9:$AH$2200,J$1-$J$1+2)</f>
        <v>0</v>
      </c>
      <c r="K100" s="11">
        <f>VLOOKUP($H100,output!$A$9:$AH$2200,K$1-$J$1+2)</f>
        <v>15.789</v>
      </c>
      <c r="L100" s="11">
        <f>VLOOKUP($H100,output!$A$9:$AH$2200,L$1-$J$1+2)</f>
        <v>15.423</v>
      </c>
      <c r="M100" s="11">
        <f>VLOOKUP($H100,output!$A$9:$AH$2200,M$1-$J$1+2)</f>
        <v>15.043508653884199</v>
      </c>
      <c r="N100" s="11">
        <f>VLOOKUP($H100,output!$A$9:$AH$2200,N$1-$J$1+2)</f>
        <v>16.466779512998901</v>
      </c>
      <c r="O100" s="11">
        <f>VLOOKUP($H100,output!$A$9:$AH$2200,O$1-$J$1+2)</f>
        <v>19.378666629154299</v>
      </c>
      <c r="P100" s="11">
        <f>VLOOKUP($H100,output!$A$9:$AH$2200,P$1-$J$1+2)</f>
        <v>21.655081598892199</v>
      </c>
      <c r="Q100" s="11">
        <f>VLOOKUP($H100,output!$A$9:$AH$2200,Q$1-$J$1+2)</f>
        <v>24.8681049489544</v>
      </c>
      <c r="R100" s="11">
        <f>VLOOKUP($H100,output!$A$9:$AH$2200,R$1-$J$1+2)</f>
        <v>23.592291170602</v>
      </c>
      <c r="S100" s="11">
        <f>VLOOKUP($H100,output!$A$9:$AH$2200,S$1-$J$1+2)</f>
        <v>25.186260159352901</v>
      </c>
      <c r="T100" s="11">
        <f>VLOOKUP($H100,output!$A$9:$AH$2200,T$1-$J$1+2)</f>
        <v>23.6550939638073</v>
      </c>
      <c r="U100" s="11">
        <f>VLOOKUP($H100,output!$A$9:$AH$2200,U$1-$J$1+2)</f>
        <v>22.640840421472099</v>
      </c>
      <c r="V100" s="11">
        <f>VLOOKUP($H100,output!$A$9:$AH$2200,V$1-$J$1+2)</f>
        <v>24.7926123744619</v>
      </c>
      <c r="W100" s="11">
        <f>VLOOKUP($H100,output!$A$9:$AH$2200,W$1-$J$1+2)</f>
        <v>26.147026183611299</v>
      </c>
      <c r="X100" s="11">
        <f>VLOOKUP($H100,output!$A$9:$AH$2200,X$1-$J$1+2)</f>
        <v>25.0671195437031</v>
      </c>
      <c r="Y100" s="11">
        <f>VLOOKUP($H100,output!$A$9:$AH$2200,Y$1-$J$1+2)</f>
        <v>23.635937830261899</v>
      </c>
      <c r="Z100" s="11">
        <f>VLOOKUP($H100,output!$A$9:$AH$2200,Z$1-$J$1+2)</f>
        <v>22.856119509121999</v>
      </c>
      <c r="AA100" s="11">
        <f>VLOOKUP($H100,output!$A$9:$AH$2200,AA$1-$J$1+2)</f>
        <v>21.81263062955</v>
      </c>
      <c r="AB100" s="11">
        <f>VLOOKUP($H100,output!$A$9:$AH$2200,AB$1-$J$1+2)</f>
        <v>20.266881555616301</v>
      </c>
      <c r="AC100" s="11">
        <f>VLOOKUP($H100,output!$A$9:$AH$2200,AC$1-$J$1+2)</f>
        <v>21.935659300464199</v>
      </c>
      <c r="AD100" s="11">
        <f>VLOOKUP($H100,output!$A$9:$AH$2200,AD$1-$J$1+2)</f>
        <v>20.9054419056414</v>
      </c>
      <c r="AE100" s="11">
        <f>VLOOKUP($H100,output!$A$9:$AH$2200,AE$1-$J$1+2)</f>
        <v>20.1707801778348</v>
      </c>
      <c r="AF100" s="11">
        <f>VLOOKUP($H100,output!$A$9:$AH$2200,AF$1-$J$1+2)</f>
        <v>22.593285769983801</v>
      </c>
      <c r="AG100" s="11">
        <f>VLOOKUP($H100,output!$A$9:$AH$2200,AG$1-$J$1+2)</f>
        <v>21.623312124861201</v>
      </c>
      <c r="AH100" s="11">
        <f>VLOOKUP($H100,output!$A$9:$AH$2200,AH$1-$J$1+2)</f>
        <v>20.783562371018</v>
      </c>
      <c r="AI100" s="11">
        <f>VLOOKUP($H100,output!$A$9:$AH$2200,AI$1-$J$1+2)</f>
        <v>19.672053323713701</v>
      </c>
      <c r="AJ100" s="11">
        <f>VLOOKUP($H100,output!$A$9:$AH$2200,AJ$1-$J$1+2)</f>
        <v>19.159547761560599</v>
      </c>
      <c r="AK100" s="11">
        <f>VLOOKUP($H100,output!$A$9:$AH$2200,AK$1-$J$1+2)</f>
        <v>18.406844193600701</v>
      </c>
      <c r="AL100" s="11">
        <f>VLOOKUP($H100,output!$A$9:$AH$2200,AL$1-$J$1+2)</f>
        <v>17.7076243730952</v>
      </c>
      <c r="AM100" s="11">
        <f>VLOOKUP($H100,output!$A$9:$AH$2200,AM$1-$J$1+2)</f>
        <v>17.053664841721201</v>
      </c>
      <c r="AN100" s="11">
        <f>VLOOKUP($H100,output!$A$9:$AH$2200,AN$1-$J$1+2)</f>
        <v>16.443856541155501</v>
      </c>
      <c r="AO100" s="11">
        <f>VLOOKUP($H100,output!$A$9:$AH$2200,AO$1-$J$1+2)</f>
        <v>15.876620665627801</v>
      </c>
      <c r="AP100" s="11">
        <f>VLOOKUP($H100,output!$A$9:$AH$2200,AP$1-$J$1+2)</f>
        <v>15.350022852427401</v>
      </c>
    </row>
    <row r="101" spans="8:42" x14ac:dyDescent="0.35">
      <c r="H101" t="s">
        <v>61</v>
      </c>
      <c r="J101" s="11">
        <f>VLOOKUP($H101,output!$A$9:$AH$2200,J$1-$J$1+2)</f>
        <v>0</v>
      </c>
      <c r="K101" s="11">
        <f>VLOOKUP($H101,output!$A$9:$AH$2200,K$1-$J$1+2)</f>
        <v>4.1420000000000003</v>
      </c>
      <c r="L101" s="11">
        <f>VLOOKUP($H101,output!$A$9:$AH$2200,L$1-$J$1+2)</f>
        <v>4.0339999999999998</v>
      </c>
      <c r="M101" s="11">
        <f>VLOOKUP($H101,output!$A$9:$AH$2200,M$1-$J$1+2)</f>
        <v>4.1621462997626102</v>
      </c>
      <c r="N101" s="11">
        <f>VLOOKUP($H101,output!$A$9:$AH$2200,N$1-$J$1+2)</f>
        <v>4.35993721836895</v>
      </c>
      <c r="O101" s="11">
        <f>VLOOKUP($H101,output!$A$9:$AH$2200,O$1-$J$1+2)</f>
        <v>5.0276325468705103</v>
      </c>
      <c r="P101" s="11">
        <f>VLOOKUP($H101,output!$A$9:$AH$2200,P$1-$J$1+2)</f>
        <v>4.9508374040089498</v>
      </c>
      <c r="Q101" s="11">
        <f>VLOOKUP($H101,output!$A$9:$AH$2200,Q$1-$J$1+2)</f>
        <v>5.7677479381905199</v>
      </c>
      <c r="R101" s="11">
        <f>VLOOKUP($H101,output!$A$9:$AH$2200,R$1-$J$1+2)</f>
        <v>5.4495848501931698</v>
      </c>
      <c r="S101" s="11">
        <f>VLOOKUP($H101,output!$A$9:$AH$2200,S$1-$J$1+2)</f>
        <v>5.2381955781779697</v>
      </c>
      <c r="T101" s="11">
        <f>VLOOKUP($H101,output!$A$9:$AH$2200,T$1-$J$1+2)</f>
        <v>4.8888608401213496</v>
      </c>
      <c r="U101" s="11">
        <f>VLOOKUP($H101,output!$A$9:$AH$2200,U$1-$J$1+2)</f>
        <v>4.60274073758751</v>
      </c>
      <c r="V101" s="11">
        <f>VLOOKUP($H101,output!$A$9:$AH$2200,V$1-$J$1+2)</f>
        <v>4.6423380278137101</v>
      </c>
      <c r="W101" s="11">
        <f>VLOOKUP($H101,output!$A$9:$AH$2200,W$1-$J$1+2)</f>
        <v>5.1508856024976799</v>
      </c>
      <c r="X101" s="11">
        <f>VLOOKUP($H101,output!$A$9:$AH$2200,X$1-$J$1+2)</f>
        <v>4.93351617492696</v>
      </c>
      <c r="Y101" s="11">
        <f>VLOOKUP($H101,output!$A$9:$AH$2200,Y$1-$J$1+2)</f>
        <v>4.6263338849897897</v>
      </c>
      <c r="Z101" s="11">
        <f>VLOOKUP($H101,output!$A$9:$AH$2200,Z$1-$J$1+2)</f>
        <v>4.4378910444093602</v>
      </c>
      <c r="AA101" s="11">
        <f>VLOOKUP($H101,output!$A$9:$AH$2200,AA$1-$J$1+2)</f>
        <v>4.1661195212598301</v>
      </c>
      <c r="AB101" s="11">
        <f>VLOOKUP($H101,output!$A$9:$AH$2200,AB$1-$J$1+2)</f>
        <v>3.9536173610463798</v>
      </c>
      <c r="AC101" s="11">
        <f>VLOOKUP($H101,output!$A$9:$AH$2200,AC$1-$J$1+2)</f>
        <v>4.2155625432055501</v>
      </c>
      <c r="AD101" s="11">
        <f>VLOOKUP($H101,output!$A$9:$AH$2200,AD$1-$J$1+2)</f>
        <v>4.0182109022463104</v>
      </c>
      <c r="AE101" s="11">
        <f>VLOOKUP($H101,output!$A$9:$AH$2200,AE$1-$J$1+2)</f>
        <v>3.8860010429927399</v>
      </c>
      <c r="AF101" s="11">
        <f>VLOOKUP($H101,output!$A$9:$AH$2200,AF$1-$J$1+2)</f>
        <v>4.4427841669944996</v>
      </c>
      <c r="AG101" s="11">
        <f>VLOOKUP($H101,output!$A$9:$AH$2200,AG$1-$J$1+2)</f>
        <v>4.2389382080456404</v>
      </c>
      <c r="AH101" s="11">
        <f>VLOOKUP($H101,output!$A$9:$AH$2200,AH$1-$J$1+2)</f>
        <v>4.0652578763194001</v>
      </c>
      <c r="AI101" s="11">
        <f>VLOOKUP($H101,output!$A$9:$AH$2200,AI$1-$J$1+2)</f>
        <v>3.8044696845084598</v>
      </c>
      <c r="AJ101" s="11">
        <f>VLOOKUP($H101,output!$A$9:$AH$2200,AJ$1-$J$1+2)</f>
        <v>3.7142682072942699</v>
      </c>
      <c r="AK101" s="11">
        <f>VLOOKUP($H101,output!$A$9:$AH$2200,AK$1-$J$1+2)</f>
        <v>3.5498330256505399</v>
      </c>
      <c r="AL101" s="11">
        <f>VLOOKUP($H101,output!$A$9:$AH$2200,AL$1-$J$1+2)</f>
        <v>3.3962222843798902</v>
      </c>
      <c r="AM101" s="11">
        <f>VLOOKUP($H101,output!$A$9:$AH$2200,AM$1-$J$1+2)</f>
        <v>3.25147536589945</v>
      </c>
      <c r="AN101" s="11">
        <f>VLOOKUP($H101,output!$A$9:$AH$2200,AN$1-$J$1+2)</f>
        <v>3.1156420171756398</v>
      </c>
      <c r="AO101" s="11">
        <f>VLOOKUP($H101,output!$A$9:$AH$2200,AO$1-$J$1+2)</f>
        <v>2.9886067905128901</v>
      </c>
      <c r="AP101" s="11">
        <f>VLOOKUP($H101,output!$A$9:$AH$2200,AP$1-$J$1+2)</f>
        <v>2.8701268426914401</v>
      </c>
    </row>
    <row r="102" spans="8:42" x14ac:dyDescent="0.35">
      <c r="H102" t="s">
        <v>62</v>
      </c>
      <c r="J102" s="11">
        <f>VLOOKUP($H102,output!$A$9:$AH$2200,J$1-$J$1+2)</f>
        <v>0</v>
      </c>
      <c r="K102" s="11">
        <f>VLOOKUP($H102,output!$A$9:$AH$2200,K$1-$J$1+2)</f>
        <v>2.8239999999999998</v>
      </c>
      <c r="L102" s="11">
        <f>VLOOKUP($H102,output!$A$9:$AH$2200,L$1-$J$1+2)</f>
        <v>2.7229999999999999</v>
      </c>
      <c r="M102" s="11">
        <f>VLOOKUP($H102,output!$A$9:$AH$2200,M$1-$J$1+2)</f>
        <v>2.84033274405745</v>
      </c>
      <c r="N102" s="11">
        <f>VLOOKUP($H102,output!$A$9:$AH$2200,N$1-$J$1+2)</f>
        <v>3.03191224789895</v>
      </c>
      <c r="O102" s="11">
        <f>VLOOKUP($H102,output!$A$9:$AH$2200,O$1-$J$1+2)</f>
        <v>3.4020117246615902</v>
      </c>
      <c r="P102" s="11">
        <f>VLOOKUP($H102,output!$A$9:$AH$2200,P$1-$J$1+2)</f>
        <v>3.3157721538624498</v>
      </c>
      <c r="Q102" s="11">
        <f>VLOOKUP($H102,output!$A$9:$AH$2200,Q$1-$J$1+2)</f>
        <v>4.28492491661458</v>
      </c>
      <c r="R102" s="11">
        <f>VLOOKUP($H102,output!$A$9:$AH$2200,R$1-$J$1+2)</f>
        <v>4.0220372792498296</v>
      </c>
      <c r="S102" s="11">
        <f>VLOOKUP($H102,output!$A$9:$AH$2200,S$1-$J$1+2)</f>
        <v>3.8614340272091501</v>
      </c>
      <c r="T102" s="11">
        <f>VLOOKUP($H102,output!$A$9:$AH$2200,T$1-$J$1+2)</f>
        <v>3.5818249772555899</v>
      </c>
      <c r="U102" s="11">
        <f>VLOOKUP($H102,output!$A$9:$AH$2200,U$1-$J$1+2)</f>
        <v>3.3272963621850402</v>
      </c>
      <c r="V102" s="11">
        <f>VLOOKUP($H102,output!$A$9:$AH$2200,V$1-$J$1+2)</f>
        <v>3.2847679738441502</v>
      </c>
      <c r="W102" s="11">
        <f>VLOOKUP($H102,output!$A$9:$AH$2200,W$1-$J$1+2)</f>
        <v>3.9808277503020002</v>
      </c>
      <c r="X102" s="11">
        <f>VLOOKUP($H102,output!$A$9:$AH$2200,X$1-$J$1+2)</f>
        <v>3.8006424071425</v>
      </c>
      <c r="Y102" s="11">
        <f>VLOOKUP($H102,output!$A$9:$AH$2200,Y$1-$J$1+2)</f>
        <v>3.5846456720147901</v>
      </c>
      <c r="Z102" s="11">
        <f>VLOOKUP($H102,output!$A$9:$AH$2200,Z$1-$J$1+2)</f>
        <v>3.4352120183065198</v>
      </c>
      <c r="AA102" s="11">
        <f>VLOOKUP($H102,output!$A$9:$AH$2200,AA$1-$J$1+2)</f>
        <v>3.20642123098582</v>
      </c>
      <c r="AB102" s="11">
        <f>VLOOKUP($H102,output!$A$9:$AH$2200,AB$1-$J$1+2)</f>
        <v>3.0474517426827399</v>
      </c>
      <c r="AC102" s="11">
        <f>VLOOKUP($H102,output!$A$9:$AH$2200,AC$1-$J$1+2)</f>
        <v>3.1648308266329099</v>
      </c>
      <c r="AD102" s="11">
        <f>VLOOKUP($H102,output!$A$9:$AH$2200,AD$1-$J$1+2)</f>
        <v>2.9985162272224302</v>
      </c>
      <c r="AE102" s="11">
        <f>VLOOKUP($H102,output!$A$9:$AH$2200,AE$1-$J$1+2)</f>
        <v>2.8859906951304901</v>
      </c>
      <c r="AF102" s="11">
        <f>VLOOKUP($H102,output!$A$9:$AH$2200,AF$1-$J$1+2)</f>
        <v>3.50034318692818</v>
      </c>
      <c r="AG102" s="11">
        <f>VLOOKUP($H102,output!$A$9:$AH$2200,AG$1-$J$1+2)</f>
        <v>3.3154309351157401</v>
      </c>
      <c r="AH102" s="11">
        <f>VLOOKUP($H102,output!$A$9:$AH$2200,AH$1-$J$1+2)</f>
        <v>3.1575824510310899</v>
      </c>
      <c r="AI102" s="11">
        <f>VLOOKUP($H102,output!$A$9:$AH$2200,AI$1-$J$1+2)</f>
        <v>2.9080766836818901</v>
      </c>
      <c r="AJ102" s="11">
        <f>VLOOKUP($H102,output!$A$9:$AH$2200,AJ$1-$J$1+2)</f>
        <v>2.8293582116371199</v>
      </c>
      <c r="AK102" s="11">
        <f>VLOOKUP($H102,output!$A$9:$AH$2200,AK$1-$J$1+2)</f>
        <v>2.6844999382119501</v>
      </c>
      <c r="AL102" s="11">
        <f>VLOOKUP($H102,output!$A$9:$AH$2200,AL$1-$J$1+2)</f>
        <v>2.5485560031216599</v>
      </c>
      <c r="AM102" s="11">
        <f>VLOOKUP($H102,output!$A$9:$AH$2200,AM$1-$J$1+2)</f>
        <v>2.4199229709062098</v>
      </c>
      <c r="AN102" s="11">
        <f>VLOOKUP($H102,output!$A$9:$AH$2200,AN$1-$J$1+2)</f>
        <v>2.2987709665676799</v>
      </c>
      <c r="AO102" s="11">
        <f>VLOOKUP($H102,output!$A$9:$AH$2200,AO$1-$J$1+2)</f>
        <v>2.1851135358268499</v>
      </c>
      <c r="AP102" s="11">
        <f>VLOOKUP($H102,output!$A$9:$AH$2200,AP$1-$J$1+2)</f>
        <v>2.0788383445264702</v>
      </c>
    </row>
    <row r="103" spans="8:42" x14ac:dyDescent="0.35">
      <c r="H103" t="s">
        <v>135</v>
      </c>
      <c r="I103" t="s">
        <v>135</v>
      </c>
      <c r="J103" s="11">
        <f t="shared" ref="J103:AP103" si="71">SUM(J141:J144)</f>
        <v>0</v>
      </c>
      <c r="K103" s="11">
        <f t="shared" si="71"/>
        <v>0</v>
      </c>
      <c r="L103" s="11">
        <f t="shared" si="71"/>
        <v>0</v>
      </c>
      <c r="M103" s="11">
        <f t="shared" si="71"/>
        <v>5.3802303645026148</v>
      </c>
      <c r="N103" s="11">
        <f t="shared" si="71"/>
        <v>4.6141409496088563</v>
      </c>
      <c r="O103" s="11">
        <f t="shared" si="71"/>
        <v>5.3941643335182921</v>
      </c>
      <c r="P103" s="11">
        <f t="shared" si="71"/>
        <v>7.926110910335753</v>
      </c>
      <c r="Q103" s="11">
        <f t="shared" si="71"/>
        <v>8.7741713453012444</v>
      </c>
      <c r="R103" s="11">
        <f t="shared" si="71"/>
        <v>8.2560248937415892</v>
      </c>
      <c r="S103" s="11">
        <f t="shared" si="71"/>
        <v>10.277224656791475</v>
      </c>
      <c r="T103" s="11">
        <f t="shared" si="71"/>
        <v>9.6498908172865701</v>
      </c>
      <c r="U103" s="11">
        <f t="shared" si="71"/>
        <v>9.4387411893279545</v>
      </c>
      <c r="V103" s="11">
        <f t="shared" si="71"/>
        <v>11.494744756729844</v>
      </c>
      <c r="W103" s="11">
        <f t="shared" si="71"/>
        <v>11.196606013084615</v>
      </c>
      <c r="X103" s="11">
        <f t="shared" si="71"/>
        <v>10.669586737609594</v>
      </c>
      <c r="Y103" s="11">
        <f t="shared" si="71"/>
        <v>10.009760727732917</v>
      </c>
      <c r="Z103" s="11">
        <f t="shared" si="71"/>
        <v>9.6768898869330009</v>
      </c>
      <c r="AA103" s="11">
        <f t="shared" si="71"/>
        <v>9.3799772448127037</v>
      </c>
      <c r="AB103" s="11">
        <f t="shared" si="71"/>
        <v>8.42433801790175</v>
      </c>
      <c r="AC103" s="11">
        <f t="shared" si="71"/>
        <v>9.2802168619104002</v>
      </c>
      <c r="AD103" s="11">
        <f t="shared" si="71"/>
        <v>8.8288208672807276</v>
      </c>
      <c r="AE103" s="11">
        <f t="shared" si="71"/>
        <v>8.4567493126654174</v>
      </c>
      <c r="AF103" s="11">
        <f t="shared" si="71"/>
        <v>9.3846495548104727</v>
      </c>
      <c r="AG103" s="11">
        <f t="shared" si="71"/>
        <v>9.0058601082790837</v>
      </c>
      <c r="AH103" s="11">
        <f t="shared" si="71"/>
        <v>8.6621239291237764</v>
      </c>
      <c r="AI103" s="11">
        <f t="shared" si="71"/>
        <v>8.3478378313940524</v>
      </c>
      <c r="AJ103" s="11">
        <f t="shared" si="71"/>
        <v>8.0598941897311249</v>
      </c>
      <c r="AK103" s="11">
        <f t="shared" si="71"/>
        <v>7.7952231113378421</v>
      </c>
      <c r="AL103" s="11">
        <f t="shared" si="71"/>
        <v>7.5518842433260716</v>
      </c>
      <c r="AM103" s="11">
        <f t="shared" si="71"/>
        <v>7.3281828757563705</v>
      </c>
      <c r="AN103" s="11">
        <f t="shared" si="71"/>
        <v>7.1221702937423235</v>
      </c>
      <c r="AO103" s="11">
        <f t="shared" si="71"/>
        <v>6.9326280958254456</v>
      </c>
      <c r="AP103" s="11">
        <f t="shared" si="71"/>
        <v>6.757865017022878</v>
      </c>
    </row>
    <row r="104" spans="8:42" x14ac:dyDescent="0.35">
      <c r="I104" t="s">
        <v>145</v>
      </c>
      <c r="J104" s="11"/>
      <c r="K104" s="12"/>
      <c r="L104" s="12"/>
      <c r="M104" s="12">
        <f t="shared" ref="M104:V104" si="72">M103/M100</f>
        <v>0.35764464848520905</v>
      </c>
      <c r="N104" s="12">
        <f t="shared" si="72"/>
        <v>0.28020906856537714</v>
      </c>
      <c r="O104" s="12">
        <f t="shared" si="72"/>
        <v>0.27835580418123418</v>
      </c>
      <c r="P104" s="12">
        <f t="shared" si="72"/>
        <v>0.36601621075125507</v>
      </c>
      <c r="Q104" s="12">
        <f t="shared" si="72"/>
        <v>0.35282830610983734</v>
      </c>
      <c r="R104" s="12">
        <f t="shared" si="72"/>
        <v>0.34994587147302159</v>
      </c>
      <c r="S104" s="12">
        <f t="shared" si="72"/>
        <v>0.40804885647046069</v>
      </c>
      <c r="T104" s="12">
        <f t="shared" si="72"/>
        <v>0.40794134371442653</v>
      </c>
      <c r="U104" s="12">
        <f t="shared" si="72"/>
        <v>0.41689005415083663</v>
      </c>
      <c r="V104" s="12">
        <f t="shared" si="72"/>
        <v>0.46363588407368572</v>
      </c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8:42" x14ac:dyDescent="0.35">
      <c r="I105" t="s">
        <v>146</v>
      </c>
      <c r="J105" s="11"/>
      <c r="K105" s="11"/>
      <c r="L105" s="11"/>
      <c r="M105" s="11">
        <f t="shared" ref="M105:V105" si="73">1-M104</f>
        <v>0.64235535151479095</v>
      </c>
      <c r="N105" s="11">
        <f t="shared" si="73"/>
        <v>0.71979093143462292</v>
      </c>
      <c r="O105" s="11">
        <f t="shared" si="73"/>
        <v>0.72164419581876582</v>
      </c>
      <c r="P105" s="11">
        <f t="shared" si="73"/>
        <v>0.63398378924874499</v>
      </c>
      <c r="Q105" s="11">
        <f t="shared" si="73"/>
        <v>0.6471716938901626</v>
      </c>
      <c r="R105" s="11">
        <f t="shared" si="73"/>
        <v>0.65005412852697841</v>
      </c>
      <c r="S105" s="11">
        <f t="shared" si="73"/>
        <v>0.59195114352953926</v>
      </c>
      <c r="T105" s="11">
        <f t="shared" si="73"/>
        <v>0.59205865628557341</v>
      </c>
      <c r="U105" s="11">
        <f t="shared" si="73"/>
        <v>0.58310994584916331</v>
      </c>
      <c r="V105" s="11">
        <f t="shared" si="73"/>
        <v>0.53636411592631428</v>
      </c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8:42" x14ac:dyDescent="0.35"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8:42" x14ac:dyDescent="0.35">
      <c r="H107" t="s">
        <v>147</v>
      </c>
      <c r="I107" t="s">
        <v>139</v>
      </c>
      <c r="J107" s="11"/>
      <c r="K107" s="11"/>
      <c r="L107" s="11"/>
      <c r="M107" s="11">
        <v>15</v>
      </c>
      <c r="N107" s="11">
        <v>17</v>
      </c>
      <c r="O107" s="11">
        <v>19</v>
      </c>
      <c r="P107" s="11">
        <f t="shared" ref="P107:V107" si="74">P100</f>
        <v>21.655081598892199</v>
      </c>
      <c r="Q107" s="11">
        <f t="shared" si="74"/>
        <v>24.8681049489544</v>
      </c>
      <c r="R107" s="11">
        <f t="shared" si="74"/>
        <v>23.592291170602</v>
      </c>
      <c r="S107" s="11">
        <f t="shared" si="74"/>
        <v>25.186260159352901</v>
      </c>
      <c r="T107" s="11">
        <f t="shared" si="74"/>
        <v>23.6550939638073</v>
      </c>
      <c r="U107" s="11">
        <f t="shared" si="74"/>
        <v>22.640840421472099</v>
      </c>
      <c r="V107" s="11">
        <f t="shared" si="74"/>
        <v>24.7926123744619</v>
      </c>
      <c r="W107" s="11">
        <f t="shared" ref="W107:AP107" si="75">W100</f>
        <v>26.147026183611299</v>
      </c>
      <c r="X107" s="11">
        <f t="shared" si="75"/>
        <v>25.0671195437031</v>
      </c>
      <c r="Y107" s="11">
        <f t="shared" si="75"/>
        <v>23.635937830261899</v>
      </c>
      <c r="Z107" s="11">
        <f t="shared" si="75"/>
        <v>22.856119509121999</v>
      </c>
      <c r="AA107" s="11">
        <f t="shared" si="75"/>
        <v>21.81263062955</v>
      </c>
      <c r="AB107" s="11">
        <f t="shared" si="75"/>
        <v>20.266881555616301</v>
      </c>
      <c r="AC107" s="11">
        <f t="shared" si="75"/>
        <v>21.935659300464199</v>
      </c>
      <c r="AD107" s="11">
        <f t="shared" si="75"/>
        <v>20.9054419056414</v>
      </c>
      <c r="AE107" s="11">
        <f t="shared" si="75"/>
        <v>20.1707801778348</v>
      </c>
      <c r="AF107" s="11">
        <f t="shared" si="75"/>
        <v>22.593285769983801</v>
      </c>
      <c r="AG107" s="11">
        <f t="shared" si="75"/>
        <v>21.623312124861201</v>
      </c>
      <c r="AH107" s="11">
        <f t="shared" si="75"/>
        <v>20.783562371018</v>
      </c>
      <c r="AI107" s="11">
        <f t="shared" si="75"/>
        <v>19.672053323713701</v>
      </c>
      <c r="AJ107" s="11">
        <f t="shared" si="75"/>
        <v>19.159547761560599</v>
      </c>
      <c r="AK107" s="11">
        <f t="shared" si="75"/>
        <v>18.406844193600701</v>
      </c>
      <c r="AL107" s="11">
        <f t="shared" si="75"/>
        <v>17.7076243730952</v>
      </c>
      <c r="AM107" s="11">
        <f t="shared" si="75"/>
        <v>17.053664841721201</v>
      </c>
      <c r="AN107" s="11">
        <f t="shared" si="75"/>
        <v>16.443856541155501</v>
      </c>
      <c r="AO107" s="11">
        <f t="shared" si="75"/>
        <v>15.876620665627801</v>
      </c>
      <c r="AP107" s="11">
        <f t="shared" si="75"/>
        <v>15.350022852427401</v>
      </c>
    </row>
    <row r="108" spans="8:42" x14ac:dyDescent="0.35">
      <c r="I108" t="s">
        <v>135</v>
      </c>
      <c r="J108" s="11"/>
      <c r="K108" s="11"/>
      <c r="L108" s="11"/>
      <c r="M108" s="11">
        <v>4.8</v>
      </c>
      <c r="N108" s="11">
        <v>5.5</v>
      </c>
      <c r="O108" s="11">
        <v>6</v>
      </c>
      <c r="P108" s="11">
        <f t="shared" ref="P108:V108" si="76">P103</f>
        <v>7.926110910335753</v>
      </c>
      <c r="Q108" s="11">
        <f t="shared" si="76"/>
        <v>8.7741713453012444</v>
      </c>
      <c r="R108" s="11">
        <f t="shared" si="76"/>
        <v>8.2560248937415892</v>
      </c>
      <c r="S108" s="11">
        <f t="shared" si="76"/>
        <v>10.277224656791475</v>
      </c>
      <c r="T108" s="11">
        <f t="shared" si="76"/>
        <v>9.6498908172865701</v>
      </c>
      <c r="U108" s="11">
        <f t="shared" si="76"/>
        <v>9.4387411893279545</v>
      </c>
      <c r="V108" s="11">
        <f t="shared" si="76"/>
        <v>11.494744756729844</v>
      </c>
      <c r="W108" s="11">
        <f t="shared" ref="W108:AP108" si="77">W103</f>
        <v>11.196606013084615</v>
      </c>
      <c r="X108" s="11">
        <f t="shared" si="77"/>
        <v>10.669586737609594</v>
      </c>
      <c r="Y108" s="11">
        <f t="shared" si="77"/>
        <v>10.009760727732917</v>
      </c>
      <c r="Z108" s="11">
        <f t="shared" si="77"/>
        <v>9.6768898869330009</v>
      </c>
      <c r="AA108" s="11">
        <f t="shared" si="77"/>
        <v>9.3799772448127037</v>
      </c>
      <c r="AB108" s="11">
        <f t="shared" si="77"/>
        <v>8.42433801790175</v>
      </c>
      <c r="AC108" s="11">
        <f t="shared" si="77"/>
        <v>9.2802168619104002</v>
      </c>
      <c r="AD108" s="11">
        <f t="shared" si="77"/>
        <v>8.8288208672807276</v>
      </c>
      <c r="AE108" s="11">
        <f t="shared" si="77"/>
        <v>8.4567493126654174</v>
      </c>
      <c r="AF108" s="11">
        <f t="shared" si="77"/>
        <v>9.3846495548104727</v>
      </c>
      <c r="AG108" s="11">
        <f t="shared" si="77"/>
        <v>9.0058601082790837</v>
      </c>
      <c r="AH108" s="11">
        <f t="shared" si="77"/>
        <v>8.6621239291237764</v>
      </c>
      <c r="AI108" s="11">
        <f t="shared" si="77"/>
        <v>8.3478378313940524</v>
      </c>
      <c r="AJ108" s="11">
        <f t="shared" si="77"/>
        <v>8.0598941897311249</v>
      </c>
      <c r="AK108" s="11">
        <f t="shared" si="77"/>
        <v>7.7952231113378421</v>
      </c>
      <c r="AL108" s="11">
        <f t="shared" si="77"/>
        <v>7.5518842433260716</v>
      </c>
      <c r="AM108" s="11">
        <f t="shared" si="77"/>
        <v>7.3281828757563705</v>
      </c>
      <c r="AN108" s="11">
        <f t="shared" si="77"/>
        <v>7.1221702937423235</v>
      </c>
      <c r="AO108" s="11">
        <f t="shared" si="77"/>
        <v>6.9326280958254456</v>
      </c>
      <c r="AP108" s="11">
        <f t="shared" si="77"/>
        <v>6.757865017022878</v>
      </c>
    </row>
    <row r="109" spans="8:42" x14ac:dyDescent="0.35">
      <c r="J109" s="11"/>
      <c r="K109" s="11"/>
      <c r="L109" s="11"/>
      <c r="M109" s="12">
        <f>M108/M107</f>
        <v>0.32</v>
      </c>
      <c r="N109" s="12">
        <f t="shared" ref="N109:AP109" si="78">N108/N107</f>
        <v>0.3235294117647059</v>
      </c>
      <c r="O109" s="12">
        <f t="shared" si="78"/>
        <v>0.31578947368421051</v>
      </c>
      <c r="P109" s="12">
        <f t="shared" si="78"/>
        <v>0.36601621075125507</v>
      </c>
      <c r="Q109" s="12">
        <f t="shared" si="78"/>
        <v>0.35282830610983734</v>
      </c>
      <c r="R109" s="12">
        <f t="shared" si="78"/>
        <v>0.34994587147302159</v>
      </c>
      <c r="S109" s="12">
        <f t="shared" si="78"/>
        <v>0.40804885647046069</v>
      </c>
      <c r="T109" s="12">
        <f t="shared" si="78"/>
        <v>0.40794134371442653</v>
      </c>
      <c r="U109" s="12">
        <f t="shared" si="78"/>
        <v>0.41689005415083663</v>
      </c>
      <c r="V109" s="12">
        <f t="shared" si="78"/>
        <v>0.46363588407368572</v>
      </c>
      <c r="W109" s="12">
        <f t="shared" si="78"/>
        <v>0.4282171874713056</v>
      </c>
      <c r="X109" s="12">
        <f t="shared" si="78"/>
        <v>0.42564071707591988</v>
      </c>
      <c r="Y109" s="12">
        <f t="shared" si="78"/>
        <v>0.42349750619656307</v>
      </c>
      <c r="Z109" s="12">
        <f t="shared" si="78"/>
        <v>0.423382888030092</v>
      </c>
      <c r="AA109" s="12">
        <f t="shared" si="78"/>
        <v>0.43002503476611681</v>
      </c>
      <c r="AB109" s="12">
        <f t="shared" si="78"/>
        <v>0.41567016587054662</v>
      </c>
      <c r="AC109" s="12">
        <f t="shared" si="78"/>
        <v>0.4230653264073086</v>
      </c>
      <c r="AD109" s="12">
        <f t="shared" si="78"/>
        <v>0.42232165706567737</v>
      </c>
      <c r="AE109" s="12">
        <f t="shared" si="78"/>
        <v>0.41925742277229028</v>
      </c>
      <c r="AF109" s="12">
        <f t="shared" si="78"/>
        <v>0.41537338350663466</v>
      </c>
      <c r="AG109" s="12">
        <f t="shared" si="78"/>
        <v>0.41648846653444366</v>
      </c>
      <c r="AH109" s="12">
        <f t="shared" si="78"/>
        <v>0.41677763294337</v>
      </c>
      <c r="AI109" s="12">
        <f t="shared" si="78"/>
        <v>0.42435010184377353</v>
      </c>
      <c r="AJ109" s="12">
        <f t="shared" si="78"/>
        <v>0.42067246523957746</v>
      </c>
      <c r="AK109" s="12">
        <f t="shared" si="78"/>
        <v>0.42349590344486748</v>
      </c>
      <c r="AL109" s="12">
        <f t="shared" si="78"/>
        <v>0.42647641966024163</v>
      </c>
      <c r="AM109" s="12">
        <f t="shared" si="78"/>
        <v>0.42971308183729662</v>
      </c>
      <c r="AN109" s="12">
        <f t="shared" si="78"/>
        <v>0.43312043472995737</v>
      </c>
      <c r="AO109" s="12">
        <f t="shared" si="78"/>
        <v>0.43665640452280169</v>
      </c>
      <c r="AP109" s="12">
        <f t="shared" si="78"/>
        <v>0.44025113721275094</v>
      </c>
    </row>
    <row r="110" spans="8:42" x14ac:dyDescent="0.35"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8:42" x14ac:dyDescent="0.35">
      <c r="H111" t="s">
        <v>63</v>
      </c>
      <c r="J111" s="11">
        <f>VLOOKUP($H111,output!$A$9:$AH$2200,J$1-$J$1+2)</f>
        <v>0</v>
      </c>
      <c r="K111" s="11">
        <f>VLOOKUP($H111,output!$A$9:$AH$2200,K$1-$J$1+2)</f>
        <v>2.0310000000000001</v>
      </c>
      <c r="L111" s="11">
        <f>VLOOKUP($H111,output!$A$9:$AH$2200,L$1-$J$1+2)</f>
        <v>1.911</v>
      </c>
      <c r="M111" s="11">
        <f>VLOOKUP($H111,output!$A$9:$AH$2200,M$1-$J$1+2)</f>
        <v>1.7886778147676199</v>
      </c>
      <c r="N111" s="11">
        <f>VLOOKUP($H111,output!$A$9:$AH$2200,N$1-$J$1+2)</f>
        <v>2.2033986293781398</v>
      </c>
      <c r="O111" s="11">
        <f>VLOOKUP($H111,output!$A$9:$AH$2200,O$1-$J$1+2)</f>
        <v>2.0561437925498902</v>
      </c>
      <c r="P111" s="11">
        <f>VLOOKUP($H111,output!$A$9:$AH$2200,P$1-$J$1+2)</f>
        <v>2.75742149376297</v>
      </c>
      <c r="Q111" s="11">
        <f>VLOOKUP($H111,output!$A$9:$AH$2200,Q$1-$J$1+2)</f>
        <v>4.1022855788466099</v>
      </c>
      <c r="R111" s="11">
        <f>VLOOKUP($H111,output!$A$9:$AH$2200,R$1-$J$1+2)</f>
        <v>3.9620494210941999</v>
      </c>
      <c r="S111" s="11">
        <f>VLOOKUP($H111,output!$A$9:$AH$2200,S$1-$J$1+2)</f>
        <v>3.78052027843334</v>
      </c>
      <c r="T111" s="11">
        <f>VLOOKUP($H111,output!$A$9:$AH$2200,T$1-$J$1+2)</f>
        <v>3.5782958232737498</v>
      </c>
      <c r="U111" s="11">
        <f>VLOOKUP($H111,output!$A$9:$AH$2200,U$1-$J$1+2)</f>
        <v>3.3249370801840801</v>
      </c>
      <c r="V111" s="11">
        <f>VLOOKUP($H111,output!$A$9:$AH$2200,V$1-$J$1+2)</f>
        <v>3.22006766650152</v>
      </c>
      <c r="W111" s="11">
        <f>VLOOKUP($H111,output!$A$9:$AH$2200,W$1-$J$1+2)</f>
        <v>4.34488362991722</v>
      </c>
      <c r="X111" s="11">
        <f>VLOOKUP($H111,output!$A$9:$AH$2200,X$1-$J$1+2)</f>
        <v>3.97753049669004</v>
      </c>
      <c r="Y111" s="11">
        <f>VLOOKUP($H111,output!$A$9:$AH$2200,Y$1-$J$1+2)</f>
        <v>3.72442658794394</v>
      </c>
      <c r="Z111" s="11">
        <f>VLOOKUP($H111,output!$A$9:$AH$2200,Z$1-$J$1+2)</f>
        <v>3.5367602006141099</v>
      </c>
      <c r="AA111" s="11">
        <f>VLOOKUP($H111,output!$A$9:$AH$2200,AA$1-$J$1+2)</f>
        <v>3.29093564012696</v>
      </c>
      <c r="AB111" s="11">
        <f>VLOOKUP($H111,output!$A$9:$AH$2200,AB$1-$J$1+2)</f>
        <v>3.0094831944462501</v>
      </c>
      <c r="AC111" s="11">
        <f>VLOOKUP($H111,output!$A$9:$AH$2200,AC$1-$J$1+2)</f>
        <v>3.91249939191824</v>
      </c>
      <c r="AD111" s="11">
        <f>VLOOKUP($H111,output!$A$9:$AH$2200,AD$1-$J$1+2)</f>
        <v>3.5764711134911198</v>
      </c>
      <c r="AE111" s="11">
        <f>VLOOKUP($H111,output!$A$9:$AH$2200,AE$1-$J$1+2)</f>
        <v>3.3494579247300198</v>
      </c>
      <c r="AF111" s="11">
        <f>VLOOKUP($H111,output!$A$9:$AH$2200,AF$1-$J$1+2)</f>
        <v>3.9027783918902799</v>
      </c>
      <c r="AG111" s="11">
        <f>VLOOKUP($H111,output!$A$9:$AH$2200,AG$1-$J$1+2)</f>
        <v>3.59052132936396</v>
      </c>
      <c r="AH111" s="11">
        <f>VLOOKUP($H111,output!$A$9:$AH$2200,AH$1-$J$1+2)</f>
        <v>3.3262794359636798</v>
      </c>
      <c r="AI111" s="11">
        <f>VLOOKUP($H111,output!$A$9:$AH$2200,AI$1-$J$1+2)</f>
        <v>2.9637262187318698</v>
      </c>
      <c r="AJ111" s="11">
        <f>VLOOKUP($H111,output!$A$9:$AH$2200,AJ$1-$J$1+2)</f>
        <v>2.8194078309252202</v>
      </c>
      <c r="AK111" s="11">
        <f>VLOOKUP($H111,output!$A$9:$AH$2200,AK$1-$J$1+2)</f>
        <v>2.57110058463129</v>
      </c>
      <c r="AL111" s="11">
        <f>VLOOKUP($H111,output!$A$9:$AH$2200,AL$1-$J$1+2)</f>
        <v>2.3442521106642902</v>
      </c>
      <c r="AM111" s="11">
        <f>VLOOKUP($H111,output!$A$9:$AH$2200,AM$1-$J$1+2)</f>
        <v>2.1349377866577899</v>
      </c>
      <c r="AN111" s="11">
        <f>VLOOKUP($H111,output!$A$9:$AH$2200,AN$1-$J$1+2)</f>
        <v>1.94233565053805</v>
      </c>
      <c r="AO111" s="11">
        <f>VLOOKUP($H111,output!$A$9:$AH$2200,AO$1-$J$1+2)</f>
        <v>1.76551947479065</v>
      </c>
      <c r="AP111" s="11">
        <f>VLOOKUP($H111,output!$A$9:$AH$2200,AP$1-$J$1+2)</f>
        <v>1.6035003713398699</v>
      </c>
    </row>
    <row r="112" spans="8:42" x14ac:dyDescent="0.35">
      <c r="H112" t="s">
        <v>64</v>
      </c>
      <c r="J112" s="11">
        <f>VLOOKUP($H112,output!$A$9:$AH$2200,J$1-$J$1+2)</f>
        <v>0</v>
      </c>
      <c r="K112" s="11">
        <f>VLOOKUP($H112,output!$A$9:$AH$2200,K$1-$J$1+2)</f>
        <v>17.686</v>
      </c>
      <c r="L112" s="11">
        <f>VLOOKUP($H112,output!$A$9:$AH$2200,L$1-$J$1+2)</f>
        <v>17.582999999999998</v>
      </c>
      <c r="M112" s="11">
        <f>VLOOKUP($H112,output!$A$9:$AH$2200,M$1-$J$1+2)</f>
        <v>17.5829787740042</v>
      </c>
      <c r="N112" s="11">
        <f>VLOOKUP($H112,output!$A$9:$AH$2200,N$1-$J$1+2)</f>
        <v>17.5829787740042</v>
      </c>
      <c r="O112" s="11">
        <f>VLOOKUP($H112,output!$A$9:$AH$2200,O$1-$J$1+2)</f>
        <v>16.526741764951002</v>
      </c>
      <c r="P112" s="11">
        <f>VLOOKUP($H112,output!$A$9:$AH$2200,P$1-$J$1+2)</f>
        <v>15.573615566388201</v>
      </c>
      <c r="Q112" s="11">
        <f>VLOOKUP($H112,output!$A$9:$AH$2200,Q$1-$J$1+2)</f>
        <v>14.5342455522755</v>
      </c>
      <c r="R112" s="11">
        <f>VLOOKUP($H112,output!$A$9:$AH$2200,R$1-$J$1+2)</f>
        <v>13.586741685359501</v>
      </c>
      <c r="S112" s="11">
        <f>VLOOKUP($H112,output!$A$9:$AH$2200,S$1-$J$1+2)</f>
        <v>12.564283079896599</v>
      </c>
      <c r="T112" s="11">
        <f>VLOOKUP($H112,output!$A$9:$AH$2200,T$1-$J$1+2)</f>
        <v>11.622401544627399</v>
      </c>
      <c r="U112" s="11">
        <f>VLOOKUP($H112,output!$A$9:$AH$2200,U$1-$J$1+2)</f>
        <v>10.6805200093583</v>
      </c>
      <c r="V112" s="11">
        <f>VLOOKUP($H112,output!$A$9:$AH$2200,V$1-$J$1+2)</f>
        <v>9.6805060516565007</v>
      </c>
      <c r="W112" s="11">
        <f>VLOOKUP($H112,output!$A$9:$AH$2200,W$1-$J$1+2)</f>
        <v>0.91970348139110103</v>
      </c>
      <c r="X112" s="11">
        <f>VLOOKUP($H112,output!$A$9:$AH$2200,X$1-$J$1+2)</f>
        <v>8.6611938580690495</v>
      </c>
      <c r="Y112" s="11">
        <f>VLOOKUP($H112,output!$A$9:$AH$2200,Y$1-$J$1+2)</f>
        <v>8.1806259142295499</v>
      </c>
      <c r="Z112" s="11">
        <f>VLOOKUP($H112,output!$A$9:$AH$2200,Z$1-$J$1+2)</f>
        <v>7.7000140869142104</v>
      </c>
      <c r="AA112" s="11">
        <f>VLOOKUP($H112,output!$A$9:$AH$2200,AA$1-$J$1+2)</f>
        <v>7.1758307204055898</v>
      </c>
      <c r="AB112" s="11">
        <f>VLOOKUP($H112,output!$A$9:$AH$2200,AB$1-$J$1+2)</f>
        <v>6.69812245211304</v>
      </c>
      <c r="AC112" s="11">
        <f>VLOOKUP($H112,output!$A$9:$AH$2200,AC$1-$J$1+2)</f>
        <v>6.18264923243916</v>
      </c>
      <c r="AD112" s="11">
        <f>VLOOKUP($H112,output!$A$9:$AH$2200,AD$1-$J$1+2)</f>
        <v>5.7078445231693697</v>
      </c>
      <c r="AE112" s="11">
        <f>VLOOKUP($H112,output!$A$9:$AH$2200,AE$1-$J$1+2)</f>
        <v>5.2330831671418503</v>
      </c>
      <c r="AF112" s="11">
        <f>VLOOKUP($H112,output!$A$9:$AH$2200,AF$1-$J$1+2)</f>
        <v>4.7291803000832298</v>
      </c>
      <c r="AG112" s="11">
        <f>VLOOKUP($H112,output!$A$9:$AH$2200,AG$1-$J$1+2)</f>
        <v>4.6851011477181199</v>
      </c>
      <c r="AH112" s="11">
        <f>VLOOKUP($H112,output!$A$9:$AH$2200,AH$1-$J$1+2)</f>
        <v>4.61242344349637</v>
      </c>
      <c r="AI112" s="11">
        <f>VLOOKUP($H112,output!$A$9:$AH$2200,AI$1-$J$1+2)</f>
        <v>4.5686155056017004</v>
      </c>
      <c r="AJ112" s="11">
        <f>VLOOKUP($H112,output!$A$9:$AH$2200,AJ$1-$J$1+2)</f>
        <v>4.4967519750248401</v>
      </c>
      <c r="AK112" s="11">
        <f>VLOOKUP($H112,output!$A$9:$AH$2200,AK$1-$J$1+2)</f>
        <v>4.4532152516006196</v>
      </c>
      <c r="AL112" s="11">
        <f>VLOOKUP($H112,output!$A$9:$AH$2200,AL$1-$J$1+2)</f>
        <v>4.4096359702844898</v>
      </c>
      <c r="AM112" s="11">
        <f>VLOOKUP($H112,output!$A$9:$AH$2200,AM$1-$J$1+2)</f>
        <v>4.3389003857148802</v>
      </c>
      <c r="AN112" s="11">
        <f>VLOOKUP($H112,output!$A$9:$AH$2200,AN$1-$J$1+2)</f>
        <v>4.2955925839859797</v>
      </c>
      <c r="AO112" s="11">
        <f>VLOOKUP($H112,output!$A$9:$AH$2200,AO$1-$J$1+2)</f>
        <v>4.2256709079444903</v>
      </c>
      <c r="AP112" s="11">
        <f>VLOOKUP($H112,output!$A$9:$AH$2200,AP$1-$J$1+2)</f>
        <v>4.18263458580281</v>
      </c>
    </row>
    <row r="113" spans="8:42" x14ac:dyDescent="0.35">
      <c r="H113" t="s">
        <v>7</v>
      </c>
      <c r="J113" s="11">
        <f>VLOOKUP($H113,output!$A$9:$AH$2200,J$1-$J$1+2)</f>
        <v>29.283000000000001</v>
      </c>
      <c r="K113" s="11">
        <f>VLOOKUP($H113,output!$A$9:$AH$2200,K$1-$J$1+2)</f>
        <v>28.341000000000001</v>
      </c>
      <c r="L113" s="11">
        <f>VLOOKUP($H113,output!$A$9:$AH$2200,L$1-$J$1+2)</f>
        <v>27.452999999999999</v>
      </c>
      <c r="M113" s="11">
        <f>VLOOKUP($H113,output!$A$9:$AH$2200,M$1-$J$1+2)</f>
        <v>26.251258896596301</v>
      </c>
      <c r="N113" s="11">
        <f>VLOOKUP($H113,output!$A$9:$AH$2200,N$1-$J$1+2)</f>
        <v>25.297175632057598</v>
      </c>
      <c r="O113" s="11">
        <f>VLOOKUP($H113,output!$A$9:$AH$2200,O$1-$J$1+2)</f>
        <v>24.535347147149199</v>
      </c>
      <c r="P113" s="11">
        <f>VLOOKUP($H113,output!$A$9:$AH$2200,P$1-$J$1+2)</f>
        <v>23.487181624643299</v>
      </c>
      <c r="Q113" s="11">
        <f>VLOOKUP($H113,output!$A$9:$AH$2200,Q$1-$J$1+2)</f>
        <v>22.492705909310601</v>
      </c>
      <c r="R113" s="11">
        <f>VLOOKUP($H113,output!$A$9:$AH$2200,R$1-$J$1+2)</f>
        <v>21.3481487768689</v>
      </c>
      <c r="S113" s="11">
        <f>VLOOKUP($H113,output!$A$9:$AH$2200,S$1-$J$1+2)</f>
        <v>19.248642446164599</v>
      </c>
      <c r="T113" s="11">
        <f>VLOOKUP($H113,output!$A$9:$AH$2200,T$1-$J$1+2)</f>
        <v>17.4341879597347</v>
      </c>
      <c r="U113" s="11">
        <f>VLOOKUP($H113,output!$A$9:$AH$2200,U$1-$J$1+2)</f>
        <v>15.6624699506614</v>
      </c>
      <c r="V113" s="11">
        <f>VLOOKUP($H113,output!$A$9:$AH$2200,V$1-$J$1+2)</f>
        <v>13.8436369284526</v>
      </c>
      <c r="W113" s="11">
        <f>VLOOKUP($H113,output!$A$9:$AH$2200,W$1-$J$1+2)</f>
        <v>12.514466416983201</v>
      </c>
      <c r="X113" s="11">
        <f>VLOOKUP($H113,output!$A$9:$AH$2200,X$1-$J$1+2)</f>
        <v>11.3500862149623</v>
      </c>
      <c r="Y113" s="11">
        <f>VLOOKUP($H113,output!$A$9:$AH$2200,Y$1-$J$1+2)</f>
        <v>10.2976065143725</v>
      </c>
      <c r="Z113" s="11">
        <f>VLOOKUP($H113,output!$A$9:$AH$2200,Z$1-$J$1+2)</f>
        <v>9.3083906959902905</v>
      </c>
      <c r="AA113" s="11">
        <f>VLOOKUP($H113,output!$A$9:$AH$2200,AA$1-$J$1+2)</f>
        <v>8.4711273769482602</v>
      </c>
      <c r="AB113" s="11">
        <f>VLOOKUP($H113,output!$A$9:$AH$2200,AB$1-$J$1+2)</f>
        <v>7.4338002590619201</v>
      </c>
      <c r="AC113" s="11">
        <f>VLOOKUP($H113,output!$A$9:$AH$2200,AC$1-$J$1+2)</f>
        <v>6.5028001931819501</v>
      </c>
      <c r="AD113" s="11">
        <f>VLOOKUP($H113,output!$A$9:$AH$2200,AD$1-$J$1+2)</f>
        <v>5.6854426842065697</v>
      </c>
      <c r="AE113" s="11">
        <f>VLOOKUP($H113,output!$A$9:$AH$2200,AE$1-$J$1+2)</f>
        <v>4.96450735324653</v>
      </c>
      <c r="AF113" s="11">
        <f>VLOOKUP($H113,output!$A$9:$AH$2200,AF$1-$J$1+2)</f>
        <v>4.3091451962979503</v>
      </c>
      <c r="AG113" s="11">
        <f>VLOOKUP($H113,output!$A$9:$AH$2200,AG$1-$J$1+2)</f>
        <v>3.7329040832082501</v>
      </c>
      <c r="AH113" s="11">
        <f>VLOOKUP($H113,output!$A$9:$AH$2200,AH$1-$J$1+2)</f>
        <v>3.2248770385662202</v>
      </c>
      <c r="AI113" s="11">
        <f>VLOOKUP($H113,output!$A$9:$AH$2200,AI$1-$J$1+2)</f>
        <v>2.7525322254670499</v>
      </c>
      <c r="AJ113" s="11">
        <f>VLOOKUP($H113,output!$A$9:$AH$2200,AJ$1-$J$1+2)</f>
        <v>2.3575215753023002</v>
      </c>
      <c r="AK113" s="11">
        <f>VLOOKUP($H113,output!$A$9:$AH$2200,AK$1-$J$1+2)</f>
        <v>2.00703616059582</v>
      </c>
      <c r="AL113" s="11">
        <f>VLOOKUP($H113,output!$A$9:$AH$2200,AL$1-$J$1+2)</f>
        <v>1.50700033350433</v>
      </c>
      <c r="AM113" s="11">
        <f>VLOOKUP($H113,output!$A$9:$AH$2200,AM$1-$J$1+2)</f>
        <v>1.06320490606239</v>
      </c>
      <c r="AN113" s="11">
        <f>VLOOKUP($H113,output!$A$9:$AH$2200,AN$1-$J$1+2)</f>
        <v>0.66824998014760895</v>
      </c>
      <c r="AO113" s="11">
        <f>VLOOKUP($H113,output!$A$9:$AH$2200,AO$1-$J$1+2)</f>
        <v>0.31570979699375801</v>
      </c>
      <c r="AP113" s="11">
        <f>VLOOKUP($H113,output!$A$9:$AH$2200,AP$1-$J$1+2)</f>
        <v>0</v>
      </c>
    </row>
    <row r="114" spans="8:42" x14ac:dyDescent="0.35">
      <c r="H114" t="s">
        <v>8</v>
      </c>
      <c r="J114" s="11">
        <f>VLOOKUP($H114,output!$A$9:$AH$2200,J$1-$J$1+2)</f>
        <v>12.96</v>
      </c>
      <c r="K114" s="11">
        <f>VLOOKUP($H114,output!$A$9:$AH$2200,K$1-$J$1+2)</f>
        <v>12.412000000000001</v>
      </c>
      <c r="L114" s="11">
        <f>VLOOKUP($H114,output!$A$9:$AH$2200,L$1-$J$1+2)</f>
        <v>11.906000000000001</v>
      </c>
      <c r="M114" s="11">
        <f>VLOOKUP($H114,output!$A$9:$AH$2200,M$1-$J$1+2)</f>
        <v>11.449855006793999</v>
      </c>
      <c r="N114" s="11">
        <f>VLOOKUP($H114,output!$A$9:$AH$2200,N$1-$J$1+2)</f>
        <v>10.585047249333799</v>
      </c>
      <c r="O114" s="11">
        <f>VLOOKUP($H114,output!$A$9:$AH$2200,O$1-$J$1+2)</f>
        <v>8.6791108292971497</v>
      </c>
      <c r="P114" s="11">
        <f>VLOOKUP($H114,output!$A$9:$AH$2200,P$1-$J$1+2)</f>
        <v>6.97769153130145</v>
      </c>
      <c r="Q114" s="11">
        <f>VLOOKUP($H114,output!$A$9:$AH$2200,Q$1-$J$1+2)</f>
        <v>5.6473888449256497</v>
      </c>
      <c r="R114" s="11">
        <f>VLOOKUP($H114,output!$A$9:$AH$2200,R$1-$J$1+2)</f>
        <v>4.5916503659210504</v>
      </c>
      <c r="S114" s="11">
        <f>VLOOKUP($H114,output!$A$9:$AH$2200,S$1-$J$1+2)</f>
        <v>3.74021652395029</v>
      </c>
      <c r="T114" s="11">
        <f>VLOOKUP($H114,output!$A$9:$AH$2200,T$1-$J$1+2)</f>
        <v>3.10225444394248</v>
      </c>
      <c r="U114" s="11">
        <f>VLOOKUP($H114,output!$A$9:$AH$2200,U$1-$J$1+2)</f>
        <v>2.6008382915717601</v>
      </c>
      <c r="V114" s="11">
        <f>VLOOKUP($H114,output!$A$9:$AH$2200,V$1-$J$1+2)</f>
        <v>1.96426362486813</v>
      </c>
      <c r="W114" s="11">
        <f>VLOOKUP($H114,output!$A$9:$AH$2200,W$1-$J$1+2)</f>
        <v>1.5341089086867199</v>
      </c>
      <c r="X114" s="11">
        <f>VLOOKUP($H114,output!$A$9:$AH$2200,X$1-$J$1+2)</f>
        <v>1.0739341656936101</v>
      </c>
      <c r="Y114" s="11">
        <f>VLOOKUP($H114,output!$A$9:$AH$2200,Y$1-$J$1+2)</f>
        <v>0.85241804536823296</v>
      </c>
      <c r="Z114" s="11">
        <f>VLOOKUP($H114,output!$A$9:$AH$2200,Z$1-$J$1+2)</f>
        <v>0.70693109490010697</v>
      </c>
      <c r="AA114" s="11">
        <f>VLOOKUP($H114,output!$A$9:$AH$2200,AA$1-$J$1+2)</f>
        <v>0.66501919221429895</v>
      </c>
      <c r="AB114" s="11">
        <f>VLOOKUP($H114,output!$A$9:$AH$2200,AB$1-$J$1+2)</f>
        <v>0.64882405034315804</v>
      </c>
      <c r="AC114" s="11">
        <f>VLOOKUP($H114,output!$A$9:$AH$2200,AC$1-$J$1+2)</f>
        <v>0.64874555066986195</v>
      </c>
      <c r="AD114" s="11">
        <f>VLOOKUP($H114,output!$A$9:$AH$2200,AD$1-$J$1+2)</f>
        <v>0.64867600103281398</v>
      </c>
      <c r="AE114" s="11">
        <f>VLOOKUP($H114,output!$A$9:$AH$2200,AE$1-$J$1+2)</f>
        <v>0.64861395794987797</v>
      </c>
      <c r="AF114" s="11">
        <f>VLOOKUP($H114,output!$A$9:$AH$2200,AF$1-$J$1+2)</f>
        <v>0.64855540530787203</v>
      </c>
      <c r="AG114" s="11">
        <f>VLOOKUP($H114,output!$A$9:$AH$2200,AG$1-$J$1+2)</f>
        <v>0.64850307841335197</v>
      </c>
      <c r="AH114" s="11">
        <f>VLOOKUP($H114,output!$A$9:$AH$2200,AH$1-$J$1+2)</f>
        <v>0.64845619712248603</v>
      </c>
      <c r="AI114" s="11">
        <f>VLOOKUP($H114,output!$A$9:$AH$2200,AI$1-$J$1+2)</f>
        <v>0.648414265093194</v>
      </c>
      <c r="AJ114" s="11">
        <f>VLOOKUP($H114,output!$A$9:$AH$2200,AJ$1-$J$1+2)</f>
        <v>0.648376505786597</v>
      </c>
      <c r="AK114" s="11">
        <f>VLOOKUP($H114,output!$A$9:$AH$2200,AK$1-$J$1+2)</f>
        <v>0.64834249954461698</v>
      </c>
      <c r="AL114" s="11">
        <f>VLOOKUP($H114,output!$A$9:$AH$2200,AL$1-$J$1+2)</f>
        <v>0.64831183703596096</v>
      </c>
      <c r="AM114" s="11">
        <f>VLOOKUP($H114,output!$A$9:$AH$2200,AM$1-$J$1+2)</f>
        <v>0.64828415652220095</v>
      </c>
      <c r="AN114" s="11">
        <f>VLOOKUP($H114,output!$A$9:$AH$2200,AN$1-$J$1+2)</f>
        <v>0.64825913986005301</v>
      </c>
      <c r="AO114" s="11">
        <f>VLOOKUP($H114,output!$A$9:$AH$2200,AO$1-$J$1+2)</f>
        <v>0.64823650545928901</v>
      </c>
      <c r="AP114" s="11">
        <f>VLOOKUP($H114,output!$A$9:$AH$2200,AP$1-$J$1+2)</f>
        <v>0.64821600758484099</v>
      </c>
    </row>
    <row r="115" spans="8:42" x14ac:dyDescent="0.35">
      <c r="H115" t="s">
        <v>6</v>
      </c>
      <c r="J115" s="11">
        <f>VLOOKUP($H115,output!$A$9:$AH$2200,J$1-$J$1+2)</f>
        <v>3.2130000000000001</v>
      </c>
      <c r="K115" s="11">
        <f>VLOOKUP($H115,output!$A$9:$AH$2200,K$1-$J$1+2)</f>
        <v>3.194</v>
      </c>
      <c r="L115" s="11">
        <f>VLOOKUP($H115,output!$A$9:$AH$2200,L$1-$J$1+2)</f>
        <v>3.1779999999999999</v>
      </c>
      <c r="M115" s="11">
        <f>VLOOKUP($H115,output!$A$9:$AH$2200,M$1-$J$1+2)</f>
        <v>3.16982048141044</v>
      </c>
      <c r="N115" s="11">
        <f>VLOOKUP($H115,output!$A$9:$AH$2200,N$1-$J$1+2)</f>
        <v>3.16204589716867</v>
      </c>
      <c r="O115" s="11">
        <f>VLOOKUP($H115,output!$A$9:$AH$2200,O$1-$J$1+2)</f>
        <v>3.2146107254560299</v>
      </c>
      <c r="P115" s="11">
        <f>VLOOKUP($H115,output!$A$9:$AH$2200,P$1-$J$1+2)</f>
        <v>3.2712085457613198</v>
      </c>
      <c r="Q115" s="11">
        <f>VLOOKUP($H115,output!$A$9:$AH$2200,Q$1-$J$1+2)</f>
        <v>3.2725496523520698</v>
      </c>
      <c r="R115" s="11">
        <f>VLOOKUP($H115,output!$A$9:$AH$2200,R$1-$J$1+2)</f>
        <v>3.2671946197256001</v>
      </c>
      <c r="S115" s="11">
        <f>VLOOKUP($H115,output!$A$9:$AH$2200,S$1-$J$1+2)</f>
        <v>3.3364402383825502</v>
      </c>
      <c r="T115" s="11">
        <f>VLOOKUP($H115,output!$A$9:$AH$2200,T$1-$J$1+2)</f>
        <v>3.3958450829248799</v>
      </c>
      <c r="U115" s="11">
        <f>VLOOKUP($H115,output!$A$9:$AH$2200,U$1-$J$1+2)</f>
        <v>3.4562308960944201</v>
      </c>
      <c r="V115" s="11">
        <f>VLOOKUP($H115,output!$A$9:$AH$2200,V$1-$J$1+2)</f>
        <v>3.5563256810412698</v>
      </c>
      <c r="W115" s="11">
        <f>VLOOKUP($H115,output!$A$9:$AH$2200,W$1-$J$1+2)</f>
        <v>3.59268816626982</v>
      </c>
      <c r="X115" s="11">
        <f>VLOOKUP($H115,output!$A$9:$AH$2200,X$1-$J$1+2)</f>
        <v>3.6400563275522102</v>
      </c>
      <c r="Y115" s="11">
        <f>VLOOKUP($H115,output!$A$9:$AH$2200,Y$1-$J$1+2)</f>
        <v>3.6721388271171</v>
      </c>
      <c r="Z115" s="11">
        <f>VLOOKUP($H115,output!$A$9:$AH$2200,Z$1-$J$1+2)</f>
        <v>3.7006860125410799</v>
      </c>
      <c r="AA115" s="11">
        <f>VLOOKUP($H115,output!$A$9:$AH$2200,AA$1-$J$1+2)</f>
        <v>3.7234870619428602</v>
      </c>
      <c r="AB115" s="11">
        <f>VLOOKUP($H115,output!$A$9:$AH$2200,AB$1-$J$1+2)</f>
        <v>3.7367487625848899</v>
      </c>
      <c r="AC115" s="11">
        <f>VLOOKUP($H115,output!$A$9:$AH$2200,AC$1-$J$1+2)</f>
        <v>3.73683286280224</v>
      </c>
      <c r="AD115" s="11">
        <f>VLOOKUP($H115,output!$A$9:$AH$2200,AD$1-$J$1+2)</f>
        <v>3.7351848882385101</v>
      </c>
      <c r="AE115" s="11">
        <f>VLOOKUP($H115,output!$A$9:$AH$2200,AE$1-$J$1+2)</f>
        <v>3.7322839049120198</v>
      </c>
      <c r="AF115" s="11">
        <f>VLOOKUP($H115,output!$A$9:$AH$2200,AF$1-$J$1+2)</f>
        <v>3.7157035983293301</v>
      </c>
      <c r="AG115" s="11">
        <f>VLOOKUP($H115,output!$A$9:$AH$2200,AG$1-$J$1+2)</f>
        <v>3.6995888128147798</v>
      </c>
      <c r="AH115" s="11">
        <f>VLOOKUP($H115,output!$A$9:$AH$2200,AH$1-$J$1+2)</f>
        <v>3.6838907714146698</v>
      </c>
      <c r="AI115" s="11">
        <f>VLOOKUP($H115,output!$A$9:$AH$2200,AI$1-$J$1+2)</f>
        <v>3.6691617891162398</v>
      </c>
      <c r="AJ115" s="11">
        <f>VLOOKUP($H115,output!$A$9:$AH$2200,AJ$1-$J$1+2)</f>
        <v>3.6547516700653002</v>
      </c>
      <c r="AK115" s="11">
        <f>VLOOKUP($H115,output!$A$9:$AH$2200,AK$1-$J$1+2)</f>
        <v>3.64094031331005</v>
      </c>
      <c r="AL115" s="11">
        <f>VLOOKUP($H115,output!$A$9:$AH$2200,AL$1-$J$1+2)</f>
        <v>3.6277194852874102</v>
      </c>
      <c r="AM115" s="11">
        <f>VLOOKUP($H115,output!$A$9:$AH$2200,AM$1-$J$1+2)</f>
        <v>3.6149884727334198</v>
      </c>
      <c r="AN115" s="11">
        <f>VLOOKUP($H115,output!$A$9:$AH$2200,AN$1-$J$1+2)</f>
        <v>3.6028222347927601</v>
      </c>
      <c r="AO115" s="11">
        <f>VLOOKUP($H115,output!$A$9:$AH$2200,AO$1-$J$1+2)</f>
        <v>3.59111385254747</v>
      </c>
      <c r="AP115" s="11">
        <f>VLOOKUP($H115,output!$A$9:$AH$2200,AP$1-$J$1+2)</f>
        <v>3.57993151224216</v>
      </c>
    </row>
    <row r="116" spans="8:42" x14ac:dyDescent="0.35"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8:42" x14ac:dyDescent="0.35"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8:42" x14ac:dyDescent="0.35"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8:42" x14ac:dyDescent="0.35">
      <c r="H119" s="2" t="s">
        <v>169</v>
      </c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8:42" x14ac:dyDescent="0.35">
      <c r="H120" t="s">
        <v>68</v>
      </c>
      <c r="J120" s="11">
        <f>VLOOKUP($H120,output!$A$9:$AH$2200,J$1-$J$1+2)</f>
        <v>0</v>
      </c>
      <c r="K120" s="11">
        <f>VLOOKUP($H120,output!$A$9:$AH$2200,K$1-$J$1+2)</f>
        <v>1.63</v>
      </c>
      <c r="L120" s="11">
        <f>VLOOKUP($H120,output!$A$9:$AH$2200,L$1-$J$1+2)</f>
        <v>1.63</v>
      </c>
      <c r="M120" s="11">
        <f>VLOOKUP($H120,output!$A$9:$AH$2200,M$1-$J$1+2)</f>
        <v>1.6153903212759899</v>
      </c>
      <c r="N120" s="11">
        <f>VLOOKUP($H120,output!$A$9:$AH$2200,N$1-$J$1+2)</f>
        <v>1.9824461592475</v>
      </c>
      <c r="O120" s="11">
        <f>VLOOKUP($H120,output!$A$9:$AH$2200,O$1-$J$1+2)</f>
        <v>2.74205132310821</v>
      </c>
      <c r="P120" s="11">
        <f>VLOOKUP($H120,output!$A$9:$AH$2200,P$1-$J$1+2)</f>
        <v>2.6456907506468799</v>
      </c>
      <c r="Q120" s="11">
        <f>VLOOKUP($H120,output!$A$9:$AH$2200,Q$1-$J$1+2)</f>
        <v>2.3875966509255102</v>
      </c>
      <c r="R120" s="11">
        <f>VLOOKUP($H120,output!$A$9:$AH$2200,R$1-$J$1+2)</f>
        <v>2.2707258854850201</v>
      </c>
      <c r="S120" s="11">
        <f>VLOOKUP($H120,output!$A$9:$AH$2200,S$1-$J$1+2)</f>
        <v>3.4518476604353099</v>
      </c>
      <c r="T120" s="11">
        <f>VLOOKUP($H120,output!$A$9:$AH$2200,T$1-$J$1+2)</f>
        <v>3.25026529402261</v>
      </c>
      <c r="U120" s="11">
        <f>VLOOKUP($H120,output!$A$9:$AH$2200,U$1-$J$1+2)</f>
        <v>3.25229232022954</v>
      </c>
      <c r="V120" s="11">
        <f>VLOOKUP($H120,output!$A$9:$AH$2200,V$1-$J$1+2)</f>
        <v>4.1742174139586199</v>
      </c>
      <c r="W120" s="11">
        <f>VLOOKUP($H120,output!$A$9:$AH$2200,W$1-$J$1+2)</f>
        <v>3.5601830063511999</v>
      </c>
      <c r="X120" s="11">
        <f>VLOOKUP($H120,output!$A$9:$AH$2200,X$1-$J$1+2)</f>
        <v>3.5766190255433901</v>
      </c>
      <c r="Y120" s="11">
        <f>VLOOKUP($H120,output!$A$9:$AH$2200,Y$1-$J$1+2)</f>
        <v>3.46532269198243</v>
      </c>
      <c r="Z120" s="11">
        <f>VLOOKUP($H120,output!$A$9:$AH$2200,Z$1-$J$1+2)</f>
        <v>3.4680220030873099</v>
      </c>
      <c r="AA120" s="11">
        <f>VLOOKUP($H120,output!$A$9:$AH$2200,AA$1-$J$1+2)</f>
        <v>3.46115299281746</v>
      </c>
      <c r="AB120" s="11">
        <f>VLOOKUP($H120,output!$A$9:$AH$2200,AB$1-$J$1+2)</f>
        <v>3.1524838518985399</v>
      </c>
      <c r="AC120" s="11">
        <f>VLOOKUP($H120,output!$A$9:$AH$2200,AC$1-$J$1+2)</f>
        <v>3.00677272826093</v>
      </c>
      <c r="AD120" s="11">
        <f>VLOOKUP($H120,output!$A$9:$AH$2200,AD$1-$J$1+2)</f>
        <v>2.9271219217725699</v>
      </c>
      <c r="AE120" s="11">
        <f>VLOOKUP($H120,output!$A$9:$AH$2200,AE$1-$J$1+2)</f>
        <v>2.8755123968896101</v>
      </c>
      <c r="AF120" s="11">
        <f>VLOOKUP($H120,output!$A$9:$AH$2200,AF$1-$J$1+2)</f>
        <v>2.8386359258015901</v>
      </c>
      <c r="AG120" s="11">
        <f>VLOOKUP($H120,output!$A$9:$AH$2200,AG$1-$J$1+2)</f>
        <v>2.8087405555089999</v>
      </c>
      <c r="AH120" s="11">
        <f>VLOOKUP($H120,output!$A$9:$AH$2200,AH$1-$J$1+2)</f>
        <v>2.7850340670697</v>
      </c>
      <c r="AI120" s="11">
        <f>VLOOKUP($H120,output!$A$9:$AH$2200,AI$1-$J$1+2)</f>
        <v>2.76550594798637</v>
      </c>
      <c r="AJ120" s="11">
        <f>VLOOKUP($H120,output!$A$9:$AH$2200,AJ$1-$J$1+2)</f>
        <v>2.7490012459542799</v>
      </c>
      <c r="AK120" s="11">
        <f>VLOOKUP($H120,output!$A$9:$AH$2200,AK$1-$J$1+2)</f>
        <v>2.73464817065706</v>
      </c>
      <c r="AL120" s="11">
        <f>VLOOKUP($H120,output!$A$9:$AH$2200,AL$1-$J$1+2)</f>
        <v>2.72193730360235</v>
      </c>
      <c r="AM120" s="11">
        <f>VLOOKUP($H120,output!$A$9:$AH$2200,AM$1-$J$1+2)</f>
        <v>2.71049225120642</v>
      </c>
      <c r="AN120" s="11">
        <f>VLOOKUP($H120,output!$A$9:$AH$2200,AN$1-$J$1+2)</f>
        <v>2.7000402581785301</v>
      </c>
      <c r="AO120" s="11">
        <f>VLOOKUP($H120,output!$A$9:$AH$2200,AO$1-$J$1+2)</f>
        <v>2.6903781234086499</v>
      </c>
      <c r="AP120" s="11">
        <f>VLOOKUP($H120,output!$A$9:$AH$2200,AP$1-$J$1+2)</f>
        <v>2.6813510094725301</v>
      </c>
    </row>
    <row r="121" spans="8:42" x14ac:dyDescent="0.35">
      <c r="H121" t="s">
        <v>99</v>
      </c>
      <c r="J121" s="11">
        <f>VLOOKUP($H121,output!$A$9:$AH$2200,J$1-$J$1+2)</f>
        <v>0</v>
      </c>
      <c r="K121" s="11">
        <f>VLOOKUP($H121,output!$A$9:$AH$2200,K$1-$J$1+2)</f>
        <v>0</v>
      </c>
      <c r="L121" s="11">
        <f>VLOOKUP($H121,output!$A$9:$AH$2200,L$1-$J$1+2)</f>
        <v>0</v>
      </c>
      <c r="M121" s="11">
        <f>VLOOKUP($H121,output!$A$9:$AH$2200,M$1-$J$1+2)</f>
        <v>1.0716370470846099</v>
      </c>
      <c r="N121" s="11">
        <f>VLOOKUP($H121,output!$A$9:$AH$2200,N$1-$J$1+2)</f>
        <v>1.2989248134787701</v>
      </c>
      <c r="O121" s="11">
        <f>VLOOKUP($H121,output!$A$9:$AH$2200,O$1-$J$1+2)</f>
        <v>1.7062715808661799</v>
      </c>
      <c r="P121" s="11">
        <f>VLOOKUP($H121,output!$A$9:$AH$2200,P$1-$J$1+2)</f>
        <v>2.0145058421782802</v>
      </c>
      <c r="Q121" s="11">
        <f>VLOOKUP($H121,output!$A$9:$AH$2200,Q$1-$J$1+2)</f>
        <v>1.75230308768926</v>
      </c>
      <c r="R121" s="11">
        <f>VLOOKUP($H121,output!$A$9:$AH$2200,R$1-$J$1+2)</f>
        <v>1.6570630309676699</v>
      </c>
      <c r="S121" s="11">
        <f>VLOOKUP($H121,output!$A$9:$AH$2200,S$1-$J$1+2)</f>
        <v>2.7948732738027098</v>
      </c>
      <c r="T121" s="11">
        <f>VLOOKUP($H121,output!$A$9:$AH$2200,T$1-$J$1+2)</f>
        <v>2.5887033220265399</v>
      </c>
      <c r="U121" s="11">
        <f>VLOOKUP($H121,output!$A$9:$AH$2200,U$1-$J$1+2)</f>
        <v>2.6188279606294902</v>
      </c>
      <c r="V121" s="11">
        <f>VLOOKUP($H121,output!$A$9:$AH$2200,V$1-$J$1+2)</f>
        <v>3.9255967356108701</v>
      </c>
      <c r="W121" s="11">
        <f>VLOOKUP($H121,output!$A$9:$AH$2200,W$1-$J$1+2)</f>
        <v>3.21352030378364</v>
      </c>
      <c r="X121" s="11">
        <f>VLOOKUP($H121,output!$A$9:$AH$2200,X$1-$J$1+2)</f>
        <v>3.21264658667842</v>
      </c>
      <c r="Y121" s="11">
        <f>VLOOKUP($H121,output!$A$9:$AH$2200,Y$1-$J$1+2)</f>
        <v>3.1425471966553098</v>
      </c>
      <c r="Z121" s="11">
        <f>VLOOKUP($H121,output!$A$9:$AH$2200,Z$1-$J$1+2)</f>
        <v>3.18081267138944</v>
      </c>
      <c r="AA121" s="11">
        <f>VLOOKUP($H121,output!$A$9:$AH$2200,AA$1-$J$1+2)</f>
        <v>3.2122405009158701</v>
      </c>
      <c r="AB121" s="11">
        <f>VLOOKUP($H121,output!$A$9:$AH$2200,AB$1-$J$1+2)</f>
        <v>2.8326319238262698</v>
      </c>
      <c r="AC121" s="11">
        <f>VLOOKUP($H121,output!$A$9:$AH$2200,AC$1-$J$1+2)</f>
        <v>2.6607877507834901</v>
      </c>
      <c r="AD121" s="11">
        <f>VLOOKUP($H121,output!$A$9:$AH$2200,AD$1-$J$1+2)</f>
        <v>2.56793723290289</v>
      </c>
      <c r="AE121" s="11">
        <f>VLOOKUP($H121,output!$A$9:$AH$2200,AE$1-$J$1+2)</f>
        <v>2.5104803591014999</v>
      </c>
      <c r="AF121" s="11">
        <f>VLOOKUP($H121,output!$A$9:$AH$2200,AF$1-$J$1+2)</f>
        <v>2.4711891972377602</v>
      </c>
      <c r="AG121" s="11">
        <f>VLOOKUP($H121,output!$A$9:$AH$2200,AG$1-$J$1+2)</f>
        <v>2.4406116686065298</v>
      </c>
      <c r="AH121" s="11">
        <f>VLOOKUP($H121,output!$A$9:$AH$2200,AH$1-$J$1+2)</f>
        <v>2.4172483388834101</v>
      </c>
      <c r="AI121" s="11">
        <f>VLOOKUP($H121,output!$A$9:$AH$2200,AI$1-$J$1+2)</f>
        <v>2.3986759246620299</v>
      </c>
      <c r="AJ121" s="11">
        <f>VLOOKUP($H121,output!$A$9:$AH$2200,AJ$1-$J$1+2)</f>
        <v>2.3834976232643199</v>
      </c>
      <c r="AK121" s="11">
        <f>VLOOKUP($H121,output!$A$9:$AH$2200,AK$1-$J$1+2)</f>
        <v>2.3707438462389301</v>
      </c>
      <c r="AL121" s="11">
        <f>VLOOKUP($H121,output!$A$9:$AH$2200,AL$1-$J$1+2)</f>
        <v>2.3598191643330102</v>
      </c>
      <c r="AM121" s="11">
        <f>VLOOKUP($H121,output!$A$9:$AH$2200,AM$1-$J$1+2)</f>
        <v>2.3502992202835999</v>
      </c>
      <c r="AN121" s="11">
        <f>VLOOKUP($H121,output!$A$9:$AH$2200,AN$1-$J$1+2)</f>
        <v>2.3418800257346102</v>
      </c>
      <c r="AO121" s="11">
        <f>VLOOKUP($H121,output!$A$9:$AH$2200,AO$1-$J$1+2)</f>
        <v>2.3343376296056801</v>
      </c>
      <c r="AP121" s="11">
        <f>VLOOKUP($H121,output!$A$9:$AH$2200,AP$1-$J$1+2)</f>
        <v>2.32750315285036</v>
      </c>
    </row>
    <row r="122" spans="8:42" x14ac:dyDescent="0.35">
      <c r="H122" t="s">
        <v>72</v>
      </c>
      <c r="J122" s="11">
        <f>VLOOKUP($H122,output!$A$9:$AH$2200,J$1-$J$1+2)</f>
        <v>0</v>
      </c>
      <c r="K122" s="11">
        <f>VLOOKUP($H122,output!$A$9:$AH$2200,K$1-$J$1+2)</f>
        <v>0.19600000000000001</v>
      </c>
      <c r="L122" s="11">
        <f>VLOOKUP($H122,output!$A$9:$AH$2200,L$1-$J$1+2)</f>
        <v>0.188</v>
      </c>
      <c r="M122" s="11">
        <f>VLOOKUP($H122,output!$A$9:$AH$2200,M$1-$J$1+2)</f>
        <v>0.18023036450261501</v>
      </c>
      <c r="N122" s="11">
        <f>VLOOKUP($H122,output!$A$9:$AH$2200,N$1-$J$1+2)</f>
        <v>0.36414094960885601</v>
      </c>
      <c r="O122" s="11">
        <f>VLOOKUP($H122,output!$A$9:$AH$2200,O$1-$J$1+2)</f>
        <v>0.317022601014256</v>
      </c>
      <c r="P122" s="11">
        <f>VLOOKUP($H122,output!$A$9:$AH$2200,P$1-$J$1+2)</f>
        <v>0.56105425864109304</v>
      </c>
      <c r="Q122" s="11">
        <f>VLOOKUP($H122,output!$A$9:$AH$2200,Q$1-$J$1+2)</f>
        <v>0.95754158110526799</v>
      </c>
      <c r="R122" s="11">
        <f>VLOOKUP($H122,output!$A$9:$AH$2200,R$1-$J$1+2)</f>
        <v>0.83477886810846103</v>
      </c>
      <c r="S122" s="11">
        <f>VLOOKUP($H122,output!$A$9:$AH$2200,S$1-$J$1+2)</f>
        <v>0.75242850641469905</v>
      </c>
      <c r="T122" s="11">
        <f>VLOOKUP($H122,output!$A$9:$AH$2200,T$1-$J$1+2)</f>
        <v>0.68527932793137303</v>
      </c>
      <c r="U122" s="11">
        <f>VLOOKUP($H122,output!$A$9:$AH$2200,U$1-$J$1+2)</f>
        <v>0.615427759085035</v>
      </c>
      <c r="V122" s="11">
        <f>VLOOKUP($H122,output!$A$9:$AH$2200,V$1-$J$1+2)</f>
        <v>0.56075956128620397</v>
      </c>
      <c r="W122" s="11">
        <f>VLOOKUP($H122,output!$A$9:$AH$2200,W$1-$J$1+2)</f>
        <v>1.0416115938660799</v>
      </c>
      <c r="X122" s="11">
        <f>VLOOKUP($H122,output!$A$9:$AH$2200,X$1-$J$1+2)</f>
        <v>0.87362847726249904</v>
      </c>
      <c r="Y122" s="11">
        <f>VLOOKUP($H122,output!$A$9:$AH$2200,Y$1-$J$1+2)</f>
        <v>0.737273926330135</v>
      </c>
      <c r="Z122" s="11">
        <f>VLOOKUP($H122,output!$A$9:$AH$2200,Z$1-$J$1+2)</f>
        <v>0.62805831261578804</v>
      </c>
      <c r="AA122" s="11">
        <f>VLOOKUP($H122,output!$A$9:$AH$2200,AA$1-$J$1+2)</f>
        <v>0.53909545957722405</v>
      </c>
      <c r="AB122" s="11">
        <f>VLOOKUP($H122,output!$A$9:$AH$2200,AB$1-$J$1+2)</f>
        <v>0.46660536590221602</v>
      </c>
      <c r="AC122" s="11">
        <f>VLOOKUP($H122,output!$A$9:$AH$2200,AC$1-$J$1+2)</f>
        <v>1.25839924805681</v>
      </c>
      <c r="AD122" s="11">
        <f>VLOOKUP($H122,output!$A$9:$AH$2200,AD$1-$J$1+2)</f>
        <v>1.1303535319272999</v>
      </c>
      <c r="AE122" s="11">
        <f>VLOOKUP($H122,output!$A$9:$AH$2200,AE$1-$J$1+2)</f>
        <v>1.0116142277846301</v>
      </c>
      <c r="AF122" s="11">
        <f>VLOOKUP($H122,output!$A$9:$AH$2200,AF$1-$J$1+2)</f>
        <v>1.0859606789726699</v>
      </c>
      <c r="AG122" s="11">
        <f>VLOOKUP($H122,output!$A$9:$AH$2200,AG$1-$J$1+2)</f>
        <v>0.973881901326628</v>
      </c>
      <c r="AH122" s="11">
        <f>VLOOKUP($H122,output!$A$9:$AH$2200,AH$1-$J$1+2)</f>
        <v>0.872037894537675</v>
      </c>
      <c r="AI122" s="11">
        <f>VLOOKUP($H122,output!$A$9:$AH$2200,AI$1-$J$1+2)</f>
        <v>0.78000296363524502</v>
      </c>
      <c r="AJ122" s="11">
        <f>VLOOKUP($H122,output!$A$9:$AH$2200,AJ$1-$J$1+2)</f>
        <v>0.69721623798472498</v>
      </c>
      <c r="AK122" s="11">
        <f>VLOOKUP($H122,output!$A$9:$AH$2200,AK$1-$J$1+2)</f>
        <v>0.62303300686344798</v>
      </c>
      <c r="AL122" s="11">
        <f>VLOOKUP($H122,output!$A$9:$AH$2200,AL$1-$J$1+2)</f>
        <v>0.55676661518188297</v>
      </c>
      <c r="AM122" s="11">
        <f>VLOOKUP($H122,output!$A$9:$AH$2200,AM$1-$J$1+2)</f>
        <v>0.49772034282798899</v>
      </c>
      <c r="AN122" s="11">
        <f>VLOOKUP($H122,output!$A$9:$AH$2200,AN$1-$J$1+2)</f>
        <v>0.44521044476168098</v>
      </c>
      <c r="AO122" s="11">
        <f>VLOOKUP($H122,output!$A$9:$AH$2200,AO$1-$J$1+2)</f>
        <v>0.39858197189108102</v>
      </c>
      <c r="AP122" s="11">
        <f>VLOOKUP($H122,output!$A$9:$AH$2200,AP$1-$J$1+2)</f>
        <v>0.35721891909907799</v>
      </c>
    </row>
    <row r="123" spans="8:42" x14ac:dyDescent="0.35">
      <c r="H123" t="s">
        <v>227</v>
      </c>
      <c r="J123" s="11">
        <f>VLOOKUP($H123,output!$A$9:$AH$2200,J$1-$J$1+2)</f>
        <v>0</v>
      </c>
      <c r="K123" s="11">
        <f>VLOOKUP($H123,output!$A$9:$AH$2200,K$1-$J$1+2)</f>
        <v>0.58199999999999996</v>
      </c>
      <c r="L123" s="11">
        <f>VLOOKUP($H123,output!$A$9:$AH$2200,L$1-$J$1+2)</f>
        <v>0.55900000000000005</v>
      </c>
      <c r="M123" s="11">
        <f>VLOOKUP($H123,output!$A$9:$AH$2200,M$1-$J$1+2)</f>
        <v>0.55291406498221096</v>
      </c>
      <c r="N123" s="11">
        <f>VLOOKUP($H123,output!$A$9:$AH$2200,N$1-$J$1+2)</f>
        <v>0.582938650683964</v>
      </c>
      <c r="O123" s="11">
        <f>VLOOKUP($H123,output!$A$9:$AH$2200,O$1-$J$1+2)</f>
        <v>0.57509550051437097</v>
      </c>
      <c r="P123" s="11">
        <f>VLOOKUP($H123,output!$A$9:$AH$2200,P$1-$J$1+2)</f>
        <v>0</v>
      </c>
      <c r="Q123" s="11">
        <f>VLOOKUP($H123,output!$A$9:$AH$2200,Q$1-$J$1+2)</f>
        <v>0</v>
      </c>
      <c r="R123" s="11">
        <f>VLOOKUP($H123,output!$A$9:$AH$2200,R$1-$J$1+2)</f>
        <v>0</v>
      </c>
      <c r="S123" s="11">
        <f>VLOOKUP($H123,output!$A$9:$AH$2200,S$1-$J$1+2)</f>
        <v>0</v>
      </c>
      <c r="T123" s="11">
        <f>VLOOKUP($H123,output!$A$9:$AH$2200,T$1-$J$1+2)</f>
        <v>0</v>
      </c>
      <c r="U123" s="11">
        <f>VLOOKUP($H123,output!$A$9:$AH$2200,U$1-$J$1+2)</f>
        <v>0</v>
      </c>
      <c r="V123" s="11">
        <f>VLOOKUP($H123,output!$A$9:$AH$2200,V$1-$J$1+2)</f>
        <v>0</v>
      </c>
      <c r="W123" s="11">
        <f>VLOOKUP($H123,output!$A$9:$AH$2200,W$1-$J$1+2)</f>
        <v>0</v>
      </c>
      <c r="X123" s="11">
        <f>VLOOKUP($H123,output!$A$9:$AH$2200,X$1-$J$1+2)</f>
        <v>0</v>
      </c>
      <c r="Y123" s="11">
        <f>VLOOKUP($H123,output!$A$9:$AH$2200,Y$1-$J$1+2)</f>
        <v>0</v>
      </c>
      <c r="Z123" s="11">
        <f>VLOOKUP($H123,output!$A$9:$AH$2200,Z$1-$J$1+2)</f>
        <v>0</v>
      </c>
      <c r="AA123" s="11">
        <f>VLOOKUP($H123,output!$A$9:$AH$2200,AA$1-$J$1+2)</f>
        <v>0</v>
      </c>
      <c r="AB123" s="11">
        <f>VLOOKUP($H123,output!$A$9:$AH$2200,AB$1-$J$1+2)</f>
        <v>0</v>
      </c>
      <c r="AC123" s="11">
        <f>VLOOKUP($H123,output!$A$9:$AH$2200,AC$1-$J$1+2)</f>
        <v>0</v>
      </c>
      <c r="AD123" s="11">
        <f>VLOOKUP($H123,output!$A$9:$AH$2200,AD$1-$J$1+2)</f>
        <v>0</v>
      </c>
      <c r="AE123" s="11">
        <f>VLOOKUP($H123,output!$A$9:$AH$2200,AE$1-$J$1+2)</f>
        <v>0</v>
      </c>
      <c r="AF123" s="11">
        <f>VLOOKUP($H123,output!$A$9:$AH$2200,AF$1-$J$1+2)</f>
        <v>0</v>
      </c>
      <c r="AG123" s="11">
        <f>VLOOKUP($H123,output!$A$9:$AH$2200,AG$1-$J$1+2)</f>
        <v>0</v>
      </c>
      <c r="AH123" s="11">
        <f>VLOOKUP($H123,output!$A$9:$AH$2200,AH$1-$J$1+2)</f>
        <v>0</v>
      </c>
      <c r="AI123" s="11">
        <f>VLOOKUP($H123,output!$A$9:$AH$2200,AI$1-$J$1+2)</f>
        <v>0</v>
      </c>
      <c r="AJ123" s="11">
        <f>VLOOKUP($H123,output!$A$9:$AH$2200,AJ$1-$J$1+2)</f>
        <v>0</v>
      </c>
      <c r="AK123" s="11">
        <f>VLOOKUP($H123,output!$A$9:$AH$2200,AK$1-$J$1+2)</f>
        <v>0</v>
      </c>
      <c r="AL123" s="11">
        <f>VLOOKUP($H123,output!$A$9:$AH$2200,AL$1-$J$1+2)</f>
        <v>0</v>
      </c>
      <c r="AM123" s="11">
        <f>VLOOKUP($H123,output!$A$9:$AH$2200,AM$1-$J$1+2)</f>
        <v>0</v>
      </c>
      <c r="AN123" s="11">
        <f>VLOOKUP($H123,output!$A$9:$AH$2200,AN$1-$J$1+2)</f>
        <v>0</v>
      </c>
      <c r="AO123" s="11">
        <f>VLOOKUP($H123,output!$A$9:$AH$2200,AO$1-$J$1+2)</f>
        <v>0</v>
      </c>
      <c r="AP123" s="11">
        <f>VLOOKUP($H123,output!$A$9:$AH$2200,AP$1-$J$1+2)</f>
        <v>0</v>
      </c>
    </row>
    <row r="124" spans="8:42" x14ac:dyDescent="0.35">
      <c r="H124" t="s">
        <v>229</v>
      </c>
      <c r="J124" s="11">
        <f>VLOOKUP($H124,output!$A$9:$AH$2200,J$1-$J$1+2)</f>
        <v>0</v>
      </c>
      <c r="K124" s="11">
        <f>VLOOKUP($H124,output!$A$9:$AH$2200,K$1-$J$1+2)</f>
        <v>0</v>
      </c>
      <c r="L124" s="11">
        <f>VLOOKUP($H124,output!$A$9:$AH$2200,L$1-$J$1+2)</f>
        <v>0</v>
      </c>
      <c r="M124" s="11">
        <f>VLOOKUP($H124,output!$A$9:$AH$2200,M$1-$J$1+2)</f>
        <v>0</v>
      </c>
      <c r="N124" s="11">
        <f>VLOOKUP($H124,output!$A$9:$AH$2200,N$1-$J$1+2)</f>
        <v>0</v>
      </c>
      <c r="O124" s="11">
        <f>VLOOKUP($H124,output!$A$9:$AH$2200,O$1-$J$1+2)</f>
        <v>0</v>
      </c>
      <c r="P124" s="11">
        <f>VLOOKUP($H124,output!$A$9:$AH$2200,P$1-$J$1+2)</f>
        <v>2.47448963844908</v>
      </c>
      <c r="Q124" s="11">
        <f>VLOOKUP($H124,output!$A$9:$AH$2200,Q$1-$J$1+2)</f>
        <v>3.4639304813690801</v>
      </c>
      <c r="R124" s="11">
        <f>VLOOKUP($H124,output!$A$9:$AH$2200,R$1-$J$1+2)</f>
        <v>3.2972330033661601</v>
      </c>
      <c r="S124" s="11">
        <f>VLOOKUP($H124,output!$A$9:$AH$2200,S$1-$J$1+2)</f>
        <v>3.09670160038793</v>
      </c>
      <c r="T124" s="11">
        <f>VLOOKUP($H124,output!$A$9:$AH$2200,T$1-$J$1+2)</f>
        <v>2.95862170714397</v>
      </c>
      <c r="U124" s="11">
        <f>VLOOKUP($H124,output!$A$9:$AH$2200,U$1-$J$1+2)</f>
        <v>2.7984156176991699</v>
      </c>
      <c r="V124" s="11">
        <f>VLOOKUP($H124,output!$A$9:$AH$2200,V$1-$J$1+2)</f>
        <v>2.6895803956126501</v>
      </c>
      <c r="W124" s="11">
        <f>VLOOKUP($H124,output!$A$9:$AH$2200,W$1-$J$1+2)</f>
        <v>3.2804305784956198</v>
      </c>
      <c r="X124" s="11">
        <f>VLOOKUP($H124,output!$A$9:$AH$2200,X$1-$J$1+2)</f>
        <v>2.8905664498246999</v>
      </c>
      <c r="Y124" s="11">
        <f>VLOOKUP($H124,output!$A$9:$AH$2200,Y$1-$J$1+2)</f>
        <v>2.5663043592877601</v>
      </c>
      <c r="Z124" s="11">
        <f>VLOOKUP($H124,output!$A$9:$AH$2200,Z$1-$J$1+2)</f>
        <v>2.3149805490493001</v>
      </c>
      <c r="AA124" s="11">
        <f>VLOOKUP($H124,output!$A$9:$AH$2200,AA$1-$J$1+2)</f>
        <v>2.0946427255440101</v>
      </c>
      <c r="AB124" s="11">
        <f>VLOOKUP($H124,output!$A$9:$AH$2200,AB$1-$J$1+2)</f>
        <v>1.89821836017169</v>
      </c>
      <c r="AC124" s="11">
        <f>VLOOKUP($H124,output!$A$9:$AH$2200,AC$1-$J$1+2)</f>
        <v>2.2824013302076001</v>
      </c>
      <c r="AD124" s="11">
        <f>VLOOKUP($H124,output!$A$9:$AH$2200,AD$1-$J$1+2)</f>
        <v>2.1351820726036101</v>
      </c>
      <c r="AE124" s="11">
        <f>VLOOKUP($H124,output!$A$9:$AH$2200,AE$1-$J$1+2)</f>
        <v>1.99519798018633</v>
      </c>
      <c r="AF124" s="11">
        <f>VLOOKUP($H124,output!$A$9:$AH$2200,AF$1-$J$1+2)</f>
        <v>2.9292251701513101</v>
      </c>
      <c r="AG124" s="11">
        <f>VLOOKUP($H124,output!$A$9:$AH$2200,AG$1-$J$1+2)</f>
        <v>2.7260192071931</v>
      </c>
      <c r="AH124" s="11">
        <f>VLOOKUP($H124,output!$A$9:$AH$2200,AH$1-$J$1+2)</f>
        <v>2.533975773501</v>
      </c>
      <c r="AI124" s="11">
        <f>VLOOKUP($H124,output!$A$9:$AH$2200,AI$1-$J$1+2)</f>
        <v>2.3526260538862802</v>
      </c>
      <c r="AJ124" s="11">
        <f>VLOOKUP($H124,output!$A$9:$AH$2200,AJ$1-$J$1+2)</f>
        <v>2.18165341566091</v>
      </c>
      <c r="AK124" s="11">
        <f>VLOOKUP($H124,output!$A$9:$AH$2200,AK$1-$J$1+2)</f>
        <v>2.0207774116211699</v>
      </c>
      <c r="AL124" s="11">
        <f>VLOOKUP($H124,output!$A$9:$AH$2200,AL$1-$J$1+2)</f>
        <v>1.8696990458904199</v>
      </c>
      <c r="AM124" s="11">
        <f>VLOOKUP($H124,output!$A$9:$AH$2200,AM$1-$J$1+2)</f>
        <v>1.72807877499463</v>
      </c>
      <c r="AN124" s="11">
        <f>VLOOKUP($H124,output!$A$9:$AH$2200,AN$1-$J$1+2)</f>
        <v>1.5955324591211999</v>
      </c>
      <c r="AO124" s="11">
        <f>VLOOKUP($H124,output!$A$9:$AH$2200,AO$1-$J$1+2)</f>
        <v>1.4716367625834701</v>
      </c>
      <c r="AP124" s="11">
        <f>VLOOKUP($H124,output!$A$9:$AH$2200,AP$1-$J$1+2)</f>
        <v>1.3559387684972499</v>
      </c>
    </row>
    <row r="125" spans="8:42" x14ac:dyDescent="0.35">
      <c r="H125" t="s">
        <v>75</v>
      </c>
      <c r="J125" s="11">
        <f>VLOOKUP($H125,output!$A$9:$AH$2200,J$1-$J$1+2)</f>
        <v>0</v>
      </c>
      <c r="K125" s="11">
        <f>VLOOKUP($H125,output!$A$9:$AH$2200,K$1-$J$1+2)</f>
        <v>0</v>
      </c>
      <c r="L125" s="11">
        <f>VLOOKUP($H125,output!$A$9:$AH$2200,L$1-$J$1+2)</f>
        <v>0</v>
      </c>
      <c r="M125" s="11">
        <f>VLOOKUP($H125,output!$A$9:$AH$2200,M$1-$J$1+2)</f>
        <v>0</v>
      </c>
      <c r="N125" s="11">
        <f>VLOOKUP($H125,output!$A$9:$AH$2200,N$1-$J$1+2)</f>
        <v>0</v>
      </c>
      <c r="O125" s="11">
        <f>VLOOKUP($H125,output!$A$9:$AH$2200,O$1-$J$1+2)</f>
        <v>0</v>
      </c>
      <c r="P125" s="11">
        <f>VLOOKUP($H125,output!$A$9:$AH$2200,P$1-$J$1+2)</f>
        <v>0</v>
      </c>
      <c r="Q125" s="11">
        <f>VLOOKUP($H125,output!$A$9:$AH$2200,Q$1-$J$1+2)</f>
        <v>1.50509486062755E-2</v>
      </c>
      <c r="R125" s="11">
        <f>VLOOKUP($H125,output!$A$9:$AH$2200,R$1-$J$1+2)</f>
        <v>2.54202481113774E-2</v>
      </c>
      <c r="S125" s="11">
        <f>VLOOKUP($H125,output!$A$9:$AH$2200,S$1-$J$1+2)</f>
        <v>4.3249446236153302E-2</v>
      </c>
      <c r="T125" s="11">
        <f>VLOOKUP($H125,output!$A$9:$AH$2200,T$1-$J$1+2)</f>
        <v>5.7805668336325701E-2</v>
      </c>
      <c r="U125" s="11">
        <f>VLOOKUP($H125,output!$A$9:$AH$2200,U$1-$J$1+2)</f>
        <v>6.6751896869733096E-2</v>
      </c>
      <c r="V125" s="11">
        <f>VLOOKUP($H125,output!$A$9:$AH$2200,V$1-$J$1+2)</f>
        <v>7.3031180128604295E-2</v>
      </c>
      <c r="W125" s="11">
        <f>VLOOKUP($H125,output!$A$9:$AH$2200,W$1-$J$1+2)</f>
        <v>0.12951935474072299</v>
      </c>
      <c r="X125" s="11">
        <f>VLOOKUP($H125,output!$A$9:$AH$2200,X$1-$J$1+2)</f>
        <v>0.109001397755333</v>
      </c>
      <c r="Y125" s="11">
        <f>VLOOKUP($H125,output!$A$9:$AH$2200,Y$1-$J$1+2)</f>
        <v>9.2289159206419905E-2</v>
      </c>
      <c r="Z125" s="11">
        <f>VLOOKUP($H125,output!$A$9:$AH$2200,Z$1-$J$1+2)</f>
        <v>7.8885998222228207E-2</v>
      </c>
      <c r="AA125" s="11">
        <f>VLOOKUP($H125,output!$A$9:$AH$2200,AA$1-$J$1+2)</f>
        <v>6.7809931353561906E-2</v>
      </c>
      <c r="AB125" s="11">
        <f>VLOOKUP($H125,output!$A$9:$AH$2200,AB$1-$J$1+2)</f>
        <v>5.8740053130736998E-2</v>
      </c>
      <c r="AC125" s="11">
        <f>VLOOKUP($H125,output!$A$9:$AH$2200,AC$1-$J$1+2)</f>
        <v>0.17031629006064999</v>
      </c>
      <c r="AD125" s="11">
        <f>VLOOKUP($H125,output!$A$9:$AH$2200,AD$1-$J$1+2)</f>
        <v>0.153934842418779</v>
      </c>
      <c r="AE125" s="11">
        <f>VLOOKUP($H125,output!$A$9:$AH$2200,AE$1-$J$1+2)</f>
        <v>0.13843549266185201</v>
      </c>
      <c r="AF125" s="11">
        <f>VLOOKUP($H125,output!$A$9:$AH$2200,AF$1-$J$1+2)</f>
        <v>0.14136678378172601</v>
      </c>
      <c r="AG125" s="11">
        <f>VLOOKUP($H125,output!$A$9:$AH$2200,AG$1-$J$1+2)</f>
        <v>0.126815817671074</v>
      </c>
      <c r="AH125" s="11">
        <f>VLOOKUP($H125,output!$A$9:$AH$2200,AH$1-$J$1+2)</f>
        <v>0.113523858120975</v>
      </c>
      <c r="AI125" s="11">
        <f>VLOOKUP($H125,output!$A$9:$AH$2200,AI$1-$J$1+2)</f>
        <v>0.10147139771541799</v>
      </c>
      <c r="AJ125" s="11">
        <f>VLOOKUP($H125,output!$A$9:$AH$2200,AJ$1-$J$1+2)</f>
        <v>9.0609066814131597E-2</v>
      </c>
      <c r="AK125" s="11">
        <f>VLOOKUP($H125,output!$A$9:$AH$2200,AK$1-$J$1+2)</f>
        <v>8.0868297460169394E-2</v>
      </c>
      <c r="AL125" s="11">
        <f>VLOOKUP($H125,output!$A$9:$AH$2200,AL$1-$J$1+2)</f>
        <v>7.2169328335488794E-2</v>
      </c>
      <c r="AM125" s="11">
        <f>VLOOKUP($H125,output!$A$9:$AH$2200,AM$1-$J$1+2)</f>
        <v>6.4427072497253796E-2</v>
      </c>
      <c r="AN125" s="11">
        <f>VLOOKUP($H125,output!$A$9:$AH$2200,AN$1-$J$1+2)</f>
        <v>5.75553193336771E-2</v>
      </c>
      <c r="AO125" s="11">
        <f>VLOOKUP($H125,output!$A$9:$AH$2200,AO$1-$J$1+2)</f>
        <v>5.1469658073161499E-2</v>
      </c>
      <c r="AP125" s="11">
        <f>VLOOKUP($H125,output!$A$9:$AH$2200,AP$1-$J$1+2)</f>
        <v>4.6089429209501098E-2</v>
      </c>
    </row>
    <row r="126" spans="8:42" x14ac:dyDescent="0.35">
      <c r="H126" t="s">
        <v>232</v>
      </c>
      <c r="J126" s="11">
        <f>J122/4</f>
        <v>0</v>
      </c>
      <c r="K126" s="11">
        <f t="shared" ref="K126:AP126" si="79">K122/4</f>
        <v>4.9000000000000002E-2</v>
      </c>
      <c r="L126" s="11">
        <f t="shared" si="79"/>
        <v>4.7E-2</v>
      </c>
      <c r="M126" s="11">
        <f t="shared" si="79"/>
        <v>4.5057591125653752E-2</v>
      </c>
      <c r="N126" s="11">
        <f t="shared" si="79"/>
        <v>9.1035237402214003E-2</v>
      </c>
      <c r="O126" s="11">
        <f t="shared" si="79"/>
        <v>7.9255650253564E-2</v>
      </c>
      <c r="P126" s="11">
        <f t="shared" si="79"/>
        <v>0.14026356466027326</v>
      </c>
      <c r="Q126" s="11">
        <f t="shared" si="79"/>
        <v>0.239385395276317</v>
      </c>
      <c r="R126" s="11">
        <f t="shared" si="79"/>
        <v>0.20869471702711526</v>
      </c>
      <c r="S126" s="11">
        <f t="shared" si="79"/>
        <v>0.18810712660367476</v>
      </c>
      <c r="T126" s="11">
        <f t="shared" si="79"/>
        <v>0.17131983198284326</v>
      </c>
      <c r="U126" s="11">
        <f t="shared" si="79"/>
        <v>0.15385693977125875</v>
      </c>
      <c r="V126" s="11">
        <f t="shared" si="79"/>
        <v>0.14018989032155099</v>
      </c>
      <c r="W126" s="11">
        <f t="shared" si="79"/>
        <v>0.26040289846651998</v>
      </c>
      <c r="X126" s="11">
        <f t="shared" si="79"/>
        <v>0.21840711931562476</v>
      </c>
      <c r="Y126" s="11">
        <f t="shared" si="79"/>
        <v>0.18431848158253375</v>
      </c>
      <c r="Z126" s="11">
        <f t="shared" si="79"/>
        <v>0.15701457815394701</v>
      </c>
      <c r="AA126" s="11">
        <f t="shared" si="79"/>
        <v>0.13477386489430601</v>
      </c>
      <c r="AB126" s="11">
        <f t="shared" si="79"/>
        <v>0.116651341475554</v>
      </c>
      <c r="AC126" s="11">
        <f t="shared" si="79"/>
        <v>0.31459981201420251</v>
      </c>
      <c r="AD126" s="11">
        <f t="shared" si="79"/>
        <v>0.28258838298182498</v>
      </c>
      <c r="AE126" s="11">
        <f t="shared" si="79"/>
        <v>0.25290355694615752</v>
      </c>
      <c r="AF126" s="11">
        <f t="shared" si="79"/>
        <v>0.27149016974316748</v>
      </c>
      <c r="AG126" s="11">
        <f t="shared" si="79"/>
        <v>0.243470475331657</v>
      </c>
      <c r="AH126" s="11">
        <f t="shared" si="79"/>
        <v>0.21800947363441875</v>
      </c>
      <c r="AI126" s="11">
        <f t="shared" si="79"/>
        <v>0.19500074090881125</v>
      </c>
      <c r="AJ126" s="11">
        <f t="shared" si="79"/>
        <v>0.17430405949618125</v>
      </c>
      <c r="AK126" s="11">
        <f t="shared" si="79"/>
        <v>0.155758251715862</v>
      </c>
      <c r="AL126" s="11">
        <f t="shared" si="79"/>
        <v>0.13919165379547074</v>
      </c>
      <c r="AM126" s="11">
        <f t="shared" si="79"/>
        <v>0.12443008570699725</v>
      </c>
      <c r="AN126" s="11">
        <f t="shared" si="79"/>
        <v>0.11130261119042024</v>
      </c>
      <c r="AO126" s="11">
        <f t="shared" si="79"/>
        <v>9.9645492972770255E-2</v>
      </c>
      <c r="AP126" s="11">
        <f t="shared" si="79"/>
        <v>8.9304729774769498E-2</v>
      </c>
    </row>
    <row r="127" spans="8:42" x14ac:dyDescent="0.35">
      <c r="H127" t="s">
        <v>233</v>
      </c>
      <c r="J127" s="11">
        <f>J124/4</f>
        <v>0</v>
      </c>
      <c r="K127" s="11">
        <f t="shared" ref="K127:AP127" si="80">K124/4</f>
        <v>0</v>
      </c>
      <c r="L127" s="11">
        <f t="shared" si="80"/>
        <v>0</v>
      </c>
      <c r="M127" s="11">
        <f t="shared" si="80"/>
        <v>0</v>
      </c>
      <c r="N127" s="11">
        <f t="shared" si="80"/>
        <v>0</v>
      </c>
      <c r="O127" s="11">
        <f t="shared" si="80"/>
        <v>0</v>
      </c>
      <c r="P127" s="11">
        <f t="shared" si="80"/>
        <v>0.61862240961227</v>
      </c>
      <c r="Q127" s="11">
        <f t="shared" si="80"/>
        <v>0.86598262034227003</v>
      </c>
      <c r="R127" s="11">
        <f t="shared" si="80"/>
        <v>0.82430825084154002</v>
      </c>
      <c r="S127" s="11">
        <f t="shared" si="80"/>
        <v>0.77417540009698249</v>
      </c>
      <c r="T127" s="11">
        <f t="shared" si="80"/>
        <v>0.7396554267859925</v>
      </c>
      <c r="U127" s="11">
        <f t="shared" si="80"/>
        <v>0.69960390442479248</v>
      </c>
      <c r="V127" s="11">
        <f t="shared" si="80"/>
        <v>0.67239509890316251</v>
      </c>
      <c r="W127" s="11">
        <f t="shared" si="80"/>
        <v>0.82010764462390495</v>
      </c>
      <c r="X127" s="11">
        <f t="shared" si="80"/>
        <v>0.72264161245617498</v>
      </c>
      <c r="Y127" s="11">
        <f t="shared" si="80"/>
        <v>0.64157608982194003</v>
      </c>
      <c r="Z127" s="11">
        <f t="shared" si="80"/>
        <v>0.57874513726232502</v>
      </c>
      <c r="AA127" s="11">
        <f t="shared" si="80"/>
        <v>0.52366068138600252</v>
      </c>
      <c r="AB127" s="11">
        <f t="shared" si="80"/>
        <v>0.4745545900429225</v>
      </c>
      <c r="AC127" s="11">
        <f t="shared" si="80"/>
        <v>0.57060033255190001</v>
      </c>
      <c r="AD127" s="11">
        <f t="shared" si="80"/>
        <v>0.53379551815090254</v>
      </c>
      <c r="AE127" s="11">
        <f t="shared" si="80"/>
        <v>0.4987994950465825</v>
      </c>
      <c r="AF127" s="11">
        <f t="shared" si="80"/>
        <v>0.73230629253782753</v>
      </c>
      <c r="AG127" s="11">
        <f t="shared" si="80"/>
        <v>0.681504801798275</v>
      </c>
      <c r="AH127" s="11">
        <f t="shared" si="80"/>
        <v>0.63349394337525</v>
      </c>
      <c r="AI127" s="11">
        <f t="shared" si="80"/>
        <v>0.58815651347157005</v>
      </c>
      <c r="AJ127" s="11">
        <f t="shared" si="80"/>
        <v>0.54541335391522749</v>
      </c>
      <c r="AK127" s="11">
        <f t="shared" si="80"/>
        <v>0.50519435290529247</v>
      </c>
      <c r="AL127" s="11">
        <f t="shared" si="80"/>
        <v>0.46742476147260498</v>
      </c>
      <c r="AM127" s="11">
        <f t="shared" si="80"/>
        <v>0.43201969374865751</v>
      </c>
      <c r="AN127" s="11">
        <f t="shared" si="80"/>
        <v>0.39888311478029997</v>
      </c>
      <c r="AO127" s="11">
        <f t="shared" si="80"/>
        <v>0.36790919064586752</v>
      </c>
      <c r="AP127" s="11">
        <f t="shared" si="80"/>
        <v>0.33898469212431248</v>
      </c>
    </row>
    <row r="128" spans="8:42" x14ac:dyDescent="0.35">
      <c r="H128" t="s">
        <v>235</v>
      </c>
      <c r="J128" s="11"/>
      <c r="K128" s="11"/>
      <c r="L128" s="11"/>
      <c r="M128" s="11"/>
      <c r="N128" s="11"/>
      <c r="O128" s="11"/>
      <c r="P128" s="11"/>
      <c r="Q128" s="11">
        <f>Q179*Q183*0.6/1000</f>
        <v>0.7862006124473333</v>
      </c>
      <c r="R128" s="11">
        <f t="shared" ref="R128:AP128" si="81">R179*R183*0.6/1000</f>
        <v>0.68639029959748621</v>
      </c>
      <c r="S128" s="11">
        <f t="shared" si="81"/>
        <v>0.70570551733018305</v>
      </c>
      <c r="T128" s="11">
        <f t="shared" si="81"/>
        <v>0.64286714359014263</v>
      </c>
      <c r="U128" s="11">
        <f t="shared" si="81"/>
        <v>0.6070368369453929</v>
      </c>
      <c r="V128" s="11">
        <f t="shared" si="81"/>
        <v>0.68752541971933201</v>
      </c>
      <c r="W128" s="11">
        <f t="shared" si="81"/>
        <v>0.75710333221120463</v>
      </c>
      <c r="X128" s="11">
        <f t="shared" si="81"/>
        <v>0.6729572199289261</v>
      </c>
      <c r="Y128" s="11">
        <f t="shared" si="81"/>
        <v>0.60690954560666566</v>
      </c>
      <c r="Z128" s="11">
        <f t="shared" si="81"/>
        <v>0.55754134021914303</v>
      </c>
      <c r="AA128" s="11">
        <f t="shared" si="81"/>
        <v>0.51406734991219993</v>
      </c>
      <c r="AB128" s="11">
        <f t="shared" si="81"/>
        <v>0.45053829212179108</v>
      </c>
      <c r="AC128" s="11">
        <f t="shared" si="81"/>
        <v>0.59965827133470473</v>
      </c>
      <c r="AD128" s="11">
        <f t="shared" si="81"/>
        <v>0.5493445089983956</v>
      </c>
      <c r="AE128" s="11">
        <f t="shared" si="81"/>
        <v>0.50548976535734891</v>
      </c>
      <c r="AF128" s="11">
        <f t="shared" si="81"/>
        <v>0.62848602208486948</v>
      </c>
      <c r="AG128" s="11">
        <f t="shared" si="81"/>
        <v>0.57941508573838352</v>
      </c>
      <c r="AH128" s="11">
        <f t="shared" si="81"/>
        <v>0.53449917394953217</v>
      </c>
      <c r="AI128" s="11">
        <f t="shared" si="81"/>
        <v>0.49323702843237904</v>
      </c>
      <c r="AJ128" s="11">
        <f t="shared" si="81"/>
        <v>0.45525743289605908</v>
      </c>
      <c r="AK128" s="11">
        <f t="shared" si="81"/>
        <v>0.42028121417823883</v>
      </c>
      <c r="AL128" s="11">
        <f t="shared" si="81"/>
        <v>0.38805982393071387</v>
      </c>
      <c r="AM128" s="11">
        <f t="shared" si="81"/>
        <v>0.35837385651236092</v>
      </c>
      <c r="AN128" s="11">
        <f t="shared" si="81"/>
        <v>0.33102165307668152</v>
      </c>
      <c r="AO128" s="11">
        <f t="shared" si="81"/>
        <v>0.30581530805107487</v>
      </c>
      <c r="AP128" s="11">
        <f t="shared" si="81"/>
        <v>0.28258085897249807</v>
      </c>
    </row>
    <row r="129" spans="8:44" x14ac:dyDescent="0.35">
      <c r="H129" t="s">
        <v>236</v>
      </c>
      <c r="J129" s="11"/>
      <c r="K129" s="11"/>
      <c r="L129" s="11"/>
      <c r="M129" s="11"/>
      <c r="N129" s="11"/>
      <c r="O129" s="11"/>
      <c r="P129" s="11"/>
      <c r="Q129" s="11">
        <f>Q180*Q183*0.6/1000</f>
        <v>0.43660321675814712</v>
      </c>
      <c r="R129" s="11">
        <f t="shared" ref="R129:AP129" si="82">R180*R183*0.6/1000</f>
        <v>0.35769604643122166</v>
      </c>
      <c r="S129" s="11">
        <f t="shared" si="82"/>
        <v>0.35699682762161838</v>
      </c>
      <c r="T129" s="11">
        <f t="shared" si="82"/>
        <v>0.31140103743085712</v>
      </c>
      <c r="U129" s="11">
        <f t="shared" si="82"/>
        <v>0.2824315673052552</v>
      </c>
      <c r="V129" s="11">
        <f t="shared" si="82"/>
        <v>0.30558840857003144</v>
      </c>
      <c r="W129" s="11">
        <f t="shared" si="82"/>
        <v>0.61139117984662839</v>
      </c>
      <c r="X129" s="11">
        <f t="shared" si="82"/>
        <v>0.5062082449260954</v>
      </c>
      <c r="Y129" s="11">
        <f t="shared" si="82"/>
        <v>0.42693133487762225</v>
      </c>
      <c r="Z129" s="11">
        <f t="shared" si="82"/>
        <v>0.36474701463444426</v>
      </c>
      <c r="AA129" s="11">
        <f t="shared" si="82"/>
        <v>0.31454688568716554</v>
      </c>
      <c r="AB129" s="11">
        <f t="shared" si="82"/>
        <v>0.25950265441815684</v>
      </c>
      <c r="AC129" s="11">
        <f t="shared" si="82"/>
        <v>0.83152463330776549</v>
      </c>
      <c r="AD129" s="11">
        <f t="shared" si="82"/>
        <v>0.71862430353709617</v>
      </c>
      <c r="AE129" s="11">
        <f t="shared" si="82"/>
        <v>0.62374338076846725</v>
      </c>
      <c r="AF129" s="11">
        <f t="shared" si="82"/>
        <v>0.60737953114204035</v>
      </c>
      <c r="AG129" s="11">
        <f t="shared" si="82"/>
        <v>0.53214229763555698</v>
      </c>
      <c r="AH129" s="11">
        <f t="shared" si="82"/>
        <v>0.46684406825243779</v>
      </c>
      <c r="AI129" s="11">
        <f t="shared" si="82"/>
        <v>0.41010653504877442</v>
      </c>
      <c r="AJ129" s="11">
        <f t="shared" si="82"/>
        <v>0.36078592759739558</v>
      </c>
      <c r="AK129" s="11">
        <f t="shared" si="82"/>
        <v>0.31792119984749845</v>
      </c>
      <c r="AL129" s="11">
        <f t="shared" si="82"/>
        <v>0.28067110444262316</v>
      </c>
      <c r="AM129" s="11">
        <f t="shared" si="82"/>
        <v>0.24830369284086426</v>
      </c>
      <c r="AN129" s="11">
        <f t="shared" si="82"/>
        <v>0.22017838629066333</v>
      </c>
      <c r="AO129" s="11">
        <f t="shared" si="82"/>
        <v>0.19573448715152048</v>
      </c>
      <c r="AP129" s="11">
        <f t="shared" si="82"/>
        <v>0.17448302764841805</v>
      </c>
    </row>
    <row r="130" spans="8:44" x14ac:dyDescent="0.35"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8:44" x14ac:dyDescent="0.35">
      <c r="H131" t="s">
        <v>97</v>
      </c>
      <c r="J131" s="11">
        <f>VLOOKUP($H131,output!$A$9:$AH$2200,J$1-$J$1+2)</f>
        <v>0</v>
      </c>
      <c r="K131" s="11">
        <f>VLOOKUP($H131,output!$A$9:$AH$2200,K$1-$J$1+2)</f>
        <v>0</v>
      </c>
      <c r="L131" s="11">
        <f>VLOOKUP($H131,output!$A$9:$AH$2200,L$1-$J$1+2)</f>
        <v>0</v>
      </c>
      <c r="M131" s="11">
        <f>VLOOKUP($H131,output!$A$9:$AH$2200,M$1-$J$1+2)</f>
        <v>0.67052251998990897</v>
      </c>
      <c r="N131" s="11">
        <f>VLOOKUP($H131,output!$A$9:$AH$2200,N$1-$J$1+2)</f>
        <v>0.86210210387446595</v>
      </c>
      <c r="O131" s="11">
        <f>VLOOKUP($H131,output!$A$9:$AH$2200,O$1-$J$1+2)</f>
        <v>1.29827234930297</v>
      </c>
      <c r="P131" s="11">
        <f>VLOOKUP($H131,output!$A$9:$AH$2200,P$1-$J$1+2)</f>
        <v>2.0090986504044102</v>
      </c>
      <c r="Q131" s="11">
        <f>VLOOKUP($H131,output!$A$9:$AH$2200,Q$1-$J$1+2)</f>
        <v>1.75230308768926</v>
      </c>
      <c r="R131" s="11">
        <f>VLOOKUP($H131,output!$A$9:$AH$2200,R$1-$J$1+2)</f>
        <v>1.6570630309676699</v>
      </c>
      <c r="S131" s="11">
        <f>VLOOKUP($H131,output!$A$9:$AH$2200,S$1-$J$1+2)</f>
        <v>2.7948732738027098</v>
      </c>
      <c r="T131" s="11">
        <f>VLOOKUP($H131,output!$A$9:$AH$2200,T$1-$J$1+2)</f>
        <v>2.5887033220265399</v>
      </c>
      <c r="U131" s="11">
        <f>VLOOKUP($H131,output!$A$9:$AH$2200,U$1-$J$1+2)</f>
        <v>2.6188279606294902</v>
      </c>
      <c r="V131" s="11">
        <f>VLOOKUP($H131,output!$A$9:$AH$2200,V$1-$J$1+2)</f>
        <v>3.9255967356108701</v>
      </c>
      <c r="W131" s="11">
        <f>VLOOKUP($H131,output!$A$9:$AH$2200,W$1-$J$1+2)</f>
        <v>3.21352030378364</v>
      </c>
      <c r="X131" s="11">
        <f>VLOOKUP($H131,output!$A$9:$AH$2200,X$1-$J$1+2)</f>
        <v>3.21264658667842</v>
      </c>
      <c r="Y131" s="11">
        <f>VLOOKUP($H131,output!$A$9:$AH$2200,Y$1-$J$1+2)</f>
        <v>3.1425471966553098</v>
      </c>
      <c r="Z131" s="11">
        <f>VLOOKUP($H131,output!$A$9:$AH$2200,Z$1-$J$1+2)</f>
        <v>3.18081267138944</v>
      </c>
      <c r="AA131" s="11">
        <f>VLOOKUP($H131,output!$A$9:$AH$2200,AA$1-$J$1+2)</f>
        <v>3.2122405009158701</v>
      </c>
      <c r="AB131" s="11">
        <f>VLOOKUP($H131,output!$A$9:$AH$2200,AB$1-$J$1+2)</f>
        <v>2.8326319238262698</v>
      </c>
      <c r="AC131" s="11">
        <f>VLOOKUP($H131,output!$A$9:$AH$2200,AC$1-$J$1+2)</f>
        <v>2.6607877507834901</v>
      </c>
      <c r="AD131" s="11">
        <f>VLOOKUP($H131,output!$A$9:$AH$2200,AD$1-$J$1+2)</f>
        <v>2.56793723290289</v>
      </c>
      <c r="AE131" s="11">
        <f>VLOOKUP($H131,output!$A$9:$AH$2200,AE$1-$J$1+2)</f>
        <v>2.5104803591014999</v>
      </c>
      <c r="AF131" s="11">
        <f>VLOOKUP($H131,output!$A$9:$AH$2200,AF$1-$J$1+2)</f>
        <v>2.4711891972377602</v>
      </c>
      <c r="AG131" s="11">
        <f>VLOOKUP($H131,output!$A$9:$AH$2200,AG$1-$J$1+2)</f>
        <v>2.4406116686065298</v>
      </c>
      <c r="AH131" s="11">
        <f>VLOOKUP($H131,output!$A$9:$AH$2200,AH$1-$J$1+2)</f>
        <v>2.4172483388834101</v>
      </c>
      <c r="AI131" s="11">
        <f>VLOOKUP($H131,output!$A$9:$AH$2200,AI$1-$J$1+2)</f>
        <v>2.3986759246620299</v>
      </c>
      <c r="AJ131" s="11">
        <f>VLOOKUP($H131,output!$A$9:$AH$2200,AJ$1-$J$1+2)</f>
        <v>2.3834976232643199</v>
      </c>
      <c r="AK131" s="11">
        <f>VLOOKUP($H131,output!$A$9:$AH$2200,AK$1-$J$1+2)</f>
        <v>2.3707438462389301</v>
      </c>
      <c r="AL131" s="11">
        <f>VLOOKUP($H131,output!$A$9:$AH$2200,AL$1-$J$1+2)</f>
        <v>2.3598191643330102</v>
      </c>
      <c r="AM131" s="11">
        <f>VLOOKUP($H131,output!$A$9:$AH$2200,AM$1-$J$1+2)</f>
        <v>2.3502992202835999</v>
      </c>
      <c r="AN131" s="11">
        <f>VLOOKUP($H131,output!$A$9:$AH$2200,AN$1-$J$1+2)</f>
        <v>2.3418800257346102</v>
      </c>
      <c r="AO131" s="11">
        <f>VLOOKUP($H131,output!$A$9:$AH$2200,AO$1-$J$1+2)</f>
        <v>2.3343376296056801</v>
      </c>
      <c r="AP131" s="11">
        <f>VLOOKUP($H131,output!$A$9:$AH$2200,AP$1-$J$1+2)</f>
        <v>2.32750315285036</v>
      </c>
    </row>
    <row r="132" spans="8:44" x14ac:dyDescent="0.35"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8:44" x14ac:dyDescent="0.35"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8:44" x14ac:dyDescent="0.35">
      <c r="H134" t="s">
        <v>205</v>
      </c>
      <c r="J134" s="11"/>
      <c r="K134" s="11"/>
      <c r="L134" s="11"/>
      <c r="M134" s="11"/>
      <c r="N134" s="11"/>
      <c r="O134" s="11">
        <f>O64*0.6/1000</f>
        <v>0.25012580189141997</v>
      </c>
      <c r="P134" s="11">
        <f t="shared" ref="P134:AP134" si="83">P64*0.6/1000</f>
        <v>0.23037042042042008</v>
      </c>
      <c r="Q134" s="11">
        <f t="shared" si="83"/>
        <v>0.21279954421212588</v>
      </c>
      <c r="R134" s="11">
        <f t="shared" si="83"/>
        <v>0.19622410581427802</v>
      </c>
      <c r="S134" s="11">
        <f t="shared" si="83"/>
        <v>0.18137361575082631</v>
      </c>
      <c r="T134" s="11">
        <f t="shared" si="83"/>
        <v>0.16702116616207793</v>
      </c>
      <c r="U134" s="11">
        <f t="shared" si="83"/>
        <v>0.15377753168471955</v>
      </c>
      <c r="V134" s="11">
        <f t="shared" si="83"/>
        <v>0.14459065026150009</v>
      </c>
      <c r="W134" s="11">
        <f t="shared" si="83"/>
        <v>0.10086053058807636</v>
      </c>
      <c r="X134" s="11">
        <f t="shared" si="83"/>
        <v>0.11612619830058558</v>
      </c>
      <c r="Y134" s="11">
        <f>Y64*0.6/1000</f>
        <v>9.8312553477281919E-2</v>
      </c>
      <c r="Z134" s="11">
        <f t="shared" si="83"/>
        <v>8.5016350791162057E-2</v>
      </c>
      <c r="AA134" s="11">
        <f t="shared" si="83"/>
        <v>7.2845565958139957E-2</v>
      </c>
      <c r="AB134" s="11">
        <f t="shared" si="83"/>
        <v>7.4398516103034495E-2</v>
      </c>
      <c r="AC134" s="11">
        <f t="shared" si="83"/>
        <v>7.1855804601569942E-2</v>
      </c>
      <c r="AD134" s="11">
        <f t="shared" si="83"/>
        <v>6.8226108074357583E-2</v>
      </c>
      <c r="AE134" s="11">
        <f t="shared" si="83"/>
        <v>6.3944348703348378E-2</v>
      </c>
      <c r="AF134" s="11">
        <f t="shared" si="83"/>
        <v>5.9638582647143681E-2</v>
      </c>
      <c r="AG134" s="11">
        <f t="shared" si="83"/>
        <v>5.6606775643824034E-2</v>
      </c>
      <c r="AH134" s="11">
        <f t="shared" si="83"/>
        <v>5.3827855131989996E-2</v>
      </c>
      <c r="AI134" s="11">
        <f t="shared" si="83"/>
        <v>5.1026941224126245E-2</v>
      </c>
      <c r="AJ134" s="11">
        <f t="shared" si="83"/>
        <v>4.8525666866891727E-2</v>
      </c>
      <c r="AK134" s="11">
        <f t="shared" si="83"/>
        <v>4.6020675957234046E-2</v>
      </c>
      <c r="AL134" s="11">
        <f t="shared" si="83"/>
        <v>4.3662114318408198E-2</v>
      </c>
      <c r="AM134" s="11">
        <f t="shared" si="83"/>
        <v>4.1592286443731821E-2</v>
      </c>
      <c r="AN134" s="11">
        <f t="shared" si="83"/>
        <v>3.9507105946302093E-2</v>
      </c>
      <c r="AO134" s="11">
        <f t="shared" si="83"/>
        <v>3.7693608336563857E-2</v>
      </c>
      <c r="AP134" s="11">
        <f t="shared" si="83"/>
        <v>3.5853167103659975E-2</v>
      </c>
    </row>
    <row r="135" spans="8:44" x14ac:dyDescent="0.35"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8:44" x14ac:dyDescent="0.35"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8:44" x14ac:dyDescent="0.35"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8:44" x14ac:dyDescent="0.35"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8:44" x14ac:dyDescent="0.35"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8:44" x14ac:dyDescent="0.35">
      <c r="H140" s="2" t="s">
        <v>170</v>
      </c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R140" t="s">
        <v>172</v>
      </c>
    </row>
    <row r="141" spans="8:44" x14ac:dyDescent="0.35">
      <c r="H141" t="s">
        <v>104</v>
      </c>
      <c r="J141" s="11"/>
      <c r="K141" s="11"/>
      <c r="L141" s="11"/>
      <c r="M141" s="11">
        <v>2.8</v>
      </c>
      <c r="N141" s="11">
        <v>1.3</v>
      </c>
      <c r="O141" s="11">
        <v>2.6</v>
      </c>
      <c r="P141" s="11">
        <f>P120+P126+P127</f>
        <v>3.4045767249194232</v>
      </c>
      <c r="Q141" s="11">
        <f t="shared" ref="Q141:AP141" si="84">Q120+Q126+Q127</f>
        <v>3.492964666544097</v>
      </c>
      <c r="R141" s="11">
        <f t="shared" si="84"/>
        <v>3.3037288533536753</v>
      </c>
      <c r="S141" s="11">
        <f t="shared" si="84"/>
        <v>4.4141301871359673</v>
      </c>
      <c r="T141" s="11">
        <f t="shared" si="84"/>
        <v>4.1612405527914458</v>
      </c>
      <c r="U141" s="11">
        <f t="shared" si="84"/>
        <v>4.1057531644255914</v>
      </c>
      <c r="V141" s="11">
        <f t="shared" si="84"/>
        <v>4.9868024031833338</v>
      </c>
      <c r="W141" s="11">
        <f t="shared" si="84"/>
        <v>4.6406935494416244</v>
      </c>
      <c r="X141" s="11">
        <f t="shared" si="84"/>
        <v>4.5176677573151895</v>
      </c>
      <c r="Y141" s="11">
        <f t="shared" si="84"/>
        <v>4.2912172633869039</v>
      </c>
      <c r="Z141" s="11">
        <f t="shared" si="84"/>
        <v>4.2037817185035822</v>
      </c>
      <c r="AA141" s="11">
        <f t="shared" si="84"/>
        <v>4.1195875390977683</v>
      </c>
      <c r="AB141" s="11">
        <f t="shared" si="84"/>
        <v>3.7436897834170164</v>
      </c>
      <c r="AC141" s="11">
        <f t="shared" si="84"/>
        <v>3.8919728728270324</v>
      </c>
      <c r="AD141" s="11">
        <f t="shared" si="84"/>
        <v>3.7435058229052975</v>
      </c>
      <c r="AE141" s="11">
        <f t="shared" si="84"/>
        <v>3.62721544888235</v>
      </c>
      <c r="AF141" s="11">
        <f t="shared" si="84"/>
        <v>3.8424323880825852</v>
      </c>
      <c r="AG141" s="11">
        <f t="shared" si="84"/>
        <v>3.7337158326389321</v>
      </c>
      <c r="AH141" s="11">
        <f t="shared" si="84"/>
        <v>3.6365374840793687</v>
      </c>
      <c r="AI141" s="11">
        <f t="shared" si="84"/>
        <v>3.5486632023667513</v>
      </c>
      <c r="AJ141" s="11">
        <f t="shared" si="84"/>
        <v>3.4687186593656882</v>
      </c>
      <c r="AK141" s="11">
        <f t="shared" si="84"/>
        <v>3.3956007752782145</v>
      </c>
      <c r="AL141" s="11">
        <f t="shared" si="84"/>
        <v>3.3285537188704257</v>
      </c>
      <c r="AM141" s="11">
        <f t="shared" si="84"/>
        <v>3.2669420306620749</v>
      </c>
      <c r="AN141" s="11">
        <f t="shared" si="84"/>
        <v>3.2102259841492504</v>
      </c>
      <c r="AO141" s="11">
        <f t="shared" si="84"/>
        <v>3.1579328070272878</v>
      </c>
      <c r="AP141" s="11">
        <f t="shared" si="84"/>
        <v>3.1096404313716119</v>
      </c>
      <c r="AR141" s="1">
        <f>AVERAGE(P141:V141)</f>
        <v>3.9813137931933622</v>
      </c>
    </row>
    <row r="142" spans="8:44" x14ac:dyDescent="0.35">
      <c r="H142" t="s">
        <v>140</v>
      </c>
      <c r="J142" s="11"/>
      <c r="K142" s="11"/>
      <c r="L142" s="11"/>
      <c r="M142" s="11">
        <v>2</v>
      </c>
      <c r="N142" s="11">
        <v>2.4500000000000002</v>
      </c>
      <c r="O142" s="11">
        <f>O121+O134</f>
        <v>1.9563973827575998</v>
      </c>
      <c r="P142" s="11">
        <f t="shared" ref="P142" si="85">P121+P134</f>
        <v>2.2448762625987002</v>
      </c>
      <c r="Q142" s="11">
        <f>Q121+Q134-Q128-Q129</f>
        <v>0.74229880269590542</v>
      </c>
      <c r="R142" s="11">
        <f t="shared" ref="R142:AP142" si="86">R121+R134-R128-R129</f>
        <v>0.80920079075324003</v>
      </c>
      <c r="S142" s="11">
        <f t="shared" si="86"/>
        <v>1.9135445446017343</v>
      </c>
      <c r="T142" s="11">
        <f t="shared" si="86"/>
        <v>1.801456307167618</v>
      </c>
      <c r="U142" s="11">
        <f t="shared" si="86"/>
        <v>1.8831370880635618</v>
      </c>
      <c r="V142" s="11">
        <f>V121+V134-V128-V129</f>
        <v>3.0770735575830068</v>
      </c>
      <c r="W142" s="11">
        <f t="shared" si="86"/>
        <v>1.9458863223138834</v>
      </c>
      <c r="X142" s="11">
        <f t="shared" si="86"/>
        <v>2.1496073201239843</v>
      </c>
      <c r="Y142" s="11">
        <f t="shared" si="86"/>
        <v>2.2070188696483037</v>
      </c>
      <c r="Z142" s="11">
        <f t="shared" si="86"/>
        <v>2.3435406673270145</v>
      </c>
      <c r="AA142" s="11">
        <f t="shared" si="86"/>
        <v>2.4564718312746447</v>
      </c>
      <c r="AB142" s="11">
        <f t="shared" si="86"/>
        <v>2.1969894933893563</v>
      </c>
      <c r="AC142" s="11">
        <f t="shared" si="86"/>
        <v>1.3014606507425899</v>
      </c>
      <c r="AD142" s="11">
        <f t="shared" si="86"/>
        <v>1.368194528441756</v>
      </c>
      <c r="AE142" s="11">
        <f t="shared" si="86"/>
        <v>1.4451915616790321</v>
      </c>
      <c r="AF142" s="11">
        <f t="shared" si="86"/>
        <v>1.2949622266579937</v>
      </c>
      <c r="AG142" s="11">
        <f t="shared" si="86"/>
        <v>1.3856610608764135</v>
      </c>
      <c r="AH142" s="11">
        <f t="shared" si="86"/>
        <v>1.4697329518134303</v>
      </c>
      <c r="AI142" s="11">
        <f t="shared" si="86"/>
        <v>1.5463593024050029</v>
      </c>
      <c r="AJ142" s="11">
        <f t="shared" si="86"/>
        <v>1.6159799296377568</v>
      </c>
      <c r="AK142" s="11">
        <f t="shared" si="86"/>
        <v>1.6785621081704269</v>
      </c>
      <c r="AL142" s="11">
        <f t="shared" si="86"/>
        <v>1.7347503502780814</v>
      </c>
      <c r="AM142" s="11">
        <f t="shared" si="86"/>
        <v>1.7852139573741068</v>
      </c>
      <c r="AN142" s="11">
        <f t="shared" si="86"/>
        <v>1.8301870923135675</v>
      </c>
      <c r="AO142" s="11">
        <f t="shared" si="86"/>
        <v>1.8704814427396486</v>
      </c>
      <c r="AP142" s="11">
        <f t="shared" si="86"/>
        <v>1.9062924333331042</v>
      </c>
      <c r="AR142" s="1">
        <f t="shared" ref="AR142:AR149" si="87">AVERAGE(P142:V142)</f>
        <v>1.7816553362091092</v>
      </c>
    </row>
    <row r="143" spans="8:44" x14ac:dyDescent="0.35">
      <c r="H143" t="s">
        <v>105</v>
      </c>
      <c r="J143" s="11"/>
      <c r="K143" s="11"/>
      <c r="L143" s="11"/>
      <c r="M143" s="11">
        <f>M122+M133</f>
        <v>0.18023036450261501</v>
      </c>
      <c r="N143" s="11">
        <f>N122+N133</f>
        <v>0.36414094960885601</v>
      </c>
      <c r="O143" s="11">
        <f>O122-O126</f>
        <v>0.23776695076069199</v>
      </c>
      <c r="P143" s="11">
        <f t="shared" ref="P143" si="88">P122-P126</f>
        <v>0.42079069398081981</v>
      </c>
      <c r="Q143" s="11">
        <f>Q122-Q126+Q129</f>
        <v>1.1547594025870982</v>
      </c>
      <c r="R143" s="11">
        <f t="shared" ref="R143:AP143" si="89">R122-R126+R129</f>
        <v>0.9837801975125674</v>
      </c>
      <c r="S143" s="11">
        <f t="shared" si="89"/>
        <v>0.9213182074326427</v>
      </c>
      <c r="T143" s="11">
        <f t="shared" si="89"/>
        <v>0.82536053337938686</v>
      </c>
      <c r="U143" s="11">
        <f t="shared" si="89"/>
        <v>0.74400238661903151</v>
      </c>
      <c r="V143" s="11">
        <f>V122-V126+V129</f>
        <v>0.72615807953468448</v>
      </c>
      <c r="W143" s="11">
        <f t="shared" si="89"/>
        <v>1.3925998752461883</v>
      </c>
      <c r="X143" s="11">
        <f t="shared" si="89"/>
        <v>1.1614296028729698</v>
      </c>
      <c r="Y143" s="11">
        <f t="shared" si="89"/>
        <v>0.97988677962522353</v>
      </c>
      <c r="Z143" s="11">
        <f t="shared" si="89"/>
        <v>0.83579074909628526</v>
      </c>
      <c r="AA143" s="11">
        <f t="shared" si="89"/>
        <v>0.71886848037008355</v>
      </c>
      <c r="AB143" s="11">
        <f t="shared" si="89"/>
        <v>0.6094566788448188</v>
      </c>
      <c r="AC143" s="11">
        <f t="shared" si="89"/>
        <v>1.7753240693503729</v>
      </c>
      <c r="AD143" s="11">
        <f t="shared" si="89"/>
        <v>1.566389452482571</v>
      </c>
      <c r="AE143" s="11">
        <f t="shared" si="89"/>
        <v>1.3824540516069397</v>
      </c>
      <c r="AF143" s="11">
        <f t="shared" si="89"/>
        <v>1.4218500403715426</v>
      </c>
      <c r="AG143" s="11">
        <f t="shared" si="89"/>
        <v>1.262553723630528</v>
      </c>
      <c r="AH143" s="11">
        <f t="shared" si="89"/>
        <v>1.120872489155694</v>
      </c>
      <c r="AI143" s="11">
        <f t="shared" si="89"/>
        <v>0.99510875777520824</v>
      </c>
      <c r="AJ143" s="11">
        <f t="shared" si="89"/>
        <v>0.88369810608593935</v>
      </c>
      <c r="AK143" s="11">
        <f t="shared" si="89"/>
        <v>0.78519595499508443</v>
      </c>
      <c r="AL143" s="11">
        <f t="shared" si="89"/>
        <v>0.69824606582903548</v>
      </c>
      <c r="AM143" s="11">
        <f t="shared" si="89"/>
        <v>0.62159394996185602</v>
      </c>
      <c r="AN143" s="11">
        <f t="shared" si="89"/>
        <v>0.55408621986192408</v>
      </c>
      <c r="AO143" s="11">
        <f t="shared" si="89"/>
        <v>0.49467096606983124</v>
      </c>
      <c r="AP143" s="11">
        <f t="shared" si="89"/>
        <v>0.44239721697272655</v>
      </c>
      <c r="AR143" s="1">
        <f t="shared" si="87"/>
        <v>0.82516707157803304</v>
      </c>
    </row>
    <row r="144" spans="8:44" x14ac:dyDescent="0.35">
      <c r="H144" t="s">
        <v>141</v>
      </c>
      <c r="J144" s="11"/>
      <c r="K144" s="11"/>
      <c r="L144" s="11"/>
      <c r="M144" s="11">
        <v>0.4</v>
      </c>
      <c r="N144" s="11">
        <v>0.5</v>
      </c>
      <c r="O144" s="11">
        <v>0.6</v>
      </c>
      <c r="P144" s="11">
        <f t="shared" ref="P144:AP144" si="90">P124-P127+P128</f>
        <v>1.8558672288368099</v>
      </c>
      <c r="Q144" s="11">
        <f t="shared" si="90"/>
        <v>3.3841484734741436</v>
      </c>
      <c r="R144" s="11">
        <f t="shared" si="90"/>
        <v>3.1593150521221065</v>
      </c>
      <c r="S144" s="11">
        <f t="shared" si="90"/>
        <v>3.0282317176211304</v>
      </c>
      <c r="T144" s="11">
        <f t="shared" si="90"/>
        <v>2.8618334239481205</v>
      </c>
      <c r="U144" s="11">
        <f t="shared" si="90"/>
        <v>2.7058485502197702</v>
      </c>
      <c r="V144" s="11">
        <f>V124-V127+V128</f>
        <v>2.7047107164288198</v>
      </c>
      <c r="W144" s="11">
        <f t="shared" si="90"/>
        <v>3.2174262660829194</v>
      </c>
      <c r="X144" s="11">
        <f t="shared" si="90"/>
        <v>2.8408820572974509</v>
      </c>
      <c r="Y144" s="11">
        <f t="shared" si="90"/>
        <v>2.5316378150724859</v>
      </c>
      <c r="Z144" s="11">
        <f t="shared" si="90"/>
        <v>2.2937767520061181</v>
      </c>
      <c r="AA144" s="11">
        <f t="shared" si="90"/>
        <v>2.0850493940702073</v>
      </c>
      <c r="AB144" s="11">
        <f t="shared" si="90"/>
        <v>1.8742020622505586</v>
      </c>
      <c r="AC144" s="11">
        <f t="shared" si="90"/>
        <v>2.3114592689904048</v>
      </c>
      <c r="AD144" s="11">
        <f t="shared" si="90"/>
        <v>2.150731063451103</v>
      </c>
      <c r="AE144" s="11">
        <f t="shared" si="90"/>
        <v>2.0018882504970965</v>
      </c>
      <c r="AF144" s="11">
        <f t="shared" si="90"/>
        <v>2.8254048996983521</v>
      </c>
      <c r="AG144" s="11">
        <f t="shared" si="90"/>
        <v>2.6239294911332083</v>
      </c>
      <c r="AH144" s="11">
        <f t="shared" si="90"/>
        <v>2.434981004075282</v>
      </c>
      <c r="AI144" s="11">
        <f t="shared" si="90"/>
        <v>2.2577065688470892</v>
      </c>
      <c r="AJ144" s="11">
        <f t="shared" si="90"/>
        <v>2.0914974946417417</v>
      </c>
      <c r="AK144" s="11">
        <f t="shared" si="90"/>
        <v>1.9358642728941162</v>
      </c>
      <c r="AL144" s="11">
        <f t="shared" si="90"/>
        <v>1.7903341083485287</v>
      </c>
      <c r="AM144" s="11">
        <f t="shared" si="90"/>
        <v>1.6544329377583333</v>
      </c>
      <c r="AN144" s="11">
        <f t="shared" si="90"/>
        <v>1.5276709974175815</v>
      </c>
      <c r="AO144" s="11">
        <f t="shared" si="90"/>
        <v>1.4095428799886773</v>
      </c>
      <c r="AP144" s="11">
        <f t="shared" si="90"/>
        <v>1.2995349353454355</v>
      </c>
      <c r="AR144" s="1">
        <f t="shared" si="87"/>
        <v>2.814279308950129</v>
      </c>
    </row>
    <row r="145" spans="8:44" x14ac:dyDescent="0.35">
      <c r="H145" t="s">
        <v>106</v>
      </c>
      <c r="J145" s="11"/>
      <c r="K145" s="11"/>
      <c r="L145" s="11"/>
      <c r="M145" s="11">
        <f t="shared" ref="M145:AP145" si="91">M125</f>
        <v>0</v>
      </c>
      <c r="N145" s="11">
        <f t="shared" si="91"/>
        <v>0</v>
      </c>
      <c r="O145" s="11">
        <f t="shared" si="91"/>
        <v>0</v>
      </c>
      <c r="P145" s="11">
        <f t="shared" si="91"/>
        <v>0</v>
      </c>
      <c r="Q145" s="11">
        <f t="shared" si="91"/>
        <v>1.50509486062755E-2</v>
      </c>
      <c r="R145" s="11">
        <f t="shared" si="91"/>
        <v>2.54202481113774E-2</v>
      </c>
      <c r="S145" s="11">
        <f t="shared" si="91"/>
        <v>4.3249446236153302E-2</v>
      </c>
      <c r="T145" s="11">
        <f t="shared" si="91"/>
        <v>5.7805668336325701E-2</v>
      </c>
      <c r="U145" s="11">
        <f t="shared" si="91"/>
        <v>6.6751896869733096E-2</v>
      </c>
      <c r="V145" s="11">
        <f t="shared" si="91"/>
        <v>7.3031180128604295E-2</v>
      </c>
      <c r="W145" s="11">
        <f t="shared" si="91"/>
        <v>0.12951935474072299</v>
      </c>
      <c r="X145" s="11">
        <f t="shared" si="91"/>
        <v>0.109001397755333</v>
      </c>
      <c r="Y145" s="11">
        <f t="shared" si="91"/>
        <v>9.2289159206419905E-2</v>
      </c>
      <c r="Z145" s="11">
        <f t="shared" si="91"/>
        <v>7.8885998222228207E-2</v>
      </c>
      <c r="AA145" s="11">
        <f t="shared" si="91"/>
        <v>6.7809931353561906E-2</v>
      </c>
      <c r="AB145" s="11">
        <f t="shared" si="91"/>
        <v>5.8740053130736998E-2</v>
      </c>
      <c r="AC145" s="11">
        <f t="shared" si="91"/>
        <v>0.17031629006064999</v>
      </c>
      <c r="AD145" s="11">
        <f t="shared" si="91"/>
        <v>0.153934842418779</v>
      </c>
      <c r="AE145" s="11">
        <f t="shared" si="91"/>
        <v>0.13843549266185201</v>
      </c>
      <c r="AF145" s="11">
        <f t="shared" si="91"/>
        <v>0.14136678378172601</v>
      </c>
      <c r="AG145" s="11">
        <f t="shared" si="91"/>
        <v>0.126815817671074</v>
      </c>
      <c r="AH145" s="11">
        <f t="shared" si="91"/>
        <v>0.113523858120975</v>
      </c>
      <c r="AI145" s="11">
        <f t="shared" si="91"/>
        <v>0.10147139771541799</v>
      </c>
      <c r="AJ145" s="11">
        <f t="shared" si="91"/>
        <v>9.0609066814131597E-2</v>
      </c>
      <c r="AK145" s="11">
        <f t="shared" si="91"/>
        <v>8.0868297460169394E-2</v>
      </c>
      <c r="AL145" s="11">
        <f t="shared" si="91"/>
        <v>7.2169328335488794E-2</v>
      </c>
      <c r="AM145" s="11">
        <f t="shared" si="91"/>
        <v>6.4427072497253796E-2</v>
      </c>
      <c r="AN145" s="11">
        <f t="shared" si="91"/>
        <v>5.75553193336771E-2</v>
      </c>
      <c r="AO145" s="11">
        <f t="shared" si="91"/>
        <v>5.1469658073161499E-2</v>
      </c>
      <c r="AP145" s="11">
        <f t="shared" si="91"/>
        <v>4.6089429209501098E-2</v>
      </c>
      <c r="AR145" s="1">
        <f t="shared" si="87"/>
        <v>4.0187055469781331E-2</v>
      </c>
    </row>
    <row r="146" spans="8:44" x14ac:dyDescent="0.35"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R146" s="1"/>
    </row>
    <row r="147" spans="8:44" x14ac:dyDescent="0.35">
      <c r="H147" t="s">
        <v>143</v>
      </c>
      <c r="J147" s="11"/>
      <c r="K147" s="11">
        <f>K142+K143+K144</f>
        <v>0</v>
      </c>
      <c r="L147" s="11">
        <f t="shared" ref="L147:U147" si="92">L142+L143+L144</f>
        <v>0</v>
      </c>
      <c r="M147" s="11">
        <f>M142+M143+M144</f>
        <v>2.580230364502615</v>
      </c>
      <c r="N147" s="11">
        <f>N142+N143+N144</f>
        <v>3.3141409496088561</v>
      </c>
      <c r="O147" s="11">
        <f>O142+O143+O144</f>
        <v>2.794164333518292</v>
      </c>
      <c r="P147" s="11">
        <f t="shared" si="92"/>
        <v>4.5215341854163302</v>
      </c>
      <c r="Q147" s="11">
        <f>Q142+Q143+Q144</f>
        <v>5.2812066787571474</v>
      </c>
      <c r="R147" s="11">
        <f t="shared" si="92"/>
        <v>4.9522960403879139</v>
      </c>
      <c r="S147" s="11">
        <f t="shared" si="92"/>
        <v>5.8630944696555076</v>
      </c>
      <c r="T147" s="11">
        <f t="shared" si="92"/>
        <v>5.4886502644951252</v>
      </c>
      <c r="U147" s="11">
        <f t="shared" si="92"/>
        <v>5.3329880249023631</v>
      </c>
      <c r="V147" s="11">
        <f>V142+V143+V144</f>
        <v>6.5079423535465111</v>
      </c>
      <c r="W147" s="11">
        <f t="shared" ref="W147:AP147" si="93">W142+W143+W144</f>
        <v>6.5559124636429917</v>
      </c>
      <c r="X147" s="11">
        <f t="shared" si="93"/>
        <v>6.151918980294405</v>
      </c>
      <c r="Y147" s="11">
        <f t="shared" si="93"/>
        <v>5.7185434643460127</v>
      </c>
      <c r="Z147" s="11">
        <f t="shared" si="93"/>
        <v>5.4731081684294178</v>
      </c>
      <c r="AA147" s="11">
        <f t="shared" si="93"/>
        <v>5.2603897057149354</v>
      </c>
      <c r="AB147" s="11">
        <f t="shared" si="93"/>
        <v>4.6806482344847335</v>
      </c>
      <c r="AC147" s="11">
        <f t="shared" si="93"/>
        <v>5.3882439890833673</v>
      </c>
      <c r="AD147" s="11">
        <f t="shared" si="93"/>
        <v>5.08531504437543</v>
      </c>
      <c r="AE147" s="11">
        <f t="shared" si="93"/>
        <v>4.8295338637830678</v>
      </c>
      <c r="AF147" s="11">
        <f t="shared" si="93"/>
        <v>5.5422171667278883</v>
      </c>
      <c r="AG147" s="11">
        <f t="shared" si="93"/>
        <v>5.2721442756401498</v>
      </c>
      <c r="AH147" s="11">
        <f t="shared" si="93"/>
        <v>5.0255864450444063</v>
      </c>
      <c r="AI147" s="11">
        <f t="shared" si="93"/>
        <v>4.7991746290273003</v>
      </c>
      <c r="AJ147" s="11">
        <f t="shared" si="93"/>
        <v>4.5911755303654385</v>
      </c>
      <c r="AK147" s="11">
        <f t="shared" si="93"/>
        <v>4.3996223360596272</v>
      </c>
      <c r="AL147" s="11">
        <f t="shared" si="93"/>
        <v>4.2233305244556458</v>
      </c>
      <c r="AM147" s="11">
        <f t="shared" si="93"/>
        <v>4.0612408450942965</v>
      </c>
      <c r="AN147" s="11">
        <f t="shared" si="93"/>
        <v>3.911944309593073</v>
      </c>
      <c r="AO147" s="11">
        <f t="shared" si="93"/>
        <v>3.7746952887981573</v>
      </c>
      <c r="AP147" s="11">
        <f t="shared" si="93"/>
        <v>3.6482245856512661</v>
      </c>
      <c r="AR147" s="1">
        <f t="shared" si="87"/>
        <v>5.4211017167372706</v>
      </c>
    </row>
    <row r="148" spans="8:44" x14ac:dyDescent="0.35">
      <c r="H148" t="s">
        <v>104</v>
      </c>
      <c r="J148" s="11"/>
      <c r="K148" s="11">
        <f>K141</f>
        <v>0</v>
      </c>
      <c r="L148" s="11">
        <f t="shared" ref="L148:U148" si="94">L141</f>
        <v>0</v>
      </c>
      <c r="M148" s="11">
        <f t="shared" si="94"/>
        <v>2.8</v>
      </c>
      <c r="N148" s="11">
        <f t="shared" si="94"/>
        <v>1.3</v>
      </c>
      <c r="O148" s="11">
        <f>O141</f>
        <v>2.6</v>
      </c>
      <c r="P148" s="11">
        <f t="shared" si="94"/>
        <v>3.4045767249194232</v>
      </c>
      <c r="Q148" s="11">
        <f t="shared" si="94"/>
        <v>3.492964666544097</v>
      </c>
      <c r="R148" s="11">
        <f t="shared" si="94"/>
        <v>3.3037288533536753</v>
      </c>
      <c r="S148" s="11">
        <f t="shared" si="94"/>
        <v>4.4141301871359673</v>
      </c>
      <c r="T148" s="11">
        <f t="shared" si="94"/>
        <v>4.1612405527914458</v>
      </c>
      <c r="U148" s="11">
        <f t="shared" si="94"/>
        <v>4.1057531644255914</v>
      </c>
      <c r="V148" s="11">
        <f>V141</f>
        <v>4.9868024031833338</v>
      </c>
      <c r="W148" s="11">
        <f t="shared" ref="W148:AP148" si="95">W141</f>
        <v>4.6406935494416244</v>
      </c>
      <c r="X148" s="11">
        <f t="shared" si="95"/>
        <v>4.5176677573151895</v>
      </c>
      <c r="Y148" s="11">
        <f t="shared" si="95"/>
        <v>4.2912172633869039</v>
      </c>
      <c r="Z148" s="11">
        <f t="shared" si="95"/>
        <v>4.2037817185035822</v>
      </c>
      <c r="AA148" s="11">
        <f t="shared" si="95"/>
        <v>4.1195875390977683</v>
      </c>
      <c r="AB148" s="11">
        <f t="shared" si="95"/>
        <v>3.7436897834170164</v>
      </c>
      <c r="AC148" s="11">
        <f t="shared" si="95"/>
        <v>3.8919728728270324</v>
      </c>
      <c r="AD148" s="11">
        <f t="shared" si="95"/>
        <v>3.7435058229052975</v>
      </c>
      <c r="AE148" s="11">
        <f t="shared" si="95"/>
        <v>3.62721544888235</v>
      </c>
      <c r="AF148" s="11">
        <f t="shared" si="95"/>
        <v>3.8424323880825852</v>
      </c>
      <c r="AG148" s="11">
        <f t="shared" si="95"/>
        <v>3.7337158326389321</v>
      </c>
      <c r="AH148" s="11">
        <f t="shared" si="95"/>
        <v>3.6365374840793687</v>
      </c>
      <c r="AI148" s="11">
        <f t="shared" si="95"/>
        <v>3.5486632023667513</v>
      </c>
      <c r="AJ148" s="11">
        <f t="shared" si="95"/>
        <v>3.4687186593656882</v>
      </c>
      <c r="AK148" s="11">
        <f t="shared" si="95"/>
        <v>3.3956007752782145</v>
      </c>
      <c r="AL148" s="11">
        <f t="shared" si="95"/>
        <v>3.3285537188704257</v>
      </c>
      <c r="AM148" s="11">
        <f t="shared" si="95"/>
        <v>3.2669420306620749</v>
      </c>
      <c r="AN148" s="11">
        <f t="shared" si="95"/>
        <v>3.2102259841492504</v>
      </c>
      <c r="AO148" s="11">
        <f t="shared" si="95"/>
        <v>3.1579328070272878</v>
      </c>
      <c r="AP148" s="11">
        <f t="shared" si="95"/>
        <v>3.1096404313716119</v>
      </c>
      <c r="AR148" s="1">
        <f t="shared" si="87"/>
        <v>3.9813137931933622</v>
      </c>
    </row>
    <row r="149" spans="8:44" x14ac:dyDescent="0.35">
      <c r="H149" t="s">
        <v>144</v>
      </c>
      <c r="J149" s="11"/>
      <c r="K149" s="11">
        <f>SUM(K141:K144)</f>
        <v>0</v>
      </c>
      <c r="L149" s="11">
        <f t="shared" ref="L149:V149" si="96">SUM(L141:L144)</f>
        <v>0</v>
      </c>
      <c r="M149" s="11">
        <f t="shared" si="96"/>
        <v>5.3802303645026148</v>
      </c>
      <c r="N149" s="11">
        <f t="shared" si="96"/>
        <v>4.6141409496088563</v>
      </c>
      <c r="O149" s="11">
        <f t="shared" si="96"/>
        <v>5.3941643335182921</v>
      </c>
      <c r="P149" s="11">
        <f t="shared" si="96"/>
        <v>7.926110910335753</v>
      </c>
      <c r="Q149" s="11">
        <f t="shared" si="96"/>
        <v>8.7741713453012444</v>
      </c>
      <c r="R149" s="11">
        <f t="shared" si="96"/>
        <v>8.2560248937415892</v>
      </c>
      <c r="S149" s="11">
        <f t="shared" si="96"/>
        <v>10.277224656791475</v>
      </c>
      <c r="T149" s="11">
        <f t="shared" si="96"/>
        <v>9.6498908172865701</v>
      </c>
      <c r="U149" s="11">
        <f t="shared" si="96"/>
        <v>9.4387411893279545</v>
      </c>
      <c r="V149" s="11">
        <f t="shared" si="96"/>
        <v>11.494744756729844</v>
      </c>
      <c r="W149" s="11">
        <f t="shared" ref="W149:AP149" si="97">SUM(W141:W144)</f>
        <v>11.196606013084615</v>
      </c>
      <c r="X149" s="11">
        <f t="shared" si="97"/>
        <v>10.669586737609594</v>
      </c>
      <c r="Y149" s="11">
        <f t="shared" si="97"/>
        <v>10.009760727732917</v>
      </c>
      <c r="Z149" s="11">
        <f t="shared" si="97"/>
        <v>9.6768898869330009</v>
      </c>
      <c r="AA149" s="11">
        <f t="shared" si="97"/>
        <v>9.3799772448127037</v>
      </c>
      <c r="AB149" s="11">
        <f t="shared" si="97"/>
        <v>8.42433801790175</v>
      </c>
      <c r="AC149" s="11">
        <f t="shared" si="97"/>
        <v>9.2802168619104002</v>
      </c>
      <c r="AD149" s="11">
        <f t="shared" si="97"/>
        <v>8.8288208672807276</v>
      </c>
      <c r="AE149" s="11">
        <f t="shared" si="97"/>
        <v>8.4567493126654174</v>
      </c>
      <c r="AF149" s="11">
        <f t="shared" si="97"/>
        <v>9.3846495548104727</v>
      </c>
      <c r="AG149" s="11">
        <f t="shared" si="97"/>
        <v>9.0058601082790837</v>
      </c>
      <c r="AH149" s="11">
        <f t="shared" si="97"/>
        <v>8.6621239291237764</v>
      </c>
      <c r="AI149" s="11">
        <f t="shared" si="97"/>
        <v>8.3478378313940524</v>
      </c>
      <c r="AJ149" s="11">
        <f t="shared" si="97"/>
        <v>8.0598941897311249</v>
      </c>
      <c r="AK149" s="11">
        <f t="shared" si="97"/>
        <v>7.7952231113378421</v>
      </c>
      <c r="AL149" s="11">
        <f t="shared" si="97"/>
        <v>7.5518842433260716</v>
      </c>
      <c r="AM149" s="11">
        <f t="shared" si="97"/>
        <v>7.3281828757563705</v>
      </c>
      <c r="AN149" s="11">
        <f t="shared" si="97"/>
        <v>7.1221702937423235</v>
      </c>
      <c r="AO149" s="11">
        <f t="shared" si="97"/>
        <v>6.9326280958254456</v>
      </c>
      <c r="AP149" s="11">
        <f t="shared" si="97"/>
        <v>6.757865017022878</v>
      </c>
      <c r="AR149" s="1">
        <f t="shared" si="87"/>
        <v>9.4024155099306324</v>
      </c>
    </row>
    <row r="150" spans="8:44" x14ac:dyDescent="0.35"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8:44" x14ac:dyDescent="0.35"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8:44" x14ac:dyDescent="0.35"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8:44" x14ac:dyDescent="0.35">
      <c r="H153" s="2" t="s">
        <v>165</v>
      </c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8:44" x14ac:dyDescent="0.35">
      <c r="H154" s="8" t="s">
        <v>57</v>
      </c>
      <c r="I154" s="8" t="s">
        <v>155</v>
      </c>
      <c r="J154" s="11"/>
      <c r="K154" s="11">
        <f>VLOOKUP($H154,output!$A$9:$AH$2200,K$1-$J$1+2)</f>
        <v>74.528000000000006</v>
      </c>
      <c r="L154" s="11">
        <f>VLOOKUP($H154,output!$A$9:$AH$2200,L$1-$J$1+2)</f>
        <v>71.034000000000006</v>
      </c>
      <c r="M154" s="11">
        <f>VLOOKUP($H154,output!$A$9:$AH$2200,M$1-$J$1+2)</f>
        <v>63.664411584240497</v>
      </c>
      <c r="N154" s="11">
        <f>VLOOKUP($H154,output!$A$9:$AH$2200,N$1-$J$1+2)</f>
        <v>108.066935344136</v>
      </c>
      <c r="O154" s="11">
        <f>VLOOKUP($H154,output!$A$9:$AH$2200,O$1-$J$1+2)</f>
        <v>96.496574759875301</v>
      </c>
      <c r="P154" s="11">
        <f>VLOOKUP($H154,output!$A$9:$AH$2200,P$1-$J$1+2)</f>
        <v>142.87557655407599</v>
      </c>
      <c r="Q154" s="11">
        <f>VLOOKUP($H154,output!$A$9:$AH$2200,Q$1-$J$1+2)</f>
        <v>232.605750598567</v>
      </c>
      <c r="R154" s="11">
        <f>VLOOKUP($H154,output!$A$9:$AH$2200,R$1-$J$1+2)</f>
        <v>223.986723413563</v>
      </c>
      <c r="S154" s="11">
        <f>VLOOKUP($H154,output!$A$9:$AH$2200,S$1-$J$1+2)</f>
        <v>217.33864924845</v>
      </c>
      <c r="T154" s="11">
        <f>VLOOKUP($H154,output!$A$9:$AH$2200,T$1-$J$1+2)</f>
        <v>206.825584179115</v>
      </c>
      <c r="U154" s="11">
        <f>VLOOKUP($H154,output!$A$9:$AH$2200,U$1-$J$1+2)</f>
        <v>193.06083103414599</v>
      </c>
      <c r="V154" s="11">
        <f>VLOOKUP($H154,output!$A$9:$AH$2200,V$1-$J$1+2)</f>
        <v>190.83698970199501</v>
      </c>
      <c r="W154" s="11">
        <f>VLOOKUP($H154,output!$A$9:$AH$2200,W$1-$J$1+2)</f>
        <v>287.65737836566097</v>
      </c>
      <c r="X154" s="11">
        <f>VLOOKUP($H154,output!$A$9:$AH$2200,X$1-$J$1+2)</f>
        <v>265.15900184264001</v>
      </c>
      <c r="Y154" s="11">
        <f>VLOOKUP($H154,output!$A$9:$AH$2200,Y$1-$J$1+2)</f>
        <v>253.40960302575499</v>
      </c>
      <c r="Z154" s="11">
        <f>VLOOKUP($H154,output!$A$9:$AH$2200,Z$1-$J$1+2)</f>
        <v>247.885607021081</v>
      </c>
      <c r="AA154" s="11">
        <f>VLOOKUP($H154,output!$A$9:$AH$2200,AA$1-$J$1+2)</f>
        <v>233.028145473271</v>
      </c>
      <c r="AB154" s="11">
        <f>VLOOKUP($H154,output!$A$9:$AH$2200,AB$1-$J$1+2)</f>
        <v>213.98829015248</v>
      </c>
      <c r="AC154" s="11">
        <f>VLOOKUP($H154,output!$A$9:$AH$2200,AC$1-$J$1+2)</f>
        <v>319.80931295893703</v>
      </c>
      <c r="AD154" s="11">
        <f>VLOOKUP($H154,output!$A$9:$AH$2200,AD$1-$J$1+2)</f>
        <v>296.45815313949299</v>
      </c>
      <c r="AE154" s="11">
        <f>VLOOKUP($H154,output!$A$9:$AH$2200,AE$1-$J$1+2)</f>
        <v>282.19241806279899</v>
      </c>
      <c r="AF154" s="11">
        <f>VLOOKUP($H154,output!$A$9:$AH$2200,AF$1-$J$1+2)</f>
        <v>303.60860419924302</v>
      </c>
      <c r="AG154" s="11">
        <f>VLOOKUP($H154,output!$A$9:$AH$2200,AG$1-$J$1+2)</f>
        <v>280.80412563203203</v>
      </c>
      <c r="AH154" s="11">
        <f>VLOOKUP($H154,output!$A$9:$AH$2200,AH$1-$J$1+2)</f>
        <v>261.85149334779601</v>
      </c>
      <c r="AI154" s="11">
        <f>VLOOKUP($H154,output!$A$9:$AH$2200,AI$1-$J$1+2)</f>
        <v>235.219271625836</v>
      </c>
      <c r="AJ154" s="11">
        <f>VLOOKUP($H154,output!$A$9:$AH$2200,AJ$1-$J$1+2)</f>
        <v>226.35595588525601</v>
      </c>
      <c r="AK154" s="11">
        <f>VLOOKUP($H154,output!$A$9:$AH$2200,AK$1-$J$1+2)</f>
        <v>205.526397455259</v>
      </c>
      <c r="AL154" s="11">
        <f>VLOOKUP($H154,output!$A$9:$AH$2200,AL$1-$J$1+2)</f>
        <v>186.40460975516299</v>
      </c>
      <c r="AM154" s="11">
        <f>VLOOKUP($H154,output!$A$9:$AH$2200,AM$1-$J$1+2)</f>
        <v>168.69270819084201</v>
      </c>
      <c r="AN154" s="11">
        <f>VLOOKUP($H154,output!$A$9:$AH$2200,AN$1-$J$1+2)</f>
        <v>152.395577350883</v>
      </c>
      <c r="AO154" s="11">
        <f>VLOOKUP($H154,output!$A$9:$AH$2200,AO$1-$J$1+2)</f>
        <v>137.481691956237</v>
      </c>
      <c r="AP154" s="11">
        <f>VLOOKUP($H154,output!$A$9:$AH$2200,AP$1-$J$1+2)</f>
        <v>123.894575598054</v>
      </c>
      <c r="AR154" s="1">
        <f t="shared" ref="AR154:AR157" si="98">AVERAGE(P154:V154)</f>
        <v>201.07572924713028</v>
      </c>
    </row>
    <row r="155" spans="8:44" x14ac:dyDescent="0.35">
      <c r="H155" s="8" t="s">
        <v>56</v>
      </c>
      <c r="I155" s="8" t="s">
        <v>164</v>
      </c>
      <c r="J155" s="11"/>
      <c r="K155" s="11">
        <f>VLOOKUP($H155,output!$A$9:$AH$2200,K$1-$J$1+2)</f>
        <v>390.03199999999998</v>
      </c>
      <c r="L155" s="11">
        <f>VLOOKUP($H155,output!$A$9:$AH$2200,L$1-$J$1+2)</f>
        <v>368.37599999999998</v>
      </c>
      <c r="M155" s="11">
        <f>VLOOKUP($H155,output!$A$9:$AH$2200,M$1-$J$1+2)</f>
        <v>342.60608312636202</v>
      </c>
      <c r="N155" s="11">
        <f>VLOOKUP($H155,output!$A$9:$AH$2200,N$1-$J$1+2)</f>
        <v>403.68937196763602</v>
      </c>
      <c r="O155" s="11">
        <f>VLOOKUP($H155,output!$A$9:$AH$2200,O$1-$J$1+2)</f>
        <v>382.395074819934</v>
      </c>
      <c r="P155" s="11">
        <f>VLOOKUP($H155,output!$A$9:$AH$2200,P$1-$J$1+2)</f>
        <v>492.88439998604201</v>
      </c>
      <c r="Q155" s="11">
        <f>VLOOKUP($H155,output!$A$9:$AH$2200,Q$1-$J$1+2)</f>
        <v>660.63308861544397</v>
      </c>
      <c r="R155" s="11">
        <f>VLOOKUP($H155,output!$A$9:$AH$2200,R$1-$J$1+2)</f>
        <v>668.89931596487804</v>
      </c>
      <c r="S155" s="11">
        <f>VLOOKUP($H155,output!$A$9:$AH$2200,S$1-$J$1+2)</f>
        <v>655.76840363082101</v>
      </c>
      <c r="T155" s="11">
        <f>VLOOKUP($H155,output!$A$9:$AH$2200,T$1-$J$1+2)</f>
        <v>638.18327920463196</v>
      </c>
      <c r="U155" s="11">
        <f>VLOOKUP($H155,output!$A$9:$AH$2200,U$1-$J$1+2)</f>
        <v>603.85593738580997</v>
      </c>
      <c r="V155" s="11">
        <f>VLOOKUP($H155,output!$A$9:$AH$2200,V$1-$J$1+2)</f>
        <v>586.98213751841195</v>
      </c>
      <c r="W155" s="11">
        <f>VLOOKUP($H155,output!$A$9:$AH$2200,W$1-$J$1+2)</f>
        <v>761.64384563788803</v>
      </c>
      <c r="X155" s="11">
        <f>VLOOKUP($H155,output!$A$9:$AH$2200,X$1-$J$1+2)</f>
        <v>692.75424133345496</v>
      </c>
      <c r="Y155" s="11">
        <f>VLOOKUP($H155,output!$A$9:$AH$2200,Y$1-$J$1+2)</f>
        <v>642.16922946625402</v>
      </c>
      <c r="Z155" s="11">
        <f>VLOOKUP($H155,output!$A$9:$AH$2200,Z$1-$J$1+2)</f>
        <v>598.38454080262295</v>
      </c>
      <c r="AA155" s="11">
        <f>VLOOKUP($H155,output!$A$9:$AH$2200,AA$1-$J$1+2)</f>
        <v>552.42863691234902</v>
      </c>
      <c r="AB155" s="11">
        <f>VLOOKUP($H155,output!$A$9:$AH$2200,AB$1-$J$1+2)</f>
        <v>492.36850870095901</v>
      </c>
      <c r="AC155" s="11">
        <f>VLOOKUP($H155,output!$A$9:$AH$2200,AC$1-$J$1+2)</f>
        <v>714.75535784283898</v>
      </c>
      <c r="AD155" s="11">
        <f>VLOOKUP($H155,output!$A$9:$AH$2200,AD$1-$J$1+2)</f>
        <v>639.65815359343696</v>
      </c>
      <c r="AE155" s="11">
        <f>VLOOKUP($H155,output!$A$9:$AH$2200,AE$1-$J$1+2)</f>
        <v>591.32115954205403</v>
      </c>
      <c r="AF155" s="11">
        <f>VLOOKUP($H155,output!$A$9:$AH$2200,AF$1-$J$1+2)</f>
        <v>594.11739005153095</v>
      </c>
      <c r="AG155" s="11">
        <f>VLOOKUP($H155,output!$A$9:$AH$2200,AG$1-$J$1+2)</f>
        <v>538.318322427883</v>
      </c>
      <c r="AH155" s="11">
        <f>VLOOKUP($H155,output!$A$9:$AH$2200,AH$1-$J$1+2)</f>
        <v>492.59815822472001</v>
      </c>
      <c r="AI155" s="11">
        <f>VLOOKUP($H155,output!$A$9:$AH$2200,AI$1-$J$1+2)</f>
        <v>436.93137433974999</v>
      </c>
      <c r="AJ155" s="11">
        <f>VLOOKUP($H155,output!$A$9:$AH$2200,AJ$1-$J$1+2)</f>
        <v>411.97326165277099</v>
      </c>
      <c r="AK155" s="11">
        <f>VLOOKUP($H155,output!$A$9:$AH$2200,AK$1-$J$1+2)</f>
        <v>368.97529567003102</v>
      </c>
      <c r="AL155" s="11">
        <f>VLOOKUP($H155,output!$A$9:$AH$2200,AL$1-$J$1+2)</f>
        <v>331.32795794017397</v>
      </c>
      <c r="AM155" s="11">
        <f>VLOOKUP($H155,output!$A$9:$AH$2200,AM$1-$J$1+2)</f>
        <v>297.88413493218599</v>
      </c>
      <c r="AN155" s="11">
        <f>VLOOKUP($H155,output!$A$9:$AH$2200,AN$1-$J$1+2)</f>
        <v>268.16126640644399</v>
      </c>
      <c r="AO155" s="11">
        <f>VLOOKUP($H155,output!$A$9:$AH$2200,AO$1-$J$1+2)</f>
        <v>241.73135338645699</v>
      </c>
      <c r="AP155" s="11">
        <f>VLOOKUP($H155,output!$A$9:$AH$2200,AP$1-$J$1+2)</f>
        <v>218.21473778043901</v>
      </c>
      <c r="AR155" s="1">
        <f t="shared" si="98"/>
        <v>615.31522318657699</v>
      </c>
    </row>
    <row r="156" spans="8:44" x14ac:dyDescent="0.35">
      <c r="H156" s="8" t="s">
        <v>55</v>
      </c>
      <c r="I156" s="8" t="s">
        <v>156</v>
      </c>
      <c r="J156" s="11"/>
      <c r="K156" s="11">
        <f>VLOOKUP($H156,output!$A$9:$AH$2200,K$1-$J$1+2)</f>
        <v>105.096</v>
      </c>
      <c r="L156" s="11">
        <f>VLOOKUP($H156,output!$A$9:$AH$2200,L$1-$J$1+2)</f>
        <v>98.210999999999999</v>
      </c>
      <c r="M156" s="11">
        <f>VLOOKUP($H156,output!$A$9:$AH$2200,M$1-$J$1+2)</f>
        <v>97.603191155895999</v>
      </c>
      <c r="N156" s="11">
        <f>VLOOKUP($H156,output!$A$9:$AH$2200,N$1-$J$1+2)</f>
        <v>181.581524910996</v>
      </c>
      <c r="O156" s="11">
        <f>VLOOKUP($H156,output!$A$9:$AH$2200,O$1-$J$1+2)</f>
        <v>156.98120876292001</v>
      </c>
      <c r="P156" s="11">
        <f>VLOOKUP($H156,output!$A$9:$AH$2200,P$1-$J$1+2)</f>
        <v>196.84104939782799</v>
      </c>
      <c r="Q156" s="11">
        <f>VLOOKUP($H156,output!$A$9:$AH$2200,Q$1-$J$1+2)</f>
        <v>392.35199872197501</v>
      </c>
      <c r="R156" s="11">
        <f>VLOOKUP($H156,output!$A$9:$AH$2200,R$1-$J$1+2)</f>
        <v>358.32486734954</v>
      </c>
      <c r="S156" s="11">
        <f>VLOOKUP($H156,output!$A$9:$AH$2200,S$1-$J$1+2)</f>
        <v>330.50900971088799</v>
      </c>
      <c r="T156" s="11">
        <f>VLOOKUP($H156,output!$A$9:$AH$2200,T$1-$J$1+2)</f>
        <v>297.07143624260101</v>
      </c>
      <c r="U156" s="11">
        <f>VLOOKUP($H156,output!$A$9:$AH$2200,U$1-$J$1+2)</f>
        <v>262.40190390057597</v>
      </c>
      <c r="V156" s="11">
        <f>VLOOKUP($H156,output!$A$9:$AH$2200,V$1-$J$1+2)</f>
        <v>249.066075763865</v>
      </c>
      <c r="W156" s="11">
        <f>VLOOKUP($H156,output!$A$9:$AH$2200,W$1-$J$1+2)</f>
        <v>385.55432151318701</v>
      </c>
      <c r="X156" s="11">
        <f>VLOOKUP($H156,output!$A$9:$AH$2200,X$1-$J$1+2)</f>
        <v>352.38522736406998</v>
      </c>
      <c r="Y156" s="11">
        <f>VLOOKUP($H156,output!$A$9:$AH$2200,Y$1-$J$1+2)</f>
        <v>332.69376913745998</v>
      </c>
      <c r="Z156" s="11">
        <f>VLOOKUP($H156,output!$A$9:$AH$2200,Z$1-$J$1+2)</f>
        <v>323.85695775420101</v>
      </c>
      <c r="AA156" s="11">
        <f>VLOOKUP($H156,output!$A$9:$AH$2200,AA$1-$J$1+2)</f>
        <v>305.43147745654397</v>
      </c>
      <c r="AB156" s="11">
        <f>VLOOKUP($H156,output!$A$9:$AH$2200,AB$1-$J$1+2)</f>
        <v>285.95057386360901</v>
      </c>
      <c r="AC156" s="11">
        <f>VLOOKUP($H156,output!$A$9:$AH$2200,AC$1-$J$1+2)</f>
        <v>369.14441730261001</v>
      </c>
      <c r="AD156" s="11">
        <f>VLOOKUP($H156,output!$A$9:$AH$2200,AD$1-$J$1+2)</f>
        <v>338.750304441597</v>
      </c>
      <c r="AE156" s="11">
        <f>VLOOKUP($H156,output!$A$9:$AH$2200,AE$1-$J$1+2)</f>
        <v>316.52927729696199</v>
      </c>
      <c r="AF156" s="11">
        <f>VLOOKUP($H156,output!$A$9:$AH$2200,AF$1-$J$1+2)</f>
        <v>394.45794564373102</v>
      </c>
      <c r="AG156" s="11">
        <f>VLOOKUP($H156,output!$A$9:$AH$2200,AG$1-$J$1+2)</f>
        <v>363.89020994820299</v>
      </c>
      <c r="AH156" s="11">
        <f>VLOOKUP($H156,output!$A$9:$AH$2200,AH$1-$J$1+2)</f>
        <v>337.85409604473602</v>
      </c>
      <c r="AI156" s="11">
        <f>VLOOKUP($H156,output!$A$9:$AH$2200,AI$1-$J$1+2)</f>
        <v>293.004132276142</v>
      </c>
      <c r="AJ156" s="11">
        <f>VLOOKUP($H156,output!$A$9:$AH$2200,AJ$1-$J$1+2)</f>
        <v>281.47858279730099</v>
      </c>
      <c r="AK156" s="11">
        <f>VLOOKUP($H156,output!$A$9:$AH$2200,AK$1-$J$1+2)</f>
        <v>258.98434675654801</v>
      </c>
      <c r="AL156" s="11">
        <f>VLOOKUP($H156,output!$A$9:$AH$2200,AL$1-$J$1+2)</f>
        <v>237.65846669744101</v>
      </c>
      <c r="AM156" s="11">
        <f>VLOOKUP($H156,output!$A$9:$AH$2200,AM$1-$J$1+2)</f>
        <v>217.333956061691</v>
      </c>
      <c r="AN156" s="11">
        <f>VLOOKUP($H156,output!$A$9:$AH$2200,AN$1-$J$1+2)</f>
        <v>198.10921629740099</v>
      </c>
      <c r="AO156" s="11">
        <f>VLOOKUP($H156,output!$A$9:$AH$2200,AO$1-$J$1+2)</f>
        <v>180.03870992600801</v>
      </c>
      <c r="AP156" s="11">
        <f>VLOOKUP($H156,output!$A$9:$AH$2200,AP$1-$J$1+2)</f>
        <v>163.142018360587</v>
      </c>
      <c r="AR156" s="1">
        <f t="shared" si="98"/>
        <v>298.08090586961043</v>
      </c>
    </row>
    <row r="157" spans="8:44" x14ac:dyDescent="0.35">
      <c r="H157" s="8" t="s">
        <v>54</v>
      </c>
      <c r="I157" s="8" t="s">
        <v>157</v>
      </c>
      <c r="J157" s="11"/>
      <c r="K157" s="11">
        <f>VLOOKUP($H157,output!$A$9:$AH$2200,K$1-$J$1+2)</f>
        <v>81.628</v>
      </c>
      <c r="L157" s="11">
        <f>VLOOKUP($H157,output!$A$9:$AH$2200,L$1-$J$1+2)</f>
        <v>78.73</v>
      </c>
      <c r="M157" s="11">
        <f>VLOOKUP($H157,output!$A$9:$AH$2200,M$1-$J$1+2)</f>
        <v>71.287123809592799</v>
      </c>
      <c r="N157" s="11">
        <f>VLOOKUP($H157,output!$A$9:$AH$2200,N$1-$J$1+2)</f>
        <v>102.627559876155</v>
      </c>
      <c r="O157" s="11">
        <f>VLOOKUP($H157,output!$A$9:$AH$2200,O$1-$J$1+2)</f>
        <v>95.277158607734904</v>
      </c>
      <c r="P157" s="11">
        <f>VLOOKUP($H157,output!$A$9:$AH$2200,P$1-$J$1+2)</f>
        <v>157.749089897956</v>
      </c>
      <c r="Q157" s="11">
        <f>VLOOKUP($H157,output!$A$9:$AH$2200,Q$1-$J$1+2)</f>
        <v>240.33121674467699</v>
      </c>
      <c r="R157" s="11">
        <f>VLOOKUP($H157,output!$A$9:$AH$2200,R$1-$J$1+2)</f>
        <v>239.79814345315901</v>
      </c>
      <c r="S157" s="11">
        <f>VLOOKUP($H157,output!$A$9:$AH$2200,S$1-$J$1+2)</f>
        <v>239.62328163400599</v>
      </c>
      <c r="T157" s="11">
        <f>VLOOKUP($H157,output!$A$9:$AH$2200,T$1-$J$1+2)</f>
        <v>233.85798052283101</v>
      </c>
      <c r="U157" s="11">
        <f>VLOOKUP($H157,output!$A$9:$AH$2200,U$1-$J$1+2)</f>
        <v>222.601286943248</v>
      </c>
      <c r="V157" s="11">
        <f>VLOOKUP($H157,output!$A$9:$AH$2200,V$1-$J$1+2)</f>
        <v>224.30324861014901</v>
      </c>
      <c r="W157" s="11">
        <f>VLOOKUP($H157,output!$A$9:$AH$2200,W$1-$J$1+2)</f>
        <v>328.44316298451901</v>
      </c>
      <c r="X157" s="11">
        <f>VLOOKUP($H157,output!$A$9:$AH$2200,X$1-$J$1+2)</f>
        <v>306.67838718636</v>
      </c>
      <c r="Y157" s="11">
        <f>VLOOKUP($H157,output!$A$9:$AH$2200,Y$1-$J$1+2)</f>
        <v>297.28433918648801</v>
      </c>
      <c r="Z157" s="11">
        <f>VLOOKUP($H157,output!$A$9:$AH$2200,Z$1-$J$1+2)</f>
        <v>293.19381737326597</v>
      </c>
      <c r="AA157" s="11">
        <f>VLOOKUP($H157,output!$A$9:$AH$2200,AA$1-$J$1+2)</f>
        <v>276.04248405010799</v>
      </c>
      <c r="AB157" s="11">
        <f>VLOOKUP($H157,output!$A$9:$AH$2200,AB$1-$J$1+2)</f>
        <v>253.371100372049</v>
      </c>
      <c r="AC157" s="11">
        <f>VLOOKUP($H157,output!$A$9:$AH$2200,AC$1-$J$1+2)</f>
        <v>388.87864823553002</v>
      </c>
      <c r="AD157" s="11">
        <f>VLOOKUP($H157,output!$A$9:$AH$2200,AD$1-$J$1+2)</f>
        <v>362.18076765400701</v>
      </c>
      <c r="AE157" s="11">
        <f>VLOOKUP($H157,output!$A$9:$AH$2200,AE$1-$J$1+2)</f>
        <v>346.97972382858001</v>
      </c>
      <c r="AF157" s="11">
        <f>VLOOKUP($H157,output!$A$9:$AH$2200,AF$1-$J$1+2)</f>
        <v>370.164296471206</v>
      </c>
      <c r="AG157" s="11">
        <f>VLOOKUP($H157,output!$A$9:$AH$2200,AG$1-$J$1+2)</f>
        <v>343.21182868494799</v>
      </c>
      <c r="AH157" s="11">
        <f>VLOOKUP($H157,output!$A$9:$AH$2200,AH$1-$J$1+2)</f>
        <v>320.91832696444698</v>
      </c>
      <c r="AI157" s="11">
        <f>VLOOKUP($H157,output!$A$9:$AH$2200,AI$1-$J$1+2)</f>
        <v>291.18859640429702</v>
      </c>
      <c r="AJ157" s="11">
        <f>VLOOKUP($H157,output!$A$9:$AH$2200,AJ$1-$J$1+2)</f>
        <v>280.65569713619499</v>
      </c>
      <c r="AK157" s="11">
        <f>VLOOKUP($H157,output!$A$9:$AH$2200,AK$1-$J$1+2)</f>
        <v>254.54556388840601</v>
      </c>
      <c r="AL157" s="11">
        <f>VLOOKUP($H157,output!$A$9:$AH$2200,AL$1-$J$1+2)</f>
        <v>230.66462583656599</v>
      </c>
      <c r="AM157" s="11">
        <f>VLOOKUP($H157,output!$A$9:$AH$2200,AM$1-$J$1+2)</f>
        <v>208.62215397025901</v>
      </c>
      <c r="AN157" s="11">
        <f>VLOOKUP($H157,output!$A$9:$AH$2200,AN$1-$J$1+2)</f>
        <v>188.416976978549</v>
      </c>
      <c r="AO157" s="11">
        <f>VLOOKUP($H157,output!$A$9:$AH$2200,AO$1-$J$1+2)</f>
        <v>169.999541097763</v>
      </c>
      <c r="AP157" s="11">
        <f>VLOOKUP($H157,output!$A$9:$AH$2200,AP$1-$J$1+2)</f>
        <v>153.28804436102101</v>
      </c>
      <c r="AR157" s="1">
        <f t="shared" si="98"/>
        <v>222.60917825800371</v>
      </c>
    </row>
    <row r="158" spans="8:44" x14ac:dyDescent="0.35"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8:44" x14ac:dyDescent="0.35">
      <c r="H159" t="s">
        <v>197</v>
      </c>
      <c r="J159" s="11"/>
      <c r="K159" s="11">
        <f>SUM(K154:K157)</f>
        <v>651.28399999999999</v>
      </c>
      <c r="L159" s="11">
        <f t="shared" ref="L159:V159" si="99">SUM(L154:L157)</f>
        <v>616.351</v>
      </c>
      <c r="M159" s="11">
        <f t="shared" si="99"/>
        <v>575.16080967609128</v>
      </c>
      <c r="N159" s="11">
        <f t="shared" si="99"/>
        <v>795.96539209892308</v>
      </c>
      <c r="O159" s="11">
        <f t="shared" si="99"/>
        <v>731.15001695046419</v>
      </c>
      <c r="P159" s="11">
        <f t="shared" si="99"/>
        <v>990.35011583590199</v>
      </c>
      <c r="Q159" s="11">
        <f t="shared" si="99"/>
        <v>1525.922054680663</v>
      </c>
      <c r="R159" s="11">
        <f t="shared" si="99"/>
        <v>1491.0090501811401</v>
      </c>
      <c r="S159" s="11">
        <f t="shared" si="99"/>
        <v>1443.2393442241648</v>
      </c>
      <c r="T159" s="11">
        <f t="shared" si="99"/>
        <v>1375.938280149179</v>
      </c>
      <c r="U159" s="11">
        <f t="shared" si="99"/>
        <v>1281.9199592637799</v>
      </c>
      <c r="V159" s="11">
        <f t="shared" si="99"/>
        <v>1251.1884515944209</v>
      </c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8:44" x14ac:dyDescent="0.35"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8:44" x14ac:dyDescent="0.35">
      <c r="H161" s="2" t="s">
        <v>168</v>
      </c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8:44" x14ac:dyDescent="0.35">
      <c r="H162" t="s">
        <v>65</v>
      </c>
      <c r="J162" s="11"/>
      <c r="K162" s="11">
        <f>VLOOKUP($H162,output!$A$9:$AH$2200,K$1-$J$1+2)</f>
        <v>106.703</v>
      </c>
      <c r="L162" s="11">
        <f>VLOOKUP($H162,output!$A$9:$AH$2200,L$1-$J$1+2)</f>
        <v>109.233</v>
      </c>
      <c r="M162" s="11">
        <f>VLOOKUP($H162,output!$A$9:$AH$2200,M$1-$J$1+2)</f>
        <v>107.34211494781999</v>
      </c>
      <c r="N162" s="11">
        <f>VLOOKUP($H162,output!$A$9:$AH$2200,N$1-$J$1+2)</f>
        <v>111.498036487406</v>
      </c>
      <c r="O162" s="11">
        <f>VLOOKUP($H162,output!$A$9:$AH$2200,O$1-$J$1+2)</f>
        <v>118.416897842529</v>
      </c>
      <c r="P162" s="11">
        <f>VLOOKUP($H162,output!$A$9:$AH$2200,P$1-$J$1+2)</f>
        <v>124.979444141889</v>
      </c>
      <c r="Q162" s="11">
        <f>VLOOKUP($H162,output!$A$9:$AH$2200,Q$1-$J$1+2)</f>
        <v>128.56840983589601</v>
      </c>
      <c r="R162" s="11">
        <f>VLOOKUP($H162,output!$A$9:$AH$2200,R$1-$J$1+2)</f>
        <v>134.363939562018</v>
      </c>
      <c r="S162" s="11">
        <f>VLOOKUP($H162,output!$A$9:$AH$2200,S$1-$J$1+2)</f>
        <v>144.580417145046</v>
      </c>
      <c r="T162" s="11">
        <f>VLOOKUP($H162,output!$A$9:$AH$2200,T$1-$J$1+2)</f>
        <v>148.35160339573</v>
      </c>
      <c r="U162" s="11">
        <f>VLOOKUP($H162,output!$A$9:$AH$2200,U$1-$J$1+2)</f>
        <v>154.48728407356401</v>
      </c>
      <c r="V162" s="11">
        <f>VLOOKUP($H162,output!$A$9:$AH$2200,V$1-$J$1+2)</f>
        <v>208.84002493851301</v>
      </c>
      <c r="W162" s="11">
        <f>VLOOKUP($H162,output!$A$9:$AH$2200,W$1-$J$1+2)</f>
        <v>210.854862672081</v>
      </c>
      <c r="X162" s="11">
        <f>VLOOKUP($H162,output!$A$9:$AH$2200,X$1-$J$1+2)</f>
        <v>221.34344620104301</v>
      </c>
      <c r="Y162" s="11">
        <f>VLOOKUP($H162,output!$A$9:$AH$2200,Y$1-$J$1+2)</f>
        <v>242.53070295094699</v>
      </c>
      <c r="Z162" s="11">
        <f>VLOOKUP($H162,output!$A$9:$AH$2200,Z$1-$J$1+2)</f>
        <v>256.20483511738502</v>
      </c>
      <c r="AA162" s="11">
        <f>VLOOKUP($H162,output!$A$9:$AH$2200,AA$1-$J$1+2)</f>
        <v>265.905557105875</v>
      </c>
      <c r="AB162" s="11">
        <f>VLOOKUP($H162,output!$A$9:$AH$2200,AB$1-$J$1+2)</f>
        <v>236.421402102277</v>
      </c>
      <c r="AC162" s="11">
        <f>VLOOKUP($H162,output!$A$9:$AH$2200,AC$1-$J$1+2)</f>
        <v>224.67415001531899</v>
      </c>
      <c r="AD162" s="11">
        <f>VLOOKUP($H162,output!$A$9:$AH$2200,AD$1-$J$1+2)</f>
        <v>218.54115686817201</v>
      </c>
      <c r="AE162" s="11">
        <f>VLOOKUP($H162,output!$A$9:$AH$2200,AE$1-$J$1+2)</f>
        <v>215.590390809447</v>
      </c>
      <c r="AF162" s="11">
        <f>VLOOKUP($H162,output!$A$9:$AH$2200,AF$1-$J$1+2)</f>
        <v>214.132378709481</v>
      </c>
      <c r="AG162" s="11">
        <f>VLOOKUP($H162,output!$A$9:$AH$2200,AG$1-$J$1+2)</f>
        <v>213.405391724503</v>
      </c>
      <c r="AH162" s="11">
        <f>VLOOKUP($H162,output!$A$9:$AH$2200,AH$1-$J$1+2)</f>
        <v>213.132314532658</v>
      </c>
      <c r="AI162" s="11">
        <f>VLOOKUP($H162,output!$A$9:$AH$2200,AI$1-$J$1+2)</f>
        <v>213.13654301665301</v>
      </c>
      <c r="AJ162" s="11">
        <f>VLOOKUP($H162,output!$A$9:$AH$2200,AJ$1-$J$1+2)</f>
        <v>213.33493443927199</v>
      </c>
      <c r="AK162" s="11">
        <f>VLOOKUP($H162,output!$A$9:$AH$2200,AK$1-$J$1+2)</f>
        <v>213.652341495869</v>
      </c>
      <c r="AL162" s="11">
        <f>VLOOKUP($H162,output!$A$9:$AH$2200,AL$1-$J$1+2)</f>
        <v>214.06112432966299</v>
      </c>
      <c r="AM162" s="11">
        <f>VLOOKUP($H162,output!$A$9:$AH$2200,AM$1-$J$1+2)</f>
        <v>214.53627999550901</v>
      </c>
      <c r="AN162" s="11">
        <f>VLOOKUP($H162,output!$A$9:$AH$2200,AN$1-$J$1+2)</f>
        <v>215.06015066889401</v>
      </c>
      <c r="AO162" s="11">
        <f>VLOOKUP($H162,output!$A$9:$AH$2200,AO$1-$J$1+2)</f>
        <v>215.61965382232199</v>
      </c>
      <c r="AP162" s="11">
        <f>VLOOKUP($H162,output!$A$9:$AH$2200,AP$1-$J$1+2)</f>
        <v>216.204805553711</v>
      </c>
      <c r="AR162" s="1">
        <f>AVERAGE(P162:V162)</f>
        <v>149.16730329895083</v>
      </c>
    </row>
    <row r="163" spans="8:44" x14ac:dyDescent="0.35">
      <c r="H163" t="s">
        <v>66</v>
      </c>
      <c r="J163" s="11"/>
      <c r="K163" s="11">
        <f>VLOOKUP($H163,output!$A$9:$AH$2200,K$1-$J$1+2)</f>
        <v>306.57299999999998</v>
      </c>
      <c r="L163" s="11">
        <f>VLOOKUP($H163,output!$A$9:$AH$2200,L$1-$J$1+2)</f>
        <v>311.31799999999998</v>
      </c>
      <c r="M163" s="11">
        <f>VLOOKUP($H163,output!$A$9:$AH$2200,M$1-$J$1+2)</f>
        <v>310.85649377146399</v>
      </c>
      <c r="N163" s="11">
        <f>VLOOKUP($H163,output!$A$9:$AH$2200,N$1-$J$1+2)</f>
        <v>414.58667548736798</v>
      </c>
      <c r="O163" s="11">
        <f>VLOOKUP($H163,output!$A$9:$AH$2200,O$1-$J$1+2)</f>
        <v>648.35502285969005</v>
      </c>
      <c r="P163" s="11">
        <f>VLOOKUP($H163,output!$A$9:$AH$2200,P$1-$J$1+2)</f>
        <v>687.90227109005195</v>
      </c>
      <c r="Q163" s="11">
        <f>VLOOKUP($H163,output!$A$9:$AH$2200,Q$1-$J$1+2)</f>
        <v>616.98690087035595</v>
      </c>
      <c r="R163" s="11">
        <f>VLOOKUP($H163,output!$A$9:$AH$2200,R$1-$J$1+2)</f>
        <v>578.895510570331</v>
      </c>
      <c r="S163" s="11">
        <f>VLOOKUP($H163,output!$A$9:$AH$2200,S$1-$J$1+2)</f>
        <v>930.79274163894104</v>
      </c>
      <c r="T163" s="11">
        <f>VLOOKUP($H163,output!$A$9:$AH$2200,T$1-$J$1+2)</f>
        <v>874.34168577385606</v>
      </c>
      <c r="U163" s="11">
        <f>VLOOKUP($H163,output!$A$9:$AH$2200,U$1-$J$1+2)</f>
        <v>863.19116138075594</v>
      </c>
      <c r="V163" s="11">
        <f>VLOOKUP($H163,output!$A$9:$AH$2200,V$1-$J$1+2)</f>
        <v>1037.9671520540601</v>
      </c>
      <c r="W163" s="11">
        <f>VLOOKUP($H163,output!$A$9:$AH$2200,W$1-$J$1+2)</f>
        <v>883.15206542757096</v>
      </c>
      <c r="X163" s="11">
        <f>VLOOKUP($H163,output!$A$9:$AH$2200,X$1-$J$1+2)</f>
        <v>882.84590907781103</v>
      </c>
      <c r="Y163" s="11">
        <f>VLOOKUP($H163,output!$A$9:$AH$2200,Y$1-$J$1+2)</f>
        <v>821.40742242489398</v>
      </c>
      <c r="Z163" s="11">
        <f>VLOOKUP($H163,output!$A$9:$AH$2200,Z$1-$J$1+2)</f>
        <v>802.93104344856499</v>
      </c>
      <c r="AA163" s="11">
        <f>VLOOKUP($H163,output!$A$9:$AH$2200,AA$1-$J$1+2)</f>
        <v>782.44216271494099</v>
      </c>
      <c r="AB163" s="11">
        <f>VLOOKUP($H163,output!$A$9:$AH$2200,AB$1-$J$1+2)</f>
        <v>738.22207023079704</v>
      </c>
      <c r="AC163" s="11">
        <f>VLOOKUP($H163,output!$A$9:$AH$2200,AC$1-$J$1+2)</f>
        <v>714.29426616525802</v>
      </c>
      <c r="AD163" s="11">
        <f>VLOOKUP($H163,output!$A$9:$AH$2200,AD$1-$J$1+2)</f>
        <v>701.27150310208697</v>
      </c>
      <c r="AE163" s="11">
        <f>VLOOKUP($H163,output!$A$9:$AH$2200,AE$1-$J$1+2)</f>
        <v>691.55147586694898</v>
      </c>
      <c r="AF163" s="11">
        <f>VLOOKUP($H163,output!$A$9:$AH$2200,AF$1-$J$1+2)</f>
        <v>683.766372297163</v>
      </c>
      <c r="AG163" s="11">
        <f>VLOOKUP($H163,output!$A$9:$AH$2200,AG$1-$J$1+2)</f>
        <v>676.82335693928906</v>
      </c>
      <c r="AH163" s="11">
        <f>VLOOKUP($H163,output!$A$9:$AH$2200,AH$1-$J$1+2)</f>
        <v>670.89504398858696</v>
      </c>
      <c r="AI163" s="11">
        <f>VLOOKUP($H163,output!$A$9:$AH$2200,AI$1-$J$1+2)</f>
        <v>665.69172663919198</v>
      </c>
      <c r="AJ163" s="11">
        <f>VLOOKUP($H163,output!$A$9:$AH$2200,AJ$1-$J$1+2)</f>
        <v>661.03560828305399</v>
      </c>
      <c r="AK163" s="11">
        <f>VLOOKUP($H163,output!$A$9:$AH$2200,AK$1-$J$1+2)</f>
        <v>656.78622656885796</v>
      </c>
      <c r="AL163" s="11">
        <f>VLOOKUP($H163,output!$A$9:$AH$2200,AL$1-$J$1+2)</f>
        <v>652.853893812607</v>
      </c>
      <c r="AM163" s="11">
        <f>VLOOKUP($H163,output!$A$9:$AH$2200,AM$1-$J$1+2)</f>
        <v>649.17356015553798</v>
      </c>
      <c r="AN163" s="11">
        <f>VLOOKUP($H163,output!$A$9:$AH$2200,AN$1-$J$1+2)</f>
        <v>645.69691624803795</v>
      </c>
      <c r="AO163" s="11">
        <f>VLOOKUP($H163,output!$A$9:$AH$2200,AO$1-$J$1+2)</f>
        <v>642.38727388393795</v>
      </c>
      <c r="AP163" s="11">
        <f>VLOOKUP($H163,output!$A$9:$AH$2200,AP$1-$J$1+2)</f>
        <v>639.21618309312805</v>
      </c>
      <c r="AR163" s="1">
        <f t="shared" ref="AR163:AR166" si="100">AVERAGE(P163:V163)</f>
        <v>798.58248905405037</v>
      </c>
    </row>
    <row r="164" spans="8:44" x14ac:dyDescent="0.35">
      <c r="H164" t="s">
        <v>69</v>
      </c>
      <c r="J164" s="11"/>
      <c r="K164" s="11">
        <f>VLOOKUP($H164,output!$A$9:$AH$2200,K$1-$J$1+2)</f>
        <v>0</v>
      </c>
      <c r="L164" s="11">
        <f>VLOOKUP($H164,output!$A$9:$AH$2200,L$1-$J$1+2)</f>
        <v>0</v>
      </c>
      <c r="M164" s="11">
        <f>VLOOKUP($H164,output!$A$9:$AH$2200,M$1-$J$1+2)</f>
        <v>0</v>
      </c>
      <c r="N164" s="11">
        <f>VLOOKUP($H164,output!$A$9:$AH$2200,N$1-$J$1+2)</f>
        <v>0</v>
      </c>
      <c r="O164" s="11">
        <f>VLOOKUP($H164,output!$A$9:$AH$2200,O$1-$J$1+2)</f>
        <v>0</v>
      </c>
      <c r="P164" s="11">
        <f>VLOOKUP($H164,output!$A$9:$AH$2200,P$1-$J$1+2)</f>
        <v>0</v>
      </c>
      <c r="Q164" s="11">
        <f>VLOOKUP($H164,output!$A$9:$AH$2200,Q$1-$J$1+2)</f>
        <v>0</v>
      </c>
      <c r="R164" s="11">
        <f>VLOOKUP($H164,output!$A$9:$AH$2200,R$1-$J$1+2)</f>
        <v>0</v>
      </c>
      <c r="S164" s="11">
        <f>VLOOKUP($H164,output!$A$9:$AH$2200,S$1-$J$1+2)</f>
        <v>0</v>
      </c>
      <c r="T164" s="11">
        <f>VLOOKUP($H164,output!$A$9:$AH$2200,T$1-$J$1+2)</f>
        <v>0</v>
      </c>
      <c r="U164" s="11">
        <f>VLOOKUP($H164,output!$A$9:$AH$2200,U$1-$J$1+2)</f>
        <v>0</v>
      </c>
      <c r="V164" s="11">
        <f>VLOOKUP($H164,output!$A$9:$AH$2200,V$1-$J$1+2)</f>
        <v>0</v>
      </c>
      <c r="W164" s="11">
        <f>VLOOKUP($H164,output!$A$9:$AH$2200,W$1-$J$1+2)</f>
        <v>0</v>
      </c>
      <c r="X164" s="11">
        <f>VLOOKUP($H164,output!$A$9:$AH$2200,X$1-$J$1+2)</f>
        <v>0</v>
      </c>
      <c r="Y164" s="11">
        <f>VLOOKUP($H164,output!$A$9:$AH$2200,Y$1-$J$1+2)</f>
        <v>0</v>
      </c>
      <c r="Z164" s="11">
        <f>VLOOKUP($H164,output!$A$9:$AH$2200,Z$1-$J$1+2)</f>
        <v>0</v>
      </c>
      <c r="AA164" s="11">
        <f>VLOOKUP($H164,output!$A$9:$AH$2200,AA$1-$J$1+2)</f>
        <v>0</v>
      </c>
      <c r="AB164" s="11">
        <f>VLOOKUP($H164,output!$A$9:$AH$2200,AB$1-$J$1+2)</f>
        <v>0</v>
      </c>
      <c r="AC164" s="11">
        <f>VLOOKUP($H164,output!$A$9:$AH$2200,AC$1-$J$1+2)</f>
        <v>0</v>
      </c>
      <c r="AD164" s="11">
        <f>VLOOKUP($H164,output!$A$9:$AH$2200,AD$1-$J$1+2)</f>
        <v>0</v>
      </c>
      <c r="AE164" s="11">
        <f>VLOOKUP($H164,output!$A$9:$AH$2200,AE$1-$J$1+2)</f>
        <v>0</v>
      </c>
      <c r="AF164" s="11">
        <f>VLOOKUP($H164,output!$A$9:$AH$2200,AF$1-$J$1+2)</f>
        <v>0</v>
      </c>
      <c r="AG164" s="11">
        <f>VLOOKUP($H164,output!$A$9:$AH$2200,AG$1-$J$1+2)</f>
        <v>0</v>
      </c>
      <c r="AH164" s="11">
        <f>VLOOKUP($H164,output!$A$9:$AH$2200,AH$1-$J$1+2)</f>
        <v>0</v>
      </c>
      <c r="AI164" s="11">
        <f>VLOOKUP($H164,output!$A$9:$AH$2200,AI$1-$J$1+2)</f>
        <v>0</v>
      </c>
      <c r="AJ164" s="11">
        <f>VLOOKUP($H164,output!$A$9:$AH$2200,AJ$1-$J$1+2)</f>
        <v>0</v>
      </c>
      <c r="AK164" s="11">
        <f>VLOOKUP($H164,output!$A$9:$AH$2200,AK$1-$J$1+2)</f>
        <v>0</v>
      </c>
      <c r="AL164" s="11">
        <f>VLOOKUP($H164,output!$A$9:$AH$2200,AL$1-$J$1+2)</f>
        <v>0</v>
      </c>
      <c r="AM164" s="11">
        <f>VLOOKUP($H164,output!$A$9:$AH$2200,AM$1-$J$1+2)</f>
        <v>0</v>
      </c>
      <c r="AN164" s="11">
        <f>VLOOKUP($H164,output!$A$9:$AH$2200,AN$1-$J$1+2)</f>
        <v>0</v>
      </c>
      <c r="AO164" s="11">
        <f>VLOOKUP($H164,output!$A$9:$AH$2200,AO$1-$J$1+2)</f>
        <v>0</v>
      </c>
      <c r="AP164" s="11">
        <f>VLOOKUP($H164,output!$A$9:$AH$2200,AP$1-$J$1+2)</f>
        <v>0</v>
      </c>
      <c r="AR164" s="1">
        <f t="shared" si="100"/>
        <v>0</v>
      </c>
    </row>
    <row r="165" spans="8:44" x14ac:dyDescent="0.35">
      <c r="H165" t="s">
        <v>70</v>
      </c>
      <c r="J165" s="11"/>
      <c r="K165" s="11">
        <f>VLOOKUP($H165,output!$A$9:$AH$2200,K$1-$J$1+2)</f>
        <v>338.27100000000002</v>
      </c>
      <c r="L165" s="11">
        <f>VLOOKUP($H165,output!$A$9:$AH$2200,L$1-$J$1+2)</f>
        <v>319.07799999999997</v>
      </c>
      <c r="M165" s="11">
        <f>VLOOKUP($H165,output!$A$9:$AH$2200,M$1-$J$1+2)</f>
        <v>292.56312822270502</v>
      </c>
      <c r="N165" s="11">
        <f>VLOOKUP($H165,output!$A$9:$AH$2200,N$1-$J$1+2)</f>
        <v>295.97543920650099</v>
      </c>
      <c r="O165" s="11">
        <f>VLOOKUP($H165,output!$A$9:$AH$2200,O$1-$J$1+2)</f>
        <v>291.10315490351798</v>
      </c>
      <c r="P165" s="11">
        <f>VLOOKUP($H165,output!$A$9:$AH$2200,P$1-$J$1+2)</f>
        <v>0</v>
      </c>
      <c r="Q165" s="11">
        <f>VLOOKUP($H165,output!$A$9:$AH$2200,Q$1-$J$1+2)</f>
        <v>0</v>
      </c>
      <c r="R165" s="11">
        <f>VLOOKUP($H165,output!$A$9:$AH$2200,R$1-$J$1+2)</f>
        <v>0</v>
      </c>
      <c r="S165" s="11">
        <f>VLOOKUP($H165,output!$A$9:$AH$2200,S$1-$J$1+2)</f>
        <v>0</v>
      </c>
      <c r="T165" s="11">
        <f>VLOOKUP($H165,output!$A$9:$AH$2200,T$1-$J$1+2)</f>
        <v>0</v>
      </c>
      <c r="U165" s="11">
        <f>VLOOKUP($H165,output!$A$9:$AH$2200,U$1-$J$1+2)</f>
        <v>0</v>
      </c>
      <c r="V165" s="11">
        <f>VLOOKUP($H165,output!$A$9:$AH$2200,V$1-$J$1+2)</f>
        <v>0</v>
      </c>
      <c r="W165" s="11">
        <f>VLOOKUP($H165,output!$A$9:$AH$2200,W$1-$J$1+2)</f>
        <v>0</v>
      </c>
      <c r="X165" s="11">
        <f>VLOOKUP($H165,output!$A$9:$AH$2200,X$1-$J$1+2)</f>
        <v>0</v>
      </c>
      <c r="Y165" s="11">
        <f>VLOOKUP($H165,output!$A$9:$AH$2200,Y$1-$J$1+2)</f>
        <v>0</v>
      </c>
      <c r="Z165" s="11">
        <f>VLOOKUP($H165,output!$A$9:$AH$2200,Z$1-$J$1+2)</f>
        <v>0</v>
      </c>
      <c r="AA165" s="11">
        <f>VLOOKUP($H165,output!$A$9:$AH$2200,AA$1-$J$1+2)</f>
        <v>0</v>
      </c>
      <c r="AB165" s="11">
        <f>VLOOKUP($H165,output!$A$9:$AH$2200,AB$1-$J$1+2)</f>
        <v>0</v>
      </c>
      <c r="AC165" s="11">
        <f>VLOOKUP($H165,output!$A$9:$AH$2200,AC$1-$J$1+2)</f>
        <v>0</v>
      </c>
      <c r="AD165" s="11">
        <f>VLOOKUP($H165,output!$A$9:$AH$2200,AD$1-$J$1+2)</f>
        <v>0</v>
      </c>
      <c r="AE165" s="11">
        <f>VLOOKUP($H165,output!$A$9:$AH$2200,AE$1-$J$1+2)</f>
        <v>0</v>
      </c>
      <c r="AF165" s="11">
        <f>VLOOKUP($H165,output!$A$9:$AH$2200,AF$1-$J$1+2)</f>
        <v>0</v>
      </c>
      <c r="AG165" s="11">
        <f>VLOOKUP($H165,output!$A$9:$AH$2200,AG$1-$J$1+2)</f>
        <v>0</v>
      </c>
      <c r="AH165" s="11">
        <f>VLOOKUP($H165,output!$A$9:$AH$2200,AH$1-$J$1+2)</f>
        <v>0</v>
      </c>
      <c r="AI165" s="11">
        <f>VLOOKUP($H165,output!$A$9:$AH$2200,AI$1-$J$1+2)</f>
        <v>0</v>
      </c>
      <c r="AJ165" s="11">
        <f>VLOOKUP($H165,output!$A$9:$AH$2200,AJ$1-$J$1+2)</f>
        <v>0</v>
      </c>
      <c r="AK165" s="11">
        <f>VLOOKUP($H165,output!$A$9:$AH$2200,AK$1-$J$1+2)</f>
        <v>0</v>
      </c>
      <c r="AL165" s="11">
        <f>VLOOKUP($H165,output!$A$9:$AH$2200,AL$1-$J$1+2)</f>
        <v>0</v>
      </c>
      <c r="AM165" s="11">
        <f>VLOOKUP($H165,output!$A$9:$AH$2200,AM$1-$J$1+2)</f>
        <v>0</v>
      </c>
      <c r="AN165" s="11">
        <f>VLOOKUP($H165,output!$A$9:$AH$2200,AN$1-$J$1+2)</f>
        <v>0</v>
      </c>
      <c r="AO165" s="11">
        <f>VLOOKUP($H165,output!$A$9:$AH$2200,AO$1-$J$1+2)</f>
        <v>0</v>
      </c>
      <c r="AP165" s="11">
        <f>VLOOKUP($H165,output!$A$9:$AH$2200,AP$1-$J$1+2)</f>
        <v>0</v>
      </c>
      <c r="AR165" s="1">
        <f t="shared" si="100"/>
        <v>0</v>
      </c>
    </row>
    <row r="166" spans="8:44" x14ac:dyDescent="0.35">
      <c r="H166" t="s">
        <v>95</v>
      </c>
      <c r="J166" s="11"/>
      <c r="K166" s="11">
        <f>VLOOKUP($H166,output!$A$9:$AH$2200,K$1-$J$1+2)</f>
        <v>0</v>
      </c>
      <c r="L166" s="11">
        <f>VLOOKUP($H166,output!$A$9:$AH$2200,L$1-$J$1+2)</f>
        <v>0</v>
      </c>
      <c r="M166" s="11">
        <f>VLOOKUP($H166,output!$A$9:$AH$2200,M$1-$J$1+2)</f>
        <v>105.602526436437</v>
      </c>
      <c r="N166" s="11">
        <f>VLOOKUP($H166,output!$A$9:$AH$2200,N$1-$J$1+2)</f>
        <v>109.37663925558</v>
      </c>
      <c r="O166" s="11">
        <f>VLOOKUP($H166,output!$A$9:$AH$2200,O$1-$J$1+2)</f>
        <v>115.60422467703501</v>
      </c>
      <c r="P166" s="11">
        <f>VLOOKUP($H166,output!$A$9:$AH$2200,P$1-$J$1+2)</f>
        <v>122.35089269372099</v>
      </c>
      <c r="Q166" s="11">
        <f>VLOOKUP($H166,output!$A$9:$AH$2200,Q$1-$J$1+2)</f>
        <v>126.06702774116199</v>
      </c>
      <c r="R166" s="11">
        <f>VLOOKUP($H166,output!$A$9:$AH$2200,R$1-$J$1+2)</f>
        <v>131.96680582492999</v>
      </c>
      <c r="S166" s="11">
        <f>VLOOKUP($H166,output!$A$9:$AH$2200,S$1-$J$1+2)</f>
        <v>142.27318599440099</v>
      </c>
      <c r="T166" s="11">
        <f>VLOOKUP($H166,output!$A$9:$AH$2200,T$1-$J$1+2)</f>
        <v>146.11387316265001</v>
      </c>
      <c r="U166" s="11">
        <f>VLOOKUP($H166,output!$A$9:$AH$2200,U$1-$J$1+2)</f>
        <v>152.30663144452001</v>
      </c>
      <c r="V166" s="11">
        <f>VLOOKUP($H166,output!$A$9:$AH$2200,V$1-$J$1+2)</f>
        <v>205.67029746733101</v>
      </c>
      <c r="W166" s="11">
        <f>VLOOKUP($H166,output!$A$9:$AH$2200,W$1-$J$1+2)</f>
        <v>207.819926497891</v>
      </c>
      <c r="X166" s="11">
        <f>VLOOKUP($H166,output!$A$9:$AH$2200,X$1-$J$1+2)</f>
        <v>218.273755586563</v>
      </c>
      <c r="Y166" s="11">
        <f>VLOOKUP($H166,output!$A$9:$AH$2200,Y$1-$J$1+2)</f>
        <v>238.87508714708099</v>
      </c>
      <c r="Z166" s="11">
        <f>VLOOKUP($H166,output!$A$9:$AH$2200,Z$1-$J$1+2)</f>
        <v>252.649804609406</v>
      </c>
      <c r="AA166" s="11">
        <f>VLOOKUP($H166,output!$A$9:$AH$2200,AA$1-$J$1+2)</f>
        <v>262.49577760073998</v>
      </c>
      <c r="AB166" s="11">
        <f>VLOOKUP($H166,output!$A$9:$AH$2200,AB$1-$J$1+2)</f>
        <v>233.053295365483</v>
      </c>
      <c r="AC166" s="11">
        <f>VLOOKUP($H166,output!$A$9:$AH$2200,AC$1-$J$1+2)</f>
        <v>221.339744527672</v>
      </c>
      <c r="AD166" s="11">
        <f>VLOOKUP($H166,output!$A$9:$AH$2200,AD$1-$J$1+2)</f>
        <v>215.21851808037101</v>
      </c>
      <c r="AE166" s="11">
        <f>VLOOKUP($H166,output!$A$9:$AH$2200,AE$1-$J$1+2)</f>
        <v>212.27982400285001</v>
      </c>
      <c r="AF166" s="11">
        <f>VLOOKUP($H166,output!$A$9:$AH$2200,AF$1-$J$1+2)</f>
        <v>210.833714617775</v>
      </c>
      <c r="AG166" s="11">
        <f>VLOOKUP($H166,output!$A$9:$AH$2200,AG$1-$J$1+2)</f>
        <v>210.11801059385201</v>
      </c>
      <c r="AH166" s="11">
        <f>VLOOKUP($H166,output!$A$9:$AH$2200,AH$1-$J$1+2)</f>
        <v>209.85610606429699</v>
      </c>
      <c r="AI166" s="11">
        <f>VLOOKUP($H166,output!$A$9:$AH$2200,AI$1-$J$1+2)</f>
        <v>209.871238929643</v>
      </c>
      <c r="AJ166" s="11">
        <f>VLOOKUP($H166,output!$A$9:$AH$2200,AJ$1-$J$1+2)</f>
        <v>210.080729867717</v>
      </c>
      <c r="AK166" s="11">
        <f>VLOOKUP($H166,output!$A$9:$AH$2200,AK$1-$J$1+2)</f>
        <v>210.408585529791</v>
      </c>
      <c r="AL166" s="11">
        <f>VLOOKUP($H166,output!$A$9:$AH$2200,AL$1-$J$1+2)</f>
        <v>210.82747488968599</v>
      </c>
      <c r="AM166" s="11">
        <f>VLOOKUP($H166,output!$A$9:$AH$2200,AM$1-$J$1+2)</f>
        <v>211.31237953198101</v>
      </c>
      <c r="AN166" s="11">
        <f>VLOOKUP($H166,output!$A$9:$AH$2200,AN$1-$J$1+2)</f>
        <v>211.84563612210999</v>
      </c>
      <c r="AO166" s="11">
        <f>VLOOKUP($H166,output!$A$9:$AH$2200,AO$1-$J$1+2)</f>
        <v>212.41415908110901</v>
      </c>
      <c r="AP166" s="11">
        <f>VLOOKUP($H166,output!$A$9:$AH$2200,AP$1-$J$1+2)</f>
        <v>213.00796405964499</v>
      </c>
      <c r="AR166" s="1">
        <f t="shared" si="100"/>
        <v>146.67838776124498</v>
      </c>
    </row>
    <row r="167" spans="8:44" x14ac:dyDescent="0.35">
      <c r="H167" t="s">
        <v>96</v>
      </c>
      <c r="J167" s="11"/>
      <c r="K167" s="11">
        <f>VLOOKUP($H167,output!$A$9:$AH$2200,K$1-$J$1+2)</f>
        <v>0</v>
      </c>
      <c r="L167" s="11">
        <f>VLOOKUP($H167,output!$A$9:$AH$2200,L$1-$J$1+2)</f>
        <v>0</v>
      </c>
      <c r="M167" s="11">
        <f>VLOOKUP($H167,output!$A$9:$AH$2200,M$1-$J$1+2)</f>
        <v>280.11728313361101</v>
      </c>
      <c r="N167" s="11">
        <f>VLOOKUP($H167,output!$A$9:$AH$2200,N$1-$J$1+2)</f>
        <v>376.42991890370803</v>
      </c>
      <c r="O167" s="11">
        <f>VLOOKUP($H167,output!$A$9:$AH$2200,O$1-$J$1+2)</f>
        <v>595.16604364552495</v>
      </c>
      <c r="P167" s="11">
        <f>VLOOKUP($H167,output!$A$9:$AH$2200,P$1-$J$1+2)</f>
        <v>638.99084130775998</v>
      </c>
      <c r="Q167" s="11">
        <f>VLOOKUP($H167,output!$A$9:$AH$2200,Q$1-$J$1+2)</f>
        <v>571.42552575911395</v>
      </c>
      <c r="R167" s="11">
        <f>VLOOKUP($H167,output!$A$9:$AH$2200,R$1-$J$1+2)</f>
        <v>536.46801998585704</v>
      </c>
      <c r="S167" s="11">
        <f>VLOOKUP($H167,output!$A$9:$AH$2200,S$1-$J$1+2)</f>
        <v>862.82412902743795</v>
      </c>
      <c r="T167" s="11">
        <f>VLOOKUP($H167,output!$A$9:$AH$2200,T$1-$J$1+2)</f>
        <v>810.23371540206904</v>
      </c>
      <c r="U167" s="11">
        <f>VLOOKUP($H167,output!$A$9:$AH$2200,U$1-$J$1+2)</f>
        <v>802.05705682065604</v>
      </c>
      <c r="V167" s="11">
        <f>VLOOKUP($H167,output!$A$9:$AH$2200,V$1-$J$1+2)</f>
        <v>976.075836932892</v>
      </c>
      <c r="W167" s="11">
        <f>VLOOKUP($H167,output!$A$9:$AH$2200,W$1-$J$1+2)</f>
        <v>824.687963511313</v>
      </c>
      <c r="X167" s="11">
        <f>VLOOKUP($H167,output!$A$9:$AH$2200,X$1-$J$1+2)</f>
        <v>824.31947132031303</v>
      </c>
      <c r="Y167" s="11">
        <f>VLOOKUP($H167,output!$A$9:$AH$2200,Y$1-$J$1+2)</f>
        <v>766.62124825860701</v>
      </c>
      <c r="Z167" s="11">
        <f>VLOOKUP($H167,output!$A$9:$AH$2200,Z$1-$J$1+2)</f>
        <v>749.70743880728196</v>
      </c>
      <c r="AA167" s="11">
        <f>VLOOKUP($H167,output!$A$9:$AH$2200,AA$1-$J$1+2)</f>
        <v>731.23123923846299</v>
      </c>
      <c r="AB167" s="11">
        <f>VLOOKUP($H167,output!$A$9:$AH$2200,AB$1-$J$1+2)</f>
        <v>687.79708997251498</v>
      </c>
      <c r="AC167" s="11">
        <f>VLOOKUP($H167,output!$A$9:$AH$2200,AC$1-$J$1+2)</f>
        <v>664.53301030556395</v>
      </c>
      <c r="AD167" s="11">
        <f>VLOOKUP($H167,output!$A$9:$AH$2200,AD$1-$J$1+2)</f>
        <v>651.94276259713399</v>
      </c>
      <c r="AE167" s="11">
        <f>VLOOKUP($H167,output!$A$9:$AH$2200,AE$1-$J$1+2)</f>
        <v>642.64489827223997</v>
      </c>
      <c r="AF167" s="11">
        <f>VLOOKUP($H167,output!$A$9:$AH$2200,AF$1-$J$1+2)</f>
        <v>635.27369123647998</v>
      </c>
      <c r="AG167" s="11">
        <f>VLOOKUP($H167,output!$A$9:$AH$2200,AG$1-$J$1+2)</f>
        <v>628.72618501126499</v>
      </c>
      <c r="AH167" s="11">
        <f>VLOOKUP($H167,output!$A$9:$AH$2200,AH$1-$J$1+2)</f>
        <v>623.19100431760103</v>
      </c>
      <c r="AI167" s="11">
        <f>VLOOKUP($H167,output!$A$9:$AH$2200,AI$1-$J$1+2)</f>
        <v>618.37927276976097</v>
      </c>
      <c r="AJ167" s="11">
        <f>VLOOKUP($H167,output!$A$9:$AH$2200,AJ$1-$J$1+2)</f>
        <v>614.11750863965096</v>
      </c>
      <c r="AK167" s="11">
        <f>VLOOKUP($H167,output!$A$9:$AH$2200,AK$1-$J$1+2)</f>
        <v>610.26103911253699</v>
      </c>
      <c r="AL167" s="11">
        <f>VLOOKUP($H167,output!$A$9:$AH$2200,AL$1-$J$1+2)</f>
        <v>606.72168437793403</v>
      </c>
      <c r="AM167" s="11">
        <f>VLOOKUP($H167,output!$A$9:$AH$2200,AM$1-$J$1+2)</f>
        <v>603.43492974467597</v>
      </c>
      <c r="AN167" s="11">
        <f>VLOOKUP($H167,output!$A$9:$AH$2200,AN$1-$J$1+2)</f>
        <v>600.35293886807801</v>
      </c>
      <c r="AO167" s="11">
        <f>VLOOKUP($H167,output!$A$9:$AH$2200,AO$1-$J$1+2)</f>
        <v>597.43942770234605</v>
      </c>
      <c r="AP167" s="11">
        <f>VLOOKUP($H167,output!$A$9:$AH$2200,AP$1-$J$1+2)</f>
        <v>594.66629483652798</v>
      </c>
      <c r="AR167" s="1">
        <f>AVERAGE(P167:V167)</f>
        <v>742.5821607479694</v>
      </c>
    </row>
    <row r="168" spans="8:44" x14ac:dyDescent="0.35">
      <c r="H168" t="s">
        <v>100</v>
      </c>
      <c r="J168" s="11"/>
      <c r="K168" s="11">
        <f>VLOOKUP($H168,output!$A$9:$AH$2200,K$1-$J$1+2)</f>
        <v>0</v>
      </c>
      <c r="L168" s="11">
        <f>VLOOKUP($H168,output!$A$9:$AH$2200,L$1-$J$1+2)</f>
        <v>0</v>
      </c>
      <c r="M168" s="11">
        <f>VLOOKUP($H168,output!$A$9:$AH$2200,M$1-$J$1+2)</f>
        <v>214.647461270306</v>
      </c>
      <c r="N168" s="11">
        <f>VLOOKUP($H168,output!$A$9:$AH$2200,N$1-$J$1+2)</f>
        <v>222.39366966077199</v>
      </c>
      <c r="O168" s="11">
        <f>VLOOKUP($H168,output!$A$9:$AH$2200,O$1-$J$1+2)</f>
        <v>216.65308432174899</v>
      </c>
      <c r="P168" s="11">
        <f>VLOOKUP($H168,output!$A$9:$AH$2200,P$1-$J$1+2)</f>
        <v>0.43240583882135403</v>
      </c>
      <c r="Q168" s="11">
        <f>VLOOKUP($H168,output!$A$9:$AH$2200,Q$1-$J$1+2)</f>
        <v>0</v>
      </c>
      <c r="R168" s="11">
        <f>VLOOKUP($H168,output!$A$9:$AH$2200,R$1-$J$1+2)</f>
        <v>0</v>
      </c>
      <c r="S168" s="11">
        <f>VLOOKUP($H168,output!$A$9:$AH$2200,S$1-$J$1+2)</f>
        <v>0</v>
      </c>
      <c r="T168" s="11">
        <f>VLOOKUP($H168,output!$A$9:$AH$2200,T$1-$J$1+2)</f>
        <v>0</v>
      </c>
      <c r="U168" s="11">
        <f>VLOOKUP($H168,output!$A$9:$AH$2200,U$1-$J$1+2)</f>
        <v>0</v>
      </c>
      <c r="V168" s="11">
        <f>VLOOKUP($H168,output!$A$9:$AH$2200,V$1-$J$1+2)</f>
        <v>0</v>
      </c>
      <c r="W168" s="11">
        <f>VLOOKUP($H168,output!$A$9:$AH$2200,W$1-$J$1+2)</f>
        <v>0</v>
      </c>
      <c r="X168" s="11">
        <f>VLOOKUP($H168,output!$A$9:$AH$2200,X$1-$J$1+2)</f>
        <v>0</v>
      </c>
      <c r="Y168" s="11">
        <f>VLOOKUP($H168,output!$A$9:$AH$2200,Y$1-$J$1+2)</f>
        <v>0</v>
      </c>
      <c r="Z168" s="11">
        <f>VLOOKUP($H168,output!$A$9:$AH$2200,Z$1-$J$1+2)</f>
        <v>0</v>
      </c>
      <c r="AA168" s="11">
        <f>VLOOKUP($H168,output!$A$9:$AH$2200,AA$1-$J$1+2)</f>
        <v>0</v>
      </c>
      <c r="AB168" s="11">
        <f>VLOOKUP($H168,output!$A$9:$AH$2200,AB$1-$J$1+2)</f>
        <v>0</v>
      </c>
      <c r="AC168" s="11">
        <f>VLOOKUP($H168,output!$A$9:$AH$2200,AC$1-$J$1+2)</f>
        <v>0</v>
      </c>
      <c r="AD168" s="11">
        <f>VLOOKUP($H168,output!$A$9:$AH$2200,AD$1-$J$1+2)</f>
        <v>0</v>
      </c>
      <c r="AE168" s="11">
        <f>VLOOKUP($H168,output!$A$9:$AH$2200,AE$1-$J$1+2)</f>
        <v>0</v>
      </c>
      <c r="AF168" s="11">
        <f>VLOOKUP($H168,output!$A$9:$AH$2200,AF$1-$J$1+2)</f>
        <v>0</v>
      </c>
      <c r="AG168" s="11">
        <f>VLOOKUP($H168,output!$A$9:$AH$2200,AG$1-$J$1+2)</f>
        <v>0</v>
      </c>
      <c r="AH168" s="11">
        <f>VLOOKUP($H168,output!$A$9:$AH$2200,AH$1-$J$1+2)</f>
        <v>0</v>
      </c>
      <c r="AI168" s="11">
        <f>VLOOKUP($H168,output!$A$9:$AH$2200,AI$1-$J$1+2)</f>
        <v>0</v>
      </c>
      <c r="AJ168" s="11">
        <f>VLOOKUP($H168,output!$A$9:$AH$2200,AJ$1-$J$1+2)</f>
        <v>0</v>
      </c>
      <c r="AK168" s="11">
        <f>VLOOKUP($H168,output!$A$9:$AH$2200,AK$1-$J$1+2)</f>
        <v>0</v>
      </c>
      <c r="AL168" s="11">
        <f>VLOOKUP($H168,output!$A$9:$AH$2200,AL$1-$J$1+2)</f>
        <v>0</v>
      </c>
      <c r="AM168" s="11">
        <f>VLOOKUP($H168,output!$A$9:$AH$2200,AM$1-$J$1+2)</f>
        <v>0</v>
      </c>
      <c r="AN168" s="11">
        <f>VLOOKUP($H168,output!$A$9:$AH$2200,AN$1-$J$1+2)</f>
        <v>0</v>
      </c>
      <c r="AO168" s="11">
        <f>VLOOKUP($H168,output!$A$9:$AH$2200,AO$1-$J$1+2)</f>
        <v>0</v>
      </c>
      <c r="AP168" s="11">
        <f>VLOOKUP($H168,output!$A$9:$AH$2200,AP$1-$J$1+2)</f>
        <v>0</v>
      </c>
      <c r="AR168" s="1">
        <f t="shared" ref="AR168:AR169" si="101">AVERAGE(P168:V168)</f>
        <v>6.1772262688764859E-2</v>
      </c>
    </row>
    <row r="169" spans="8:44" x14ac:dyDescent="0.35">
      <c r="H169" t="s">
        <v>71</v>
      </c>
      <c r="J169" s="11"/>
      <c r="K169" s="11">
        <f>VLOOKUP($H169,output!$A$9:$AH$2200,K$1-$J$1+2)</f>
        <v>132.42500000000001</v>
      </c>
      <c r="L169" s="11">
        <f>VLOOKUP($H169,output!$A$9:$AH$2200,L$1-$J$1+2)</f>
        <v>127.536</v>
      </c>
      <c r="M169" s="11">
        <f>VLOOKUP($H169,output!$A$9:$AH$2200,M$1-$J$1+2)</f>
        <v>123.09845340845401</v>
      </c>
      <c r="N169" s="11">
        <f>VLOOKUP($H169,output!$A$9:$AH$2200,N$1-$J$1+2)</f>
        <v>187.85540093580801</v>
      </c>
      <c r="O169" s="11">
        <f>VLOOKUP($H169,output!$A$9:$AH$2200,O$1-$J$1+2)</f>
        <v>169.18608751347199</v>
      </c>
      <c r="P169" s="11">
        <f>VLOOKUP($H169,output!$A$9:$AH$2200,P$1-$J$1+2)</f>
        <v>176.670349872971</v>
      </c>
      <c r="Q169" s="11">
        <f>VLOOKUP($H169,output!$A$9:$AH$2200,Q$1-$J$1+2)</f>
        <v>262.26255805387001</v>
      </c>
      <c r="R169" s="11">
        <f>VLOOKUP($H169,output!$A$9:$AH$2200,R$1-$J$1+2)</f>
        <v>229.32999808407601</v>
      </c>
      <c r="S169" s="11">
        <f>VLOOKUP($H169,output!$A$9:$AH$2200,S$1-$J$1+2)</f>
        <v>203.72480781502901</v>
      </c>
      <c r="T169" s="11">
        <f>VLOOKUP($H169,output!$A$9:$AH$2200,T$1-$J$1+2)</f>
        <v>182.51735055613301</v>
      </c>
      <c r="U169" s="11">
        <f>VLOOKUP($H169,output!$A$9:$AH$2200,U$1-$J$1+2)</f>
        <v>164.22950044435899</v>
      </c>
      <c r="V169" s="11">
        <f>VLOOKUP($H169,output!$A$9:$AH$2200,V$1-$J$1+2)</f>
        <v>150.211818056087</v>
      </c>
      <c r="W169" s="11">
        <f>VLOOKUP($H169,output!$A$9:$AH$2200,W$1-$J$1+2)</f>
        <v>319.62005970319302</v>
      </c>
      <c r="X169" s="11">
        <f>VLOOKUP($H169,output!$A$9:$AH$2200,X$1-$J$1+2)</f>
        <v>266.08899234819302</v>
      </c>
      <c r="Y169" s="11">
        <f>VLOOKUP($H169,output!$A$9:$AH$2200,Y$1-$J$1+2)</f>
        <v>222.864060842085</v>
      </c>
      <c r="Z169" s="11">
        <f>VLOOKUP($H169,output!$A$9:$AH$2200,Z$1-$J$1+2)</f>
        <v>188.53805288732201</v>
      </c>
      <c r="AA169" s="11">
        <f>VLOOKUP($H169,output!$A$9:$AH$2200,AA$1-$J$1+2)</f>
        <v>160.966226820065</v>
      </c>
      <c r="AB169" s="11">
        <f>VLOOKUP($H169,output!$A$9:$AH$2200,AB$1-$J$1+2)</f>
        <v>138.77783809434001</v>
      </c>
      <c r="AC169" s="11">
        <f>VLOOKUP($H169,output!$A$9:$AH$2200,AC$1-$J$1+2)</f>
        <v>454.41469138907701</v>
      </c>
      <c r="AD169" s="11">
        <f>VLOOKUP($H169,output!$A$9:$AH$2200,AD$1-$J$1+2)</f>
        <v>397.79630228327898</v>
      </c>
      <c r="AE169" s="11">
        <f>VLOOKUP($H169,output!$A$9:$AH$2200,AE$1-$J$1+2)</f>
        <v>348.08278662002601</v>
      </c>
      <c r="AF169" s="11">
        <f>VLOOKUP($H169,output!$A$9:$AH$2200,AF$1-$J$1+2)</f>
        <v>341.46282643139</v>
      </c>
      <c r="AG169" s="11">
        <f>VLOOKUP($H169,output!$A$9:$AH$2200,AG$1-$J$1+2)</f>
        <v>300.47403971399098</v>
      </c>
      <c r="AH169" s="11">
        <f>VLOOKUP($H169,output!$A$9:$AH$2200,AH$1-$J$1+2)</f>
        <v>264.50056860279898</v>
      </c>
      <c r="AI169" s="11">
        <f>VLOOKUP($H169,output!$A$9:$AH$2200,AI$1-$J$1+2)</f>
        <v>232.98721220153499</v>
      </c>
      <c r="AJ169" s="11">
        <f>VLOOKUP($H169,output!$A$9:$AH$2200,AJ$1-$J$1+2)</f>
        <v>205.42662218799799</v>
      </c>
      <c r="AK169" s="11">
        <f>VLOOKUP($H169,output!$A$9:$AH$2200,AK$1-$J$1+2)</f>
        <v>181.356432860371</v>
      </c>
      <c r="AL169" s="11">
        <f>VLOOKUP($H169,output!$A$9:$AH$2200,AL$1-$J$1+2)</f>
        <v>160.357647701791</v>
      </c>
      <c r="AM169" s="11">
        <f>VLOOKUP($H169,output!$A$9:$AH$2200,AM$1-$J$1+2)</f>
        <v>142.05298263720201</v>
      </c>
      <c r="AN169" s="11">
        <f>VLOOKUP($H169,output!$A$9:$AH$2200,AN$1-$J$1+2)</f>
        <v>126.104814085409</v>
      </c>
      <c r="AO169" s="11">
        <f>VLOOKUP($H169,output!$A$9:$AH$2200,AO$1-$J$1+2)</f>
        <v>112.212730441481</v>
      </c>
      <c r="AP169" s="11">
        <f>VLOOKUP($H169,output!$A$9:$AH$2200,AP$1-$J$1+2)</f>
        <v>100.11079353105001</v>
      </c>
      <c r="AR169" s="1">
        <f t="shared" si="101"/>
        <v>195.56376898321787</v>
      </c>
    </row>
    <row r="170" spans="8:44" x14ac:dyDescent="0.35">
      <c r="H170" t="s">
        <v>93</v>
      </c>
      <c r="J170" s="11"/>
      <c r="K170" s="11">
        <f>VLOOKUP($H170,output!$A$9:$AH$2200,K$1-$J$1+2)</f>
        <v>103.69</v>
      </c>
      <c r="L170" s="11">
        <f>VLOOKUP($H170,output!$A$9:$AH$2200,L$1-$J$1+2)</f>
        <v>99.555000000000007</v>
      </c>
      <c r="M170" s="11">
        <f>VLOOKUP($H170,output!$A$9:$AH$2200,M$1-$J$1+2)</f>
        <v>96.384091043562407</v>
      </c>
      <c r="N170" s="11">
        <f>VLOOKUP($H170,output!$A$9:$AH$2200,N$1-$J$1+2)</f>
        <v>96.2183349431576</v>
      </c>
      <c r="O170" s="11">
        <f>VLOOKUP($H170,output!$A$9:$AH$2200,O$1-$J$1+2)</f>
        <v>97.511902368235994</v>
      </c>
      <c r="P170" s="11">
        <f>VLOOKUP($H170,output!$A$9:$AH$2200,P$1-$J$1+2)</f>
        <v>237.29930219778399</v>
      </c>
      <c r="Q170" s="11">
        <f>VLOOKUP($H170,output!$A$9:$AH$2200,Q$1-$J$1+2)</f>
        <v>432.59218697003797</v>
      </c>
      <c r="R170" s="11">
        <f>VLOOKUP($H170,output!$A$9:$AH$2200,R$1-$J$1+2)</f>
        <v>392.95198090986702</v>
      </c>
      <c r="S170" s="11">
        <f>VLOOKUP($H170,output!$A$9:$AH$2200,S$1-$J$1+2)</f>
        <v>359.93123764751903</v>
      </c>
      <c r="T170" s="11">
        <f>VLOOKUP($H170,output!$A$9:$AH$2200,T$1-$J$1+2)</f>
        <v>320.13071921311098</v>
      </c>
      <c r="U170" s="11">
        <f>VLOOKUP($H170,output!$A$9:$AH$2200,U$1-$J$1+2)</f>
        <v>280.75849547141502</v>
      </c>
      <c r="V170" s="11">
        <f>VLOOKUP($H170,output!$A$9:$AH$2200,V$1-$J$1+2)</f>
        <v>264.31907487702699</v>
      </c>
      <c r="W170" s="11">
        <f>VLOOKUP($H170,output!$A$9:$AH$2200,W$1-$J$1+2)</f>
        <v>399.67802450020099</v>
      </c>
      <c r="X170" s="11">
        <f>VLOOKUP($H170,output!$A$9:$AH$2200,X$1-$J$1+2)</f>
        <v>361.86997718606699</v>
      </c>
      <c r="Y170" s="11">
        <f>VLOOKUP($H170,output!$A$9:$AH$2200,Y$1-$J$1+2)</f>
        <v>336.143801196879</v>
      </c>
      <c r="Z170" s="11">
        <f>VLOOKUP($H170,output!$A$9:$AH$2200,Z$1-$J$1+2)</f>
        <v>319.67681926312503</v>
      </c>
      <c r="AA170" s="11">
        <f>VLOOKUP($H170,output!$A$9:$AH$2200,AA$1-$J$1+2)</f>
        <v>296.59252256630401</v>
      </c>
      <c r="AB170" s="11">
        <f>VLOOKUP($H170,output!$A$9:$AH$2200,AB$1-$J$1+2)</f>
        <v>275.49072674274402</v>
      </c>
      <c r="AC170" s="11">
        <f>VLOOKUP($H170,output!$A$9:$AH$2200,AC$1-$J$1+2)</f>
        <v>340.605926943692</v>
      </c>
      <c r="AD170" s="11">
        <f>VLOOKUP($H170,output!$A$9:$AH$2200,AD$1-$J$1+2)</f>
        <v>306.96809410525799</v>
      </c>
      <c r="AE170" s="11">
        <f>VLOOKUP($H170,output!$A$9:$AH$2200,AE$1-$J$1+2)</f>
        <v>281.08877382397401</v>
      </c>
      <c r="AF170" s="11">
        <f>VLOOKUP($H170,output!$A$9:$AH$2200,AF$1-$J$1+2)</f>
        <v>349.79602650148797</v>
      </c>
      <c r="AG170" s="11">
        <f>VLOOKUP($H170,output!$A$9:$AH$2200,AG$1-$J$1+2)</f>
        <v>319.51373658008498</v>
      </c>
      <c r="AH170" s="11">
        <f>VLOOKUP($H170,output!$A$9:$AH$2200,AH$1-$J$1+2)</f>
        <v>293.78422086338003</v>
      </c>
      <c r="AI170" s="11">
        <f>VLOOKUP($H170,output!$A$9:$AH$2200,AI$1-$J$1+2)</f>
        <v>251.76623085955299</v>
      </c>
      <c r="AJ170" s="11">
        <f>VLOOKUP($H170,output!$A$9:$AH$2200,AJ$1-$J$1+2)</f>
        <v>239.44846449385699</v>
      </c>
      <c r="AK170" s="11">
        <f>VLOOKUP($H170,output!$A$9:$AH$2200,AK$1-$J$1+2)</f>
        <v>219.811646916196</v>
      </c>
      <c r="AL170" s="11">
        <f>VLOOKUP($H170,output!$A$9:$AH$2200,AL$1-$J$1+2)</f>
        <v>201.440074566628</v>
      </c>
      <c r="AM170" s="11">
        <f>VLOOKUP($H170,output!$A$9:$AH$2200,AM$1-$J$1+2)</f>
        <v>184.134949251508</v>
      </c>
      <c r="AN170" s="11">
        <f>VLOOKUP($H170,output!$A$9:$AH$2200,AN$1-$J$1+2)</f>
        <v>167.90214919175099</v>
      </c>
      <c r="AO170" s="11">
        <f>VLOOKUP($H170,output!$A$9:$AH$2200,AO$1-$J$1+2)</f>
        <v>152.72894561903399</v>
      </c>
      <c r="AP170" s="11">
        <f>VLOOKUP($H170,output!$A$9:$AH$2200,AP$1-$J$1+2)</f>
        <v>138.58835005286301</v>
      </c>
      <c r="AR170" s="1">
        <f>AVERAGE(P170:V170)</f>
        <v>326.85471389810874</v>
      </c>
    </row>
    <row r="171" spans="8:44" x14ac:dyDescent="0.35">
      <c r="H171" t="s">
        <v>73</v>
      </c>
      <c r="J171" s="11"/>
      <c r="K171" s="11">
        <f>VLOOKUP($H171,output!$A$9:$AH$2200,K$1-$J$1+2)</f>
        <v>103.69</v>
      </c>
      <c r="L171" s="11">
        <f>VLOOKUP($H171,output!$A$9:$AH$2200,L$1-$J$1+2)</f>
        <v>99.555000000000007</v>
      </c>
      <c r="M171" s="11">
        <f>VLOOKUP($H171,output!$A$9:$AH$2200,M$1-$J$1+2)</f>
        <v>96.384091043562407</v>
      </c>
      <c r="N171" s="11">
        <f>VLOOKUP($H171,output!$A$9:$AH$2200,N$1-$J$1+2)</f>
        <v>96.2183349431576</v>
      </c>
      <c r="O171" s="11">
        <f>VLOOKUP($H171,output!$A$9:$AH$2200,O$1-$J$1+2)</f>
        <v>97.511902368235994</v>
      </c>
      <c r="P171" s="11">
        <f>VLOOKUP($H171,output!$A$9:$AH$2200,P$1-$J$1+2)</f>
        <v>0</v>
      </c>
      <c r="Q171" s="11">
        <f>VLOOKUP($H171,output!$A$9:$AH$2200,Q$1-$J$1+2)</f>
        <v>0</v>
      </c>
      <c r="R171" s="11">
        <f>VLOOKUP($H171,output!$A$9:$AH$2200,R$1-$J$1+2)</f>
        <v>0</v>
      </c>
      <c r="S171" s="11">
        <f>VLOOKUP($H171,output!$A$9:$AH$2200,S$1-$J$1+2)</f>
        <v>0</v>
      </c>
      <c r="T171" s="11">
        <f>VLOOKUP($H171,output!$A$9:$AH$2200,T$1-$J$1+2)</f>
        <v>0</v>
      </c>
      <c r="U171" s="11">
        <f>VLOOKUP($H171,output!$A$9:$AH$2200,U$1-$J$1+2)</f>
        <v>0</v>
      </c>
      <c r="V171" s="11">
        <f>VLOOKUP($H171,output!$A$9:$AH$2200,V$1-$J$1+2)</f>
        <v>0</v>
      </c>
      <c r="W171" s="11">
        <f>VLOOKUP($H171,output!$A$9:$AH$2200,W$1-$J$1+2)</f>
        <v>0</v>
      </c>
      <c r="X171" s="11">
        <f>VLOOKUP($H171,output!$A$9:$AH$2200,X$1-$J$1+2)</f>
        <v>0</v>
      </c>
      <c r="Y171" s="11">
        <f>VLOOKUP($H171,output!$A$9:$AH$2200,Y$1-$J$1+2)</f>
        <v>0</v>
      </c>
      <c r="Z171" s="11">
        <f>VLOOKUP($H171,output!$A$9:$AH$2200,Z$1-$J$1+2)</f>
        <v>0</v>
      </c>
      <c r="AA171" s="11">
        <f>VLOOKUP($H171,output!$A$9:$AH$2200,AA$1-$J$1+2)</f>
        <v>0</v>
      </c>
      <c r="AB171" s="11">
        <f>VLOOKUP($H171,output!$A$9:$AH$2200,AB$1-$J$1+2)</f>
        <v>0</v>
      </c>
      <c r="AC171" s="11">
        <f>VLOOKUP($H171,output!$A$9:$AH$2200,AC$1-$J$1+2)</f>
        <v>0</v>
      </c>
      <c r="AD171" s="11">
        <f>VLOOKUP($H171,output!$A$9:$AH$2200,AD$1-$J$1+2)</f>
        <v>0</v>
      </c>
      <c r="AE171" s="11">
        <f>VLOOKUP($H171,output!$A$9:$AH$2200,AE$1-$J$1+2)</f>
        <v>0</v>
      </c>
      <c r="AF171" s="11">
        <f>VLOOKUP($H171,output!$A$9:$AH$2200,AF$1-$J$1+2)</f>
        <v>0</v>
      </c>
      <c r="AG171" s="11">
        <f>VLOOKUP($H171,output!$A$9:$AH$2200,AG$1-$J$1+2)</f>
        <v>0</v>
      </c>
      <c r="AH171" s="11">
        <f>VLOOKUP($H171,output!$A$9:$AH$2200,AH$1-$J$1+2)</f>
        <v>0</v>
      </c>
      <c r="AI171" s="11">
        <f>VLOOKUP($H171,output!$A$9:$AH$2200,AI$1-$J$1+2)</f>
        <v>0</v>
      </c>
      <c r="AJ171" s="11">
        <f>VLOOKUP($H171,output!$A$9:$AH$2200,AJ$1-$J$1+2)</f>
        <v>0</v>
      </c>
      <c r="AK171" s="11">
        <f>VLOOKUP($H171,output!$A$9:$AH$2200,AK$1-$J$1+2)</f>
        <v>0</v>
      </c>
      <c r="AL171" s="11">
        <f>VLOOKUP($H171,output!$A$9:$AH$2200,AL$1-$J$1+2)</f>
        <v>0</v>
      </c>
      <c r="AM171" s="11">
        <f>VLOOKUP($H171,output!$A$9:$AH$2200,AM$1-$J$1+2)</f>
        <v>0</v>
      </c>
      <c r="AN171" s="11">
        <f>VLOOKUP($H171,output!$A$9:$AH$2200,AN$1-$J$1+2)</f>
        <v>0</v>
      </c>
      <c r="AO171" s="11">
        <f>VLOOKUP($H171,output!$A$9:$AH$2200,AO$1-$J$1+2)</f>
        <v>0</v>
      </c>
      <c r="AP171" s="11">
        <f>VLOOKUP($H171,output!$A$9:$AH$2200,AP$1-$J$1+2)</f>
        <v>0</v>
      </c>
      <c r="AR171" s="1">
        <f t="shared" ref="AR171:AR173" si="102">AVERAGE(P171:V171)</f>
        <v>0</v>
      </c>
    </row>
    <row r="172" spans="8:44" x14ac:dyDescent="0.35">
      <c r="H172" t="s">
        <v>166</v>
      </c>
      <c r="J172" s="11"/>
      <c r="K172" s="11">
        <f>K171*0.7</f>
        <v>72.582999999999998</v>
      </c>
      <c r="L172" s="11">
        <f t="shared" ref="L172:AP172" si="103">L171*0.7</f>
        <v>69.688500000000005</v>
      </c>
      <c r="M172" s="11">
        <f t="shared" si="103"/>
        <v>67.46886373049368</v>
      </c>
      <c r="N172" s="11">
        <f t="shared" si="103"/>
        <v>67.352834460210318</v>
      </c>
      <c r="O172" s="11">
        <f t="shared" si="103"/>
        <v>68.258331657765197</v>
      </c>
      <c r="P172" s="11">
        <f t="shared" si="103"/>
        <v>0</v>
      </c>
      <c r="Q172" s="11">
        <f t="shared" si="103"/>
        <v>0</v>
      </c>
      <c r="R172" s="11">
        <f t="shared" si="103"/>
        <v>0</v>
      </c>
      <c r="S172" s="11">
        <f t="shared" si="103"/>
        <v>0</v>
      </c>
      <c r="T172" s="11">
        <f t="shared" si="103"/>
        <v>0</v>
      </c>
      <c r="U172" s="11">
        <f t="shared" si="103"/>
        <v>0</v>
      </c>
      <c r="V172" s="11">
        <f t="shared" si="103"/>
        <v>0</v>
      </c>
      <c r="W172" s="11">
        <f t="shared" si="103"/>
        <v>0</v>
      </c>
      <c r="X172" s="11">
        <f t="shared" si="103"/>
        <v>0</v>
      </c>
      <c r="Y172" s="11">
        <f t="shared" si="103"/>
        <v>0</v>
      </c>
      <c r="Z172" s="11">
        <f t="shared" si="103"/>
        <v>0</v>
      </c>
      <c r="AA172" s="11">
        <f t="shared" si="103"/>
        <v>0</v>
      </c>
      <c r="AB172" s="11">
        <f t="shared" si="103"/>
        <v>0</v>
      </c>
      <c r="AC172" s="11">
        <f t="shared" si="103"/>
        <v>0</v>
      </c>
      <c r="AD172" s="11">
        <f t="shared" si="103"/>
        <v>0</v>
      </c>
      <c r="AE172" s="11">
        <f t="shared" si="103"/>
        <v>0</v>
      </c>
      <c r="AF172" s="11">
        <f t="shared" si="103"/>
        <v>0</v>
      </c>
      <c r="AG172" s="11">
        <f t="shared" si="103"/>
        <v>0</v>
      </c>
      <c r="AH172" s="11">
        <f t="shared" si="103"/>
        <v>0</v>
      </c>
      <c r="AI172" s="11">
        <f t="shared" si="103"/>
        <v>0</v>
      </c>
      <c r="AJ172" s="11">
        <f t="shared" si="103"/>
        <v>0</v>
      </c>
      <c r="AK172" s="11">
        <f t="shared" si="103"/>
        <v>0</v>
      </c>
      <c r="AL172" s="11">
        <f t="shared" si="103"/>
        <v>0</v>
      </c>
      <c r="AM172" s="11">
        <f t="shared" si="103"/>
        <v>0</v>
      </c>
      <c r="AN172" s="11">
        <f t="shared" si="103"/>
        <v>0</v>
      </c>
      <c r="AO172" s="11">
        <f t="shared" si="103"/>
        <v>0</v>
      </c>
      <c r="AP172" s="11">
        <f t="shared" si="103"/>
        <v>0</v>
      </c>
      <c r="AR172" s="1">
        <f t="shared" si="102"/>
        <v>0</v>
      </c>
    </row>
    <row r="173" spans="8:44" x14ac:dyDescent="0.35">
      <c r="H173" t="s">
        <v>167</v>
      </c>
      <c r="J173" s="11"/>
      <c r="K173" s="11">
        <f>K166</f>
        <v>0</v>
      </c>
      <c r="L173" s="11">
        <f t="shared" ref="L173:AP173" si="104">L166</f>
        <v>0</v>
      </c>
      <c r="M173" s="11">
        <f t="shared" si="104"/>
        <v>105.602526436437</v>
      </c>
      <c r="N173" s="11">
        <f t="shared" si="104"/>
        <v>109.37663925558</v>
      </c>
      <c r="O173" s="11">
        <f t="shared" si="104"/>
        <v>115.60422467703501</v>
      </c>
      <c r="P173" s="11">
        <f t="shared" si="104"/>
        <v>122.35089269372099</v>
      </c>
      <c r="Q173" s="11">
        <f t="shared" si="104"/>
        <v>126.06702774116199</v>
      </c>
      <c r="R173" s="11">
        <f t="shared" si="104"/>
        <v>131.96680582492999</v>
      </c>
      <c r="S173" s="11">
        <f t="shared" si="104"/>
        <v>142.27318599440099</v>
      </c>
      <c r="T173" s="11">
        <f t="shared" si="104"/>
        <v>146.11387316265001</v>
      </c>
      <c r="U173" s="11">
        <f t="shared" si="104"/>
        <v>152.30663144452001</v>
      </c>
      <c r="V173" s="11">
        <f t="shared" si="104"/>
        <v>205.67029746733101</v>
      </c>
      <c r="W173" s="11">
        <f t="shared" si="104"/>
        <v>207.819926497891</v>
      </c>
      <c r="X173" s="11">
        <f t="shared" si="104"/>
        <v>218.273755586563</v>
      </c>
      <c r="Y173" s="11">
        <f t="shared" si="104"/>
        <v>238.87508714708099</v>
      </c>
      <c r="Z173" s="11">
        <f t="shared" si="104"/>
        <v>252.649804609406</v>
      </c>
      <c r="AA173" s="11">
        <f t="shared" si="104"/>
        <v>262.49577760073998</v>
      </c>
      <c r="AB173" s="11">
        <f t="shared" si="104"/>
        <v>233.053295365483</v>
      </c>
      <c r="AC173" s="11">
        <f t="shared" si="104"/>
        <v>221.339744527672</v>
      </c>
      <c r="AD173" s="11">
        <f t="shared" si="104"/>
        <v>215.21851808037101</v>
      </c>
      <c r="AE173" s="11">
        <f t="shared" si="104"/>
        <v>212.27982400285001</v>
      </c>
      <c r="AF173" s="11">
        <f t="shared" si="104"/>
        <v>210.833714617775</v>
      </c>
      <c r="AG173" s="11">
        <f t="shared" si="104"/>
        <v>210.11801059385201</v>
      </c>
      <c r="AH173" s="11">
        <f t="shared" si="104"/>
        <v>209.85610606429699</v>
      </c>
      <c r="AI173" s="11">
        <f t="shared" si="104"/>
        <v>209.871238929643</v>
      </c>
      <c r="AJ173" s="11">
        <f t="shared" si="104"/>
        <v>210.080729867717</v>
      </c>
      <c r="AK173" s="11">
        <f t="shared" si="104"/>
        <v>210.408585529791</v>
      </c>
      <c r="AL173" s="11">
        <f t="shared" si="104"/>
        <v>210.82747488968599</v>
      </c>
      <c r="AM173" s="11">
        <f t="shared" si="104"/>
        <v>211.31237953198101</v>
      </c>
      <c r="AN173" s="11">
        <f t="shared" si="104"/>
        <v>211.84563612210999</v>
      </c>
      <c r="AO173" s="11">
        <f t="shared" si="104"/>
        <v>212.41415908110901</v>
      </c>
      <c r="AP173" s="11">
        <f t="shared" si="104"/>
        <v>213.00796405964499</v>
      </c>
      <c r="AR173" s="1">
        <f t="shared" si="102"/>
        <v>146.67838776124498</v>
      </c>
    </row>
    <row r="174" spans="8:44" x14ac:dyDescent="0.35"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R174" s="1"/>
    </row>
    <row r="175" spans="8:44" x14ac:dyDescent="0.35"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8:44" x14ac:dyDescent="0.35"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R176" s="1"/>
    </row>
    <row r="177" spans="8:44" x14ac:dyDescent="0.35">
      <c r="H177" t="s">
        <v>67</v>
      </c>
      <c r="J177" s="11"/>
      <c r="K177" s="11">
        <f>VLOOKUP($H177,output!$A$9:$AH$2200,K$1-$J$1+2)</f>
        <v>751.54700000000003</v>
      </c>
      <c r="L177" s="11">
        <f>VLOOKUP($H177,output!$A$9:$AH$2200,L$1-$J$1+2)</f>
        <v>739.62900000000002</v>
      </c>
      <c r="M177" s="11">
        <f>VLOOKUP($H177,output!$A$9:$AH$2200,M$1-$J$1+2)</f>
        <v>710.76173694198997</v>
      </c>
      <c r="N177" s="11">
        <f>VLOOKUP($H177,output!$A$9:$AH$2200,N$1-$J$1+2)</f>
        <v>822.06015118127596</v>
      </c>
      <c r="O177" s="11">
        <f>VLOOKUP($H177,output!$A$9:$AH$2200,O$1-$J$1+2)</f>
        <v>1057.87507560573</v>
      </c>
      <c r="P177" s="11">
        <f>VLOOKUP($H177,output!$A$9:$AH$2200,P$1-$J$1+2)</f>
        <v>812.88171523194103</v>
      </c>
      <c r="Q177" s="11">
        <f>VLOOKUP($H177,output!$A$9:$AH$2200,Q$1-$J$1+2)</f>
        <v>745.55531070625204</v>
      </c>
      <c r="R177" s="11">
        <f>VLOOKUP($H177,output!$A$9:$AH$2200,R$1-$J$1+2)</f>
        <v>713.25945013235003</v>
      </c>
      <c r="S177" s="11">
        <f>VLOOKUP($H177,output!$A$9:$AH$2200,S$1-$J$1+2)</f>
        <v>1075.37315878398</v>
      </c>
      <c r="T177" s="11">
        <f>VLOOKUP($H177,output!$A$9:$AH$2200,T$1-$J$1+2)</f>
        <v>1022.69328916958</v>
      </c>
      <c r="U177" s="11">
        <f>VLOOKUP($H177,output!$A$9:$AH$2200,U$1-$J$1+2)</f>
        <v>1017.67844545432</v>
      </c>
      <c r="V177" s="11">
        <f>VLOOKUP($H177,output!$A$9:$AH$2200,V$1-$J$1+2)</f>
        <v>1246.80717699257</v>
      </c>
      <c r="W177" s="11">
        <f>VLOOKUP($H177,output!$A$9:$AH$2200,W$1-$J$1+2)</f>
        <v>1094.0069280996499</v>
      </c>
      <c r="X177" s="11">
        <f>VLOOKUP($H177,output!$A$9:$AH$2200,X$1-$J$1+2)</f>
        <v>1104.1893552788499</v>
      </c>
      <c r="Y177" s="11">
        <f>VLOOKUP($H177,output!$A$9:$AH$2200,Y$1-$J$1+2)</f>
        <v>1063.9381253758399</v>
      </c>
      <c r="Z177" s="11">
        <f>VLOOKUP($H177,output!$A$9:$AH$2200,Z$1-$J$1+2)</f>
        <v>1059.13587856595</v>
      </c>
      <c r="AA177" s="11">
        <f>VLOOKUP($H177,output!$A$9:$AH$2200,AA$1-$J$1+2)</f>
        <v>1048.34771982081</v>
      </c>
      <c r="AB177" s="11">
        <f>VLOOKUP($H177,output!$A$9:$AH$2200,AB$1-$J$1+2)</f>
        <v>974.64347233307399</v>
      </c>
      <c r="AC177" s="11">
        <f>VLOOKUP($H177,output!$A$9:$AH$2200,AC$1-$J$1+2)</f>
        <v>938.96841618057704</v>
      </c>
      <c r="AD177" s="11">
        <f>VLOOKUP($H177,output!$A$9:$AH$2200,AD$1-$J$1+2)</f>
        <v>919.81265997026003</v>
      </c>
      <c r="AE177" s="11">
        <f>VLOOKUP($H177,output!$A$9:$AH$2200,AE$1-$J$1+2)</f>
        <v>907.14186667639694</v>
      </c>
      <c r="AF177" s="11">
        <f>VLOOKUP($H177,output!$A$9:$AH$2200,AF$1-$J$1+2)</f>
        <v>897.89875100664506</v>
      </c>
      <c r="AG177" s="11">
        <f>VLOOKUP($H177,output!$A$9:$AH$2200,AG$1-$J$1+2)</f>
        <v>890.228748663793</v>
      </c>
      <c r="AH177" s="11">
        <f>VLOOKUP($H177,output!$A$9:$AH$2200,AH$1-$J$1+2)</f>
        <v>884.02735852124601</v>
      </c>
      <c r="AI177" s="11">
        <f>VLOOKUP($H177,output!$A$9:$AH$2200,AI$1-$J$1+2)</f>
        <v>878.82826965584604</v>
      </c>
      <c r="AJ177" s="11">
        <f>VLOOKUP($H177,output!$A$9:$AH$2200,AJ$1-$J$1+2)</f>
        <v>874.37054272232604</v>
      </c>
      <c r="AK177" s="11">
        <f>VLOOKUP($H177,output!$A$9:$AH$2200,AK$1-$J$1+2)</f>
        <v>870.43856806472695</v>
      </c>
      <c r="AL177" s="11">
        <f>VLOOKUP($H177,output!$A$9:$AH$2200,AL$1-$J$1+2)</f>
        <v>866.91501814227104</v>
      </c>
      <c r="AM177" s="11">
        <f>VLOOKUP($H177,output!$A$9:$AH$2200,AM$1-$J$1+2)</f>
        <v>863.70984015104796</v>
      </c>
      <c r="AN177" s="11">
        <f>VLOOKUP($H177,output!$A$9:$AH$2200,AN$1-$J$1+2)</f>
        <v>860.75706691693301</v>
      </c>
      <c r="AO177" s="11">
        <f>VLOOKUP($H177,output!$A$9:$AH$2200,AO$1-$J$1+2)</f>
        <v>858.00692770626097</v>
      </c>
      <c r="AP177" s="11">
        <f>VLOOKUP($H177,output!$A$9:$AH$2200,AP$1-$J$1+2)</f>
        <v>855.42098864683999</v>
      </c>
      <c r="AR177" s="1"/>
    </row>
    <row r="178" spans="8:44" x14ac:dyDescent="0.35">
      <c r="H178" t="s">
        <v>98</v>
      </c>
      <c r="I178" t="s">
        <v>140</v>
      </c>
      <c r="J178" s="11"/>
      <c r="K178" s="11">
        <f>VLOOKUP($H178,output!$A$9:$AH$2200,K$1-$J$1+2)</f>
        <v>0</v>
      </c>
      <c r="L178" s="11">
        <f>VLOOKUP($H178,output!$A$9:$AH$2200,L$1-$J$1+2)</f>
        <v>0</v>
      </c>
      <c r="M178" s="11">
        <f>VLOOKUP($H178,output!$A$9:$AH$2200,M$1-$J$1+2)</f>
        <v>600.36727084035499</v>
      </c>
      <c r="N178" s="11">
        <f>VLOOKUP($H178,output!$A$9:$AH$2200,N$1-$J$1+2)</f>
        <v>708.20022782006095</v>
      </c>
      <c r="O178" s="11">
        <f>VLOOKUP($H178,output!$A$9:$AH$2200,O$1-$J$1+2)</f>
        <v>927.42335264430903</v>
      </c>
      <c r="P178" s="11">
        <f>VLOOKUP($H178,output!$A$9:$AH$2200,P$1-$J$1+2)</f>
        <v>761.77413984030204</v>
      </c>
      <c r="Q178" s="11">
        <f>VLOOKUP($H178,output!$A$9:$AH$2200,Q$1-$J$1+2)</f>
        <v>697.49255350027704</v>
      </c>
      <c r="R178" s="11">
        <f>VLOOKUP($H178,output!$A$9:$AH$2200,R$1-$J$1+2)</f>
        <v>668.43482581078797</v>
      </c>
      <c r="S178" s="11">
        <f>VLOOKUP($H178,output!$A$9:$AH$2200,S$1-$J$1+2)</f>
        <v>1005.09731502183</v>
      </c>
      <c r="T178" s="11">
        <f>VLOOKUP($H178,output!$A$9:$AH$2200,T$1-$J$1+2)</f>
        <v>956.34758856472001</v>
      </c>
      <c r="U178" s="11">
        <f>VLOOKUP($H178,output!$A$9:$AH$2200,U$1-$J$1+2)</f>
        <v>954.36368826517696</v>
      </c>
      <c r="V178" s="11">
        <f>VLOOKUP($H178,output!$A$9:$AH$2200,V$1-$J$1+2)</f>
        <v>1181.7461344002199</v>
      </c>
      <c r="W178" s="11">
        <f>VLOOKUP($H178,output!$A$9:$AH$2200,W$1-$J$1+2)</f>
        <v>1032.5078900092001</v>
      </c>
      <c r="X178" s="11">
        <f>VLOOKUP($H178,output!$A$9:$AH$2200,X$1-$J$1+2)</f>
        <v>1042.5932269068701</v>
      </c>
      <c r="Y178" s="11">
        <f>VLOOKUP($H178,output!$A$9:$AH$2200,Y$1-$J$1+2)</f>
        <v>1005.49633540568</v>
      </c>
      <c r="Z178" s="11">
        <f>VLOOKUP($H178,output!$A$9:$AH$2200,Z$1-$J$1+2)</f>
        <v>1002.35724341668</v>
      </c>
      <c r="AA178" s="11">
        <f>VLOOKUP($H178,output!$A$9:$AH$2200,AA$1-$J$1+2)</f>
        <v>993.72701683920297</v>
      </c>
      <c r="AB178" s="11">
        <f>VLOOKUP($H178,output!$A$9:$AH$2200,AB$1-$J$1+2)</f>
        <v>920.850385337999</v>
      </c>
      <c r="AC178" s="11">
        <f>VLOOKUP($H178,output!$A$9:$AH$2200,AC$1-$J$1+2)</f>
        <v>885.87275483323697</v>
      </c>
      <c r="AD178" s="11">
        <f>VLOOKUP($H178,output!$A$9:$AH$2200,AD$1-$J$1+2)</f>
        <v>867.16128067750503</v>
      </c>
      <c r="AE178" s="11">
        <f>VLOOKUP($H178,output!$A$9:$AH$2200,AE$1-$J$1+2)</f>
        <v>854.92472227509097</v>
      </c>
      <c r="AF178" s="11">
        <f>VLOOKUP($H178,output!$A$9:$AH$2200,AF$1-$J$1+2)</f>
        <v>846.10740585425594</v>
      </c>
      <c r="AG178" s="11">
        <f>VLOOKUP($H178,output!$A$9:$AH$2200,AG$1-$J$1+2)</f>
        <v>838.84419560511697</v>
      </c>
      <c r="AH178" s="11">
        <f>VLOOKUP($H178,output!$A$9:$AH$2200,AH$1-$J$1+2)</f>
        <v>833.04711038189896</v>
      </c>
      <c r="AI178" s="11">
        <f>VLOOKUP($H178,output!$A$9:$AH$2200,AI$1-$J$1+2)</f>
        <v>828.25051169940502</v>
      </c>
      <c r="AJ178" s="11">
        <f>VLOOKUP($H178,output!$A$9:$AH$2200,AJ$1-$J$1+2)</f>
        <v>824.19823850736805</v>
      </c>
      <c r="AK178" s="11">
        <f>VLOOKUP($H178,output!$A$9:$AH$2200,AK$1-$J$1+2)</f>
        <v>820.66962464232904</v>
      </c>
      <c r="AL178" s="11">
        <f>VLOOKUP($H178,output!$A$9:$AH$2200,AL$1-$J$1+2)</f>
        <v>817.54915926761998</v>
      </c>
      <c r="AM178" s="11">
        <f>VLOOKUP($H178,output!$A$9:$AH$2200,AM$1-$J$1+2)</f>
        <v>814.74730927665701</v>
      </c>
      <c r="AN178" s="11">
        <f>VLOOKUP($H178,output!$A$9:$AH$2200,AN$1-$J$1+2)</f>
        <v>812.19857499018894</v>
      </c>
      <c r="AO178" s="11">
        <f>VLOOKUP($H178,output!$A$9:$AH$2200,AO$1-$J$1+2)</f>
        <v>809.85358678345597</v>
      </c>
      <c r="AP178" s="11">
        <f>VLOOKUP($H178,output!$A$9:$AH$2200,AP$1-$J$1+2)</f>
        <v>807.674258896173</v>
      </c>
      <c r="AR178" s="1"/>
    </row>
    <row r="179" spans="8:44" x14ac:dyDescent="0.35">
      <c r="H179" t="s">
        <v>228</v>
      </c>
      <c r="I179" t="s">
        <v>141</v>
      </c>
      <c r="J179" s="11"/>
      <c r="K179" s="11">
        <f>VLOOKUP($H179,output!$A$9:$AH$2200,K$1-$J$1+2)</f>
        <v>0</v>
      </c>
      <c r="L179" s="11">
        <f>VLOOKUP($H179,output!$A$9:$AH$2200,L$1-$J$1+2)</f>
        <v>0</v>
      </c>
      <c r="M179" s="11">
        <v>50</v>
      </c>
      <c r="N179" s="11">
        <v>60</v>
      </c>
      <c r="O179" s="11">
        <v>70</v>
      </c>
      <c r="P179" s="11">
        <f>VLOOKUP($H179,output!$A$9:$AH$2200,P$1-$J$1+2)</f>
        <v>398.65019035975001</v>
      </c>
      <c r="Q179" s="11">
        <f>VLOOKUP($H179,output!$A$9:$AH$2200,Q$1-$J$1+2)</f>
        <v>472.26171464095</v>
      </c>
      <c r="R179" s="11">
        <f>VLOOKUP($H179,output!$A$9:$AH$2200,R$1-$J$1+2)</f>
        <v>440.06604954714498</v>
      </c>
      <c r="S179" s="11">
        <f>VLOOKUP($H179,output!$A$9:$AH$2200,S$1-$J$1+2)</f>
        <v>402.71988367492997</v>
      </c>
      <c r="T179" s="11">
        <f>VLOOKUP($H179,output!$A$9:$AH$2200,T$1-$J$1+2)</f>
        <v>376.795173117285</v>
      </c>
      <c r="U179" s="11">
        <f>VLOOKUP($H179,output!$A$9:$AH$2200,U$1-$J$1+2)</f>
        <v>352.98234341884302</v>
      </c>
      <c r="V179" s="11">
        <f>VLOOKUP($H179,output!$A$9:$AH$2200,V$1-$J$1+2)</f>
        <v>337.95275069194201</v>
      </c>
      <c r="W179" s="11">
        <f>VLOOKUP($H179,output!$A$9:$AH$2200,W$1-$J$1+2)</f>
        <v>395.794738654122</v>
      </c>
      <c r="X179" s="11">
        <f>VLOOKUP($H179,output!$A$9:$AH$2200,X$1-$J$1+2)</f>
        <v>353.74079805924998</v>
      </c>
      <c r="Y179" s="11">
        <f>VLOOKUP($H179,output!$A$9:$AH$2200,Y$1-$J$1+2)</f>
        <v>316.81517576239099</v>
      </c>
      <c r="Z179" s="11">
        <f>VLOOKUP($H179,output!$A$9:$AH$2200,Z$1-$J$1+2)</f>
        <v>288.19360946505901</v>
      </c>
      <c r="AA179" s="11">
        <f>VLOOKUP($H179,output!$A$9:$AH$2200,AA$1-$J$1+2)</f>
        <v>263.068831427102</v>
      </c>
      <c r="AB179" s="11">
        <f>VLOOKUP($H179,output!$A$9:$AH$2200,AB$1-$J$1+2)</f>
        <v>240.94061889104</v>
      </c>
      <c r="AC179" s="11">
        <f>VLOOKUP($H179,output!$A$9:$AH$2200,AC$1-$J$1+2)</f>
        <v>327.703494752165</v>
      </c>
      <c r="AD179" s="11">
        <f>VLOOKUP($H179,output!$A$9:$AH$2200,AD$1-$J$1+2)</f>
        <v>304.09104351687802</v>
      </c>
      <c r="AE179" s="11">
        <f>VLOOKUP($H179,output!$A$9:$AH$2200,AE$1-$J$1+2)</f>
        <v>282.09082702683202</v>
      </c>
      <c r="AF179" s="11">
        <f>VLOOKUP($H179,output!$A$9:$AH$2200,AF$1-$J$1+2)</f>
        <v>353.32868901624801</v>
      </c>
      <c r="AG179" s="11">
        <f>VLOOKUP($H179,output!$A$9:$AH$2200,AG$1-$J$1+2)</f>
        <v>327.166609864706</v>
      </c>
      <c r="AH179" s="11">
        <f>VLOOKUP($H179,output!$A$9:$AH$2200,AH$1-$J$1+2)</f>
        <v>302.83202688339901</v>
      </c>
      <c r="AI179" s="11">
        <f>VLOOKUP($H179,output!$A$9:$AH$2200,AI$1-$J$1+2)</f>
        <v>280.21479880919702</v>
      </c>
      <c r="AJ179" s="11">
        <f>VLOOKUP($H179,output!$A$9:$AH$2200,AJ$1-$J$1+2)</f>
        <v>259.217418175408</v>
      </c>
      <c r="AK179" s="11">
        <f>VLOOKUP($H179,output!$A$9:$AH$2200,AK$1-$J$1+2)</f>
        <v>239.747150671779</v>
      </c>
      <c r="AL179" s="11">
        <f>VLOOKUP($H179,output!$A$9:$AH$2200,AL$1-$J$1+2)</f>
        <v>221.712743307431</v>
      </c>
      <c r="AM179" s="11">
        <f>VLOOKUP($H179,output!$A$9:$AH$2200,AM$1-$J$1+2)</f>
        <v>205.023431727228</v>
      </c>
      <c r="AN179" s="11">
        <f>VLOOKUP($H179,output!$A$9:$AH$2200,AN$1-$J$1+2)</f>
        <v>189.589108734647</v>
      </c>
      <c r="AO179" s="11">
        <f>VLOOKUP($H179,output!$A$9:$AH$2200,AO$1-$J$1+2)</f>
        <v>175.32102403931</v>
      </c>
      <c r="AP179" s="11">
        <f>VLOOKUP($H179,output!$A$9:$AH$2200,AP$1-$J$1+2)</f>
        <v>162.132640691136</v>
      </c>
    </row>
    <row r="180" spans="8:44" x14ac:dyDescent="0.35">
      <c r="H180" t="s">
        <v>71</v>
      </c>
      <c r="I180" t="s">
        <v>237</v>
      </c>
      <c r="J180" s="11"/>
      <c r="K180" s="11">
        <f>VLOOKUP($H180,output!$A$9:$AH$2200,K$1-$J$1+2)</f>
        <v>132.42500000000001</v>
      </c>
      <c r="L180" s="11">
        <f>VLOOKUP($H180,output!$A$9:$AH$2200,L$1-$J$1+2)</f>
        <v>127.536</v>
      </c>
      <c r="M180" s="11">
        <v>10</v>
      </c>
      <c r="N180" s="11">
        <v>25</v>
      </c>
      <c r="O180" s="11">
        <v>35</v>
      </c>
      <c r="P180" s="11">
        <f>VLOOKUP($H180,output!$A$9:$AH$2200,P$1-$J$1+2)</f>
        <v>176.670349872971</v>
      </c>
      <c r="Q180" s="11">
        <f>VLOOKUP($H180,output!$A$9:$AH$2200,Q$1-$J$1+2)</f>
        <v>262.26255805387001</v>
      </c>
      <c r="R180" s="11">
        <f>VLOOKUP($H180,output!$A$9:$AH$2200,R$1-$J$1+2)</f>
        <v>229.32999808407601</v>
      </c>
      <c r="S180" s="11">
        <f>VLOOKUP($H180,output!$A$9:$AH$2200,S$1-$J$1+2)</f>
        <v>203.72480781502901</v>
      </c>
      <c r="T180" s="11">
        <f>VLOOKUP($H180,output!$A$9:$AH$2200,T$1-$J$1+2)</f>
        <v>182.51735055613301</v>
      </c>
      <c r="U180" s="11">
        <f>VLOOKUP($H180,output!$A$9:$AH$2200,U$1-$J$1+2)</f>
        <v>164.22950044435899</v>
      </c>
      <c r="V180" s="11">
        <f>VLOOKUP($H180,output!$A$9:$AH$2200,V$1-$J$1+2)</f>
        <v>150.211818056087</v>
      </c>
      <c r="W180" s="11">
        <f>VLOOKUP($H180,output!$A$9:$AH$2200,W$1-$J$1+2)</f>
        <v>319.62005970319302</v>
      </c>
      <c r="X180" s="11">
        <f>VLOOKUP($H180,output!$A$9:$AH$2200,X$1-$J$1+2)</f>
        <v>266.08899234819302</v>
      </c>
      <c r="Y180" s="11">
        <f>VLOOKUP($H180,output!$A$9:$AH$2200,Y$1-$J$1+2)</f>
        <v>222.864060842085</v>
      </c>
      <c r="Z180" s="11">
        <f>VLOOKUP($H180,output!$A$9:$AH$2200,Z$1-$J$1+2)</f>
        <v>188.53805288732201</v>
      </c>
      <c r="AA180" s="11">
        <f>VLOOKUP($H180,output!$A$9:$AH$2200,AA$1-$J$1+2)</f>
        <v>160.966226820065</v>
      </c>
      <c r="AB180" s="11">
        <f>VLOOKUP($H180,output!$A$9:$AH$2200,AB$1-$J$1+2)</f>
        <v>138.77783809434001</v>
      </c>
      <c r="AC180" s="11">
        <f>VLOOKUP($H180,output!$A$9:$AH$2200,AC$1-$J$1+2)</f>
        <v>454.41469138907701</v>
      </c>
      <c r="AD180" s="11">
        <f>VLOOKUP($H180,output!$A$9:$AH$2200,AD$1-$J$1+2)</f>
        <v>397.79630228327898</v>
      </c>
      <c r="AE180" s="11">
        <f>VLOOKUP($H180,output!$A$9:$AH$2200,AE$1-$J$1+2)</f>
        <v>348.08278662002601</v>
      </c>
      <c r="AF180" s="11">
        <f>VLOOKUP($H180,output!$A$9:$AH$2200,AF$1-$J$1+2)</f>
        <v>341.46282643139</v>
      </c>
      <c r="AG180" s="11">
        <f>VLOOKUP($H180,output!$A$9:$AH$2200,AG$1-$J$1+2)</f>
        <v>300.47403971399098</v>
      </c>
      <c r="AH180" s="11">
        <f>VLOOKUP($H180,output!$A$9:$AH$2200,AH$1-$J$1+2)</f>
        <v>264.50056860279898</v>
      </c>
      <c r="AI180" s="11">
        <f>VLOOKUP($H180,output!$A$9:$AH$2200,AI$1-$J$1+2)</f>
        <v>232.98721220153499</v>
      </c>
      <c r="AJ180" s="11">
        <f>VLOOKUP($H180,output!$A$9:$AH$2200,AJ$1-$J$1+2)</f>
        <v>205.42662218799799</v>
      </c>
      <c r="AK180" s="11">
        <f>VLOOKUP($H180,output!$A$9:$AH$2200,AK$1-$J$1+2)</f>
        <v>181.356432860371</v>
      </c>
      <c r="AL180" s="11">
        <f>VLOOKUP($H180,output!$A$9:$AH$2200,AL$1-$J$1+2)</f>
        <v>160.357647701791</v>
      </c>
      <c r="AM180" s="11">
        <f>VLOOKUP($H180,output!$A$9:$AH$2200,AM$1-$J$1+2)</f>
        <v>142.05298263720201</v>
      </c>
      <c r="AN180" s="11">
        <f>VLOOKUP($H180,output!$A$9:$AH$2200,AN$1-$J$1+2)</f>
        <v>126.104814085409</v>
      </c>
      <c r="AO180" s="11">
        <f>VLOOKUP($H180,output!$A$9:$AH$2200,AO$1-$J$1+2)</f>
        <v>112.212730441481</v>
      </c>
      <c r="AP180" s="11">
        <f>VLOOKUP($H180,output!$A$9:$AH$2200,AP$1-$J$1+2)</f>
        <v>100.11079353105001</v>
      </c>
    </row>
    <row r="181" spans="8:44" x14ac:dyDescent="0.35"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8:44" x14ac:dyDescent="0.35">
      <c r="H182" t="s">
        <v>234</v>
      </c>
      <c r="J182" s="11"/>
      <c r="K182" s="11"/>
      <c r="L182" s="11"/>
      <c r="M182" s="11">
        <f>M142*1000/M178</f>
        <v>3.3312941879735223</v>
      </c>
      <c r="N182" s="11">
        <f t="shared" ref="N182:AP182" si="105">N142*1000/N178</f>
        <v>3.4594736117798797</v>
      </c>
      <c r="O182" s="11">
        <f t="shared" si="105"/>
        <v>2.1094976497836035</v>
      </c>
      <c r="P182" s="11">
        <f t="shared" si="105"/>
        <v>2.9469053164095529</v>
      </c>
      <c r="Q182" s="11">
        <f t="shared" si="105"/>
        <v>1.0642390359162603</v>
      </c>
      <c r="R182" s="11">
        <f t="shared" si="105"/>
        <v>1.2105904113713823</v>
      </c>
      <c r="S182" s="11">
        <f t="shared" si="105"/>
        <v>1.9038400720035487</v>
      </c>
      <c r="T182" s="11">
        <f t="shared" si="105"/>
        <v>1.8836836404546504</v>
      </c>
      <c r="U182" s="11">
        <f t="shared" si="105"/>
        <v>1.9731860204013947</v>
      </c>
      <c r="V182" s="11">
        <f t="shared" si="105"/>
        <v>2.6038363638436914</v>
      </c>
      <c r="W182" s="11">
        <f t="shared" si="105"/>
        <v>1.8846212616317581</v>
      </c>
      <c r="X182" s="11">
        <f t="shared" si="105"/>
        <v>2.0617890704137469</v>
      </c>
      <c r="Y182" s="11">
        <f t="shared" si="105"/>
        <v>2.1949546626222705</v>
      </c>
      <c r="Z182" s="11">
        <f t="shared" si="105"/>
        <v>2.3380293630030708</v>
      </c>
      <c r="AA182" s="11">
        <f t="shared" si="105"/>
        <v>2.4719785108470407</v>
      </c>
      <c r="AB182" s="11">
        <f t="shared" si="105"/>
        <v>2.3858267622736014</v>
      </c>
      <c r="AC182" s="11">
        <f t="shared" si="105"/>
        <v>1.4691282056502417</v>
      </c>
      <c r="AD182" s="11">
        <f t="shared" si="105"/>
        <v>1.577785538778667</v>
      </c>
      <c r="AE182" s="11">
        <f t="shared" si="105"/>
        <v>1.6904313608257191</v>
      </c>
      <c r="AF182" s="11">
        <f t="shared" si="105"/>
        <v>1.5304939038449381</v>
      </c>
      <c r="AG182" s="11">
        <f t="shared" si="105"/>
        <v>1.6518694033244627</v>
      </c>
      <c r="AH182" s="11">
        <f t="shared" si="105"/>
        <v>1.7642855169855298</v>
      </c>
      <c r="AI182" s="11">
        <f t="shared" si="105"/>
        <v>1.867018831334232</v>
      </c>
      <c r="AJ182" s="11">
        <f t="shared" si="105"/>
        <v>1.960668992164208</v>
      </c>
      <c r="AK182" s="11">
        <f t="shared" si="105"/>
        <v>2.0453566913750358</v>
      </c>
      <c r="AL182" s="11">
        <f t="shared" si="105"/>
        <v>2.1218911800143152</v>
      </c>
      <c r="AM182" s="11">
        <f t="shared" si="105"/>
        <v>2.1911259319887075</v>
      </c>
      <c r="AN182" s="11">
        <f t="shared" si="105"/>
        <v>2.2533739268573272</v>
      </c>
      <c r="AO182" s="11">
        <f t="shared" si="105"/>
        <v>2.3096538352923175</v>
      </c>
      <c r="AP182" s="11">
        <f t="shared" si="105"/>
        <v>2.3602243260028906</v>
      </c>
    </row>
    <row r="183" spans="8:44" x14ac:dyDescent="0.35">
      <c r="J183" s="11"/>
      <c r="K183" s="11"/>
      <c r="L183" s="11"/>
      <c r="M183" s="11">
        <v>3.1882618322393825</v>
      </c>
      <c r="N183" s="11">
        <v>3.3419860058978226</v>
      </c>
      <c r="O183" s="11">
        <v>2.0789345409140516</v>
      </c>
      <c r="P183" s="11">
        <v>2.9472292264560807</v>
      </c>
      <c r="Q183" s="11">
        <v>2.774593648937024</v>
      </c>
      <c r="R183" s="11">
        <v>2.5995730273664752</v>
      </c>
      <c r="S183" s="11">
        <v>2.920580557096021</v>
      </c>
      <c r="T183" s="11">
        <v>2.8435747476611009</v>
      </c>
      <c r="U183" s="11">
        <v>2.8662285251337773</v>
      </c>
      <c r="V183" s="11">
        <v>3.3906387717990008</v>
      </c>
      <c r="W183" s="11">
        <v>3.1881143526806022</v>
      </c>
      <c r="X183" s="11">
        <v>3.1706700858416341</v>
      </c>
      <c r="Y183" s="11">
        <v>3.1927634366324424</v>
      </c>
      <c r="Z183" s="11">
        <v>3.2243448033311335</v>
      </c>
      <c r="AA183" s="11">
        <v>3.2568621370781887</v>
      </c>
      <c r="AB183" s="11">
        <v>3.1165237185511461</v>
      </c>
      <c r="AC183" s="11">
        <v>3.0498010189984557</v>
      </c>
      <c r="AD183" s="11">
        <v>3.0108554697145342</v>
      </c>
      <c r="AE183" s="11">
        <v>2.9865662458500029</v>
      </c>
      <c r="AF183" s="11">
        <v>2.9645956754635727</v>
      </c>
      <c r="AG183" s="11">
        <v>2.9516820495933778</v>
      </c>
      <c r="AH183" s="11">
        <v>2.9416702247465896</v>
      </c>
      <c r="AI183" s="11">
        <v>2.9336841506851346</v>
      </c>
      <c r="AJ183" s="11">
        <v>2.9271273261685558</v>
      </c>
      <c r="AK183" s="11">
        <v>2.9216976649538049</v>
      </c>
      <c r="AL183" s="11">
        <v>2.9171366677874637</v>
      </c>
      <c r="AM183" s="11">
        <v>2.9132755989012753</v>
      </c>
      <c r="AN183" s="11">
        <v>2.909991817620587</v>
      </c>
      <c r="AO183" s="11">
        <v>2.9071937200802735</v>
      </c>
      <c r="AP183" s="11">
        <v>2.904832094758111</v>
      </c>
    </row>
    <row r="184" spans="8:44" x14ac:dyDescent="0.35"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8:44" x14ac:dyDescent="0.35">
      <c r="H185" t="s">
        <v>31</v>
      </c>
      <c r="J185" s="11">
        <f>VLOOKUP($H185,output!$A$9:$AH$2200,J$1-$J$1+2)</f>
        <v>0</v>
      </c>
      <c r="K185" s="11">
        <f>VLOOKUP($H185,output!$A$9:$AH$2200,K$1-$J$1+2)</f>
        <v>286.45999999999998</v>
      </c>
      <c r="L185" s="11">
        <f>VLOOKUP($H185,output!$A$9:$AH$2200,L$1-$J$1+2)</f>
        <v>293.86900000000003</v>
      </c>
      <c r="M185" s="11">
        <f>VLOOKUP($H185,output!$A$9:$AH$2200,M$1-$J$1+2)</f>
        <v>300.51066011260298</v>
      </c>
      <c r="N185" s="11">
        <f>VLOOKUP($H185,output!$A$9:$AH$2200,N$1-$J$1+2)</f>
        <v>373.93116568796501</v>
      </c>
      <c r="O185" s="11">
        <f>VLOOKUP($H185,output!$A$9:$AH$2200,O$1-$J$1+2)</f>
        <v>544.94967554008895</v>
      </c>
      <c r="P185" s="11">
        <f>VLOOKUP($H185,output!$A$9:$AH$2200,P$1-$J$1+2)</f>
        <v>608.92948157608203</v>
      </c>
      <c r="Q185" s="11">
        <f>VLOOKUP($H185,output!$A$9:$AH$2200,Q$1-$J$1+2)</f>
        <v>557.51566131117795</v>
      </c>
      <c r="R185" s="11">
        <f>VLOOKUP($H185,output!$A$9:$AH$2200,R$1-$J$1+2)</f>
        <v>539.36374802183298</v>
      </c>
      <c r="S185" s="11">
        <f>VLOOKUP($H185,output!$A$9:$AH$2200,S$1-$J$1+2)</f>
        <v>831.97833476223002</v>
      </c>
      <c r="T185" s="11">
        <f>VLOOKUP($H185,output!$A$9:$AH$2200,T$1-$J$1+2)</f>
        <v>794.62856045017895</v>
      </c>
      <c r="U185" s="11">
        <f>VLOOKUP($H185,output!$A$9:$AH$2200,U$1-$J$1+2)</f>
        <v>801.61835421062199</v>
      </c>
      <c r="V185" s="11">
        <f>VLOOKUP($H185,output!$A$9:$AH$2200,V$1-$J$1+2)</f>
        <v>1025.1432937091299</v>
      </c>
      <c r="W185" s="11">
        <f>VLOOKUP($H185,output!$A$9:$AH$2200,W$1-$J$1+2)</f>
        <v>889.41221741929598</v>
      </c>
      <c r="X185" s="11">
        <f>VLOOKUP($H185,output!$A$9:$AH$2200,X$1-$J$1+2)</f>
        <v>900.622172519439</v>
      </c>
      <c r="Y185" s="11">
        <f>VLOOKUP($H185,output!$A$9:$AH$2200,Y$1-$J$1+2)</f>
        <v>876.27450184095596</v>
      </c>
      <c r="Z185" s="11">
        <f>VLOOKUP($H185,output!$A$9:$AH$2200,Z$1-$J$1+2)</f>
        <v>879.18993068885402</v>
      </c>
      <c r="AA185" s="11">
        <f>VLOOKUP($H185,output!$A$9:$AH$2200,AA$1-$J$1+2)</f>
        <v>878.12098803992797</v>
      </c>
      <c r="AB185" s="11">
        <f>VLOOKUP($H185,output!$A$9:$AH$2200,AB$1-$J$1+2)</f>
        <v>809.70895102434099</v>
      </c>
      <c r="AC185" s="11">
        <f>VLOOKUP($H185,output!$A$9:$AH$2200,AC$1-$J$1+2)</f>
        <v>778.02025494256304</v>
      </c>
      <c r="AD185" s="11">
        <f>VLOOKUP($H185,output!$A$9:$AH$2200,AD$1-$J$1+2)</f>
        <v>761.57233518934504</v>
      </c>
      <c r="AE185" s="11">
        <f>VLOOKUP($H185,output!$A$9:$AH$2200,AE$1-$J$1+2)</f>
        <v>751.35666267849604</v>
      </c>
      <c r="AF185" s="11">
        <f>VLOOKUP($H185,output!$A$9:$AH$2200,AF$1-$J$1+2)</f>
        <v>744.40183521377503</v>
      </c>
      <c r="AG185" s="11">
        <f>VLOOKUP($H185,output!$A$9:$AH$2200,AG$1-$J$1+2)</f>
        <v>738.87000282456495</v>
      </c>
      <c r="AH185" s="11">
        <f>VLOOKUP($H185,output!$A$9:$AH$2200,AH$1-$J$1+2)</f>
        <v>734.72440147867098</v>
      </c>
      <c r="AI185" s="11">
        <f>VLOOKUP($H185,output!$A$9:$AH$2200,AI$1-$J$1+2)</f>
        <v>731.520656232389</v>
      </c>
      <c r="AJ185" s="11">
        <f>VLOOKUP($H185,output!$A$9:$AH$2200,AJ$1-$J$1+2)</f>
        <v>729.01757661226998</v>
      </c>
      <c r="AK185" s="11">
        <f>VLOOKUP($H185,output!$A$9:$AH$2200,AK$1-$J$1+2)</f>
        <v>727.00550491769798</v>
      </c>
      <c r="AL185" s="11">
        <f>VLOOKUP($H185,output!$A$9:$AH$2200,AL$1-$J$1+2)</f>
        <v>725.37727488434598</v>
      </c>
      <c r="AM185" s="11">
        <f>VLOOKUP($H185,output!$A$9:$AH$2200,AM$1-$J$1+2)</f>
        <v>724.04982764599799</v>
      </c>
      <c r="AN185" s="11">
        <f>VLOOKUP($H185,output!$A$9:$AH$2200,AN$1-$J$1+2)</f>
        <v>722.96278095911396</v>
      </c>
      <c r="AO185" s="11">
        <f>VLOOKUP($H185,output!$A$9:$AH$2200,AO$1-$J$1+2)</f>
        <v>722.07087001348202</v>
      </c>
      <c r="AP185" s="11">
        <f>VLOOKUP($H185,output!$A$9:$AH$2200,AP$1-$J$1+2)</f>
        <v>721.33934397978396</v>
      </c>
    </row>
    <row r="186" spans="8:44" x14ac:dyDescent="0.35">
      <c r="H186" t="s">
        <v>30</v>
      </c>
      <c r="J186" s="11">
        <f>VLOOKUP($H186,output!$A$9:$AH$2200,J$1-$J$1+2)</f>
        <v>0</v>
      </c>
      <c r="K186" s="11">
        <f>VLOOKUP($H186,output!$A$9:$AH$2200,K$1-$J$1+2)</f>
        <v>1554.3869999999999</v>
      </c>
      <c r="L186" s="11">
        <f>VLOOKUP($H186,output!$A$9:$AH$2200,L$1-$J$1+2)</f>
        <v>1543.6510000000001</v>
      </c>
      <c r="M186" s="11">
        <f>VLOOKUP($H186,output!$A$9:$AH$2200,M$1-$J$1+2)</f>
        <v>1533.7433376824199</v>
      </c>
      <c r="N186" s="11">
        <f>VLOOKUP($H186,output!$A$9:$AH$2200,N$1-$J$1+2)</f>
        <v>1524.6261867450901</v>
      </c>
      <c r="O186" s="11">
        <f>VLOOKUP($H186,output!$A$9:$AH$2200,O$1-$J$1+2)</f>
        <v>1828.61938999727</v>
      </c>
      <c r="P186" s="11">
        <f>VLOOKUP($H186,output!$A$9:$AH$2200,P$1-$J$1+2)</f>
        <v>1827.9193466066899</v>
      </c>
      <c r="Q186" s="11">
        <f>VLOOKUP($H186,output!$A$9:$AH$2200,Q$1-$J$1+2)</f>
        <v>1730.0882991455301</v>
      </c>
      <c r="R186" s="11">
        <f>VLOOKUP($H186,output!$A$9:$AH$2200,R$1-$J$1+2)</f>
        <v>1667.79848658027</v>
      </c>
      <c r="S186" s="11">
        <f>VLOOKUP($H186,output!$A$9:$AH$2200,S$1-$J$1+2)</f>
        <v>1682.5706530749801</v>
      </c>
      <c r="T186" s="11">
        <f>VLOOKUP($H186,output!$A$9:$AH$2200,T$1-$J$1+2)</f>
        <v>1612.3924025290301</v>
      </c>
      <c r="U186" s="11">
        <f>VLOOKUP($H186,output!$A$9:$AH$2200,U$1-$J$1+2)</f>
        <v>1592.05542505516</v>
      </c>
      <c r="V186" s="11">
        <f>VLOOKUP($H186,output!$A$9:$AH$2200,V$1-$J$1+2)</f>
        <v>1806.0278189492999</v>
      </c>
      <c r="W186" s="11">
        <f>VLOOKUP($H186,output!$A$9:$AH$2200,W$1-$J$1+2)</f>
        <v>1633.9853693048799</v>
      </c>
      <c r="X186" s="11">
        <f>VLOOKUP($H186,output!$A$9:$AH$2200,X$1-$J$1+2)</f>
        <v>1637.24318481717</v>
      </c>
      <c r="Y186" s="11">
        <f>VLOOKUP($H186,output!$A$9:$AH$2200,Y$1-$J$1+2)</f>
        <v>1568.6937244839501</v>
      </c>
      <c r="Z186" s="11">
        <f>VLOOKUP($H186,output!$A$9:$AH$2200,Z$1-$J$1+2)</f>
        <v>1551.18834379963</v>
      </c>
      <c r="AA186" s="11">
        <f>VLOOKUP($H186,output!$A$9:$AH$2200,AA$1-$J$1+2)</f>
        <v>1525.8256495482799</v>
      </c>
      <c r="AB186" s="11">
        <f>VLOOKUP($H186,output!$A$9:$AH$2200,AB$1-$J$1+2)</f>
        <v>1441.9342207026</v>
      </c>
      <c r="AC186" s="11">
        <f>VLOOKUP($H186,output!$A$9:$AH$2200,AC$1-$J$1+2)</f>
        <v>1398.12600516474</v>
      </c>
      <c r="AD186" s="11">
        <f>VLOOKUP($H186,output!$A$9:$AH$2200,AD$1-$J$1+2)</f>
        <v>1373.0015996684699</v>
      </c>
      <c r="AE186" s="11">
        <f>VLOOKUP($H186,output!$A$9:$AH$2200,AE$1-$J$1+2)</f>
        <v>1354.8854630851799</v>
      </c>
      <c r="AF186" s="11">
        <f>VLOOKUP($H186,output!$A$9:$AH$2200,AF$1-$J$1+2)</f>
        <v>1340.5701677142199</v>
      </c>
      <c r="AG186" s="11">
        <f>VLOOKUP($H186,output!$A$9:$AH$2200,AG$1-$J$1+2)</f>
        <v>1328.32192207294</v>
      </c>
      <c r="AH186" s="11">
        <f>VLOOKUP($H186,output!$A$9:$AH$2200,AH$1-$J$1+2)</f>
        <v>1317.76253443258</v>
      </c>
      <c r="AI186" s="11">
        <f>VLOOKUP($H186,output!$A$9:$AH$2200,AI$1-$J$1+2)</f>
        <v>1308.39596531384</v>
      </c>
      <c r="AJ186" s="11">
        <f>VLOOKUP($H186,output!$A$9:$AH$2200,AJ$1-$J$1+2)</f>
        <v>1299.9175227954599</v>
      </c>
      <c r="AK186" s="11">
        <f>VLOOKUP($H186,output!$A$9:$AH$2200,AK$1-$J$1+2)</f>
        <v>1292.1267170799899</v>
      </c>
      <c r="AL186" s="11">
        <f>VLOOKUP($H186,output!$A$9:$AH$2200,AL$1-$J$1+2)</f>
        <v>1284.88523159547</v>
      </c>
      <c r="AM186" s="11">
        <f>VLOOKUP($H186,output!$A$9:$AH$2200,AM$1-$J$1+2)</f>
        <v>1278.0938139052701</v>
      </c>
      <c r="AN186" s="11">
        <f>VLOOKUP($H186,output!$A$9:$AH$2200,AN$1-$J$1+2)</f>
        <v>1271.6788333125301</v>
      </c>
      <c r="AO186" s="11">
        <f>VLOOKUP($H186,output!$A$9:$AH$2200,AO$1-$J$1+2)</f>
        <v>1265.5840822187799</v>
      </c>
      <c r="AP186" s="11">
        <f>VLOOKUP($H186,output!$A$9:$AH$2200,AP$1-$J$1+2)</f>
        <v>1259.76556428238</v>
      </c>
    </row>
    <row r="187" spans="8:44" x14ac:dyDescent="0.35">
      <c r="H187" t="s">
        <v>23</v>
      </c>
      <c r="J187" s="11">
        <f>VLOOKUP($H187,output!$A$9:$AH$2200,J$1-$J$1+2)</f>
        <v>0</v>
      </c>
      <c r="K187" s="11">
        <f>VLOOKUP($H187,output!$A$9:$AH$2200,K$1-$J$1+2)</f>
        <v>1452.643</v>
      </c>
      <c r="L187" s="11">
        <f>VLOOKUP($H187,output!$A$9:$AH$2200,L$1-$J$1+2)</f>
        <v>1446.2260000000001</v>
      </c>
      <c r="M187" s="11">
        <f>VLOOKUP($H187,output!$A$9:$AH$2200,M$1-$J$1+2)</f>
        <v>1442.00377368821</v>
      </c>
      <c r="N187" s="11">
        <f>VLOOKUP($H187,output!$A$9:$AH$2200,N$1-$J$1+2)</f>
        <v>1441.8329234002099</v>
      </c>
      <c r="O187" s="11">
        <f>VLOOKUP($H187,output!$A$9:$AH$2200,O$1-$J$1+2)</f>
        <v>1726.9156578842701</v>
      </c>
      <c r="P187" s="11">
        <f>VLOOKUP($H187,output!$A$9:$AH$2200,P$1-$J$1+2)</f>
        <v>1685.2136828279799</v>
      </c>
      <c r="Q187" s="11">
        <f>VLOOKUP($H187,output!$A$9:$AH$2200,Q$1-$J$1+2)</f>
        <v>1597.3497527081699</v>
      </c>
      <c r="R187" s="11">
        <f>VLOOKUP($H187,output!$A$9:$AH$2200,R$1-$J$1+2)</f>
        <v>1540.39726796681</v>
      </c>
      <c r="S187" s="11">
        <f>VLOOKUP($H187,output!$A$9:$AH$2200,S$1-$J$1+2)</f>
        <v>1568.1291824182399</v>
      </c>
      <c r="T187" s="11">
        <f>VLOOKUP($H187,output!$A$9:$AH$2200,T$1-$J$1+2)</f>
        <v>1504.52818034551</v>
      </c>
      <c r="U187" s="11">
        <f>VLOOKUP($H187,output!$A$9:$AH$2200,U$1-$J$1+2)</f>
        <v>1487.7550543582599</v>
      </c>
      <c r="V187" s="11">
        <f>VLOOKUP($H187,output!$A$9:$AH$2200,V$1-$J$1+2)</f>
        <v>1687.43594463622</v>
      </c>
      <c r="W187" s="11">
        <f>VLOOKUP($H187,output!$A$9:$AH$2200,W$1-$J$1+2)</f>
        <v>1535.46747155557</v>
      </c>
      <c r="X187" s="11">
        <f>VLOOKUP($H187,output!$A$9:$AH$2200,X$1-$J$1+2)</f>
        <v>1543.1249993000299</v>
      </c>
      <c r="Y187" s="11">
        <f>VLOOKUP($H187,output!$A$9:$AH$2200,Y$1-$J$1+2)</f>
        <v>1481.9288251062301</v>
      </c>
      <c r="Z187" s="11">
        <f>VLOOKUP($H187,output!$A$9:$AH$2200,Z$1-$J$1+2)</f>
        <v>1467.3431074509999</v>
      </c>
      <c r="AA187" s="11">
        <f>VLOOKUP($H187,output!$A$9:$AH$2200,AA$1-$J$1+2)</f>
        <v>1447.22313703896</v>
      </c>
      <c r="AB187" s="11">
        <f>VLOOKUP($H187,output!$A$9:$AH$2200,AB$1-$J$1+2)</f>
        <v>1370.4860666243401</v>
      </c>
      <c r="AC187" s="11">
        <f>VLOOKUP($H187,output!$A$9:$AH$2200,AC$1-$J$1+2)</f>
        <v>1333.73341632609</v>
      </c>
      <c r="AD187" s="11">
        <f>VLOOKUP($H187,output!$A$9:$AH$2200,AD$1-$J$1+2)</f>
        <v>1312.24394742767</v>
      </c>
      <c r="AE187" s="11">
        <f>VLOOKUP($H187,output!$A$9:$AH$2200,AE$1-$J$1+2)</f>
        <v>1295.9855304468999</v>
      </c>
      <c r="AF187" s="11">
        <f>VLOOKUP($H187,output!$A$9:$AH$2200,AF$1-$J$1+2)</f>
        <v>1284.22204962717</v>
      </c>
      <c r="AG187" s="11">
        <f>VLOOKUP($H187,output!$A$9:$AH$2200,AG$1-$J$1+2)</f>
        <v>1274.9712799900401</v>
      </c>
      <c r="AH187" s="11">
        <f>VLOOKUP($H187,output!$A$9:$AH$2200,AH$1-$J$1+2)</f>
        <v>1266.8323048039199</v>
      </c>
      <c r="AI187" s="11">
        <f>VLOOKUP($H187,output!$A$9:$AH$2200,AI$1-$J$1+2)</f>
        <v>1261.06676259802</v>
      </c>
      <c r="AJ187" s="11">
        <f>VLOOKUP($H187,output!$A$9:$AH$2200,AJ$1-$J$1+2)</f>
        <v>1253.6332510290199</v>
      </c>
      <c r="AK187" s="11">
        <f>VLOOKUP($H187,output!$A$9:$AH$2200,AK$1-$J$1+2)</f>
        <v>1248.6055154139599</v>
      </c>
      <c r="AL187" s="11">
        <f>VLOOKUP($H187,output!$A$9:$AH$2200,AL$1-$J$1+2)</f>
        <v>1243.8974632709301</v>
      </c>
      <c r="AM187" s="11">
        <f>VLOOKUP($H187,output!$A$9:$AH$2200,AM$1-$J$1+2)</f>
        <v>1239.4676659331101</v>
      </c>
      <c r="AN187" s="11">
        <f>VLOOKUP($H187,output!$A$9:$AH$2200,AN$1-$J$1+2)</f>
        <v>1235.25111925653</v>
      </c>
      <c r="AO187" s="11">
        <f>VLOOKUP($H187,output!$A$9:$AH$2200,AO$1-$J$1+2)</f>
        <v>1231.20082194834</v>
      </c>
      <c r="AP187" s="11">
        <f>VLOOKUP($H187,output!$A$9:$AH$2200,AP$1-$J$1+2)</f>
        <v>1227.2822702326901</v>
      </c>
    </row>
    <row r="188" spans="8:44" x14ac:dyDescent="0.35">
      <c r="H188" t="s">
        <v>33</v>
      </c>
      <c r="J188" s="11">
        <f>VLOOKUP($H188,output!$A$9:$AH$2200,J$1-$J$1+2)</f>
        <v>0</v>
      </c>
      <c r="K188" s="11">
        <f>VLOOKUP($H188,output!$A$9:$AH$2200,K$1-$J$1+2)</f>
        <v>436.75799999999998</v>
      </c>
      <c r="L188" s="11">
        <f>VLOOKUP($H188,output!$A$9:$AH$2200,L$1-$J$1+2)</f>
        <v>432.63799999999998</v>
      </c>
      <c r="M188" s="11">
        <f>VLOOKUP($H188,output!$A$9:$AH$2200,M$1-$J$1+2)</f>
        <v>428.73512066382602</v>
      </c>
      <c r="N188" s="11">
        <f>VLOOKUP($H188,output!$A$9:$AH$2200,N$1-$J$1+2)</f>
        <v>424.979063514215</v>
      </c>
      <c r="O188" s="11">
        <f>VLOOKUP($H188,output!$A$9:$AH$2200,O$1-$J$1+2)</f>
        <v>459.01255987717201</v>
      </c>
      <c r="P188" s="11">
        <f>VLOOKUP($H188,output!$A$9:$AH$2200,P$1-$J$1+2)</f>
        <v>448.13696770785498</v>
      </c>
      <c r="Q188" s="11">
        <f>VLOOKUP($H188,output!$A$9:$AH$2200,Q$1-$J$1+2)</f>
        <v>438.762389766978</v>
      </c>
      <c r="R188" s="11">
        <f>VLOOKUP($H188,output!$A$9:$AH$2200,R$1-$J$1+2)</f>
        <v>430.63883643543301</v>
      </c>
      <c r="S188" s="11">
        <f>VLOOKUP($H188,output!$A$9:$AH$2200,S$1-$J$1+2)</f>
        <v>423.53769750265599</v>
      </c>
      <c r="T188" s="11">
        <f>VLOOKUP($H188,output!$A$9:$AH$2200,T$1-$J$1+2)</f>
        <v>417.02005194282498</v>
      </c>
      <c r="U188" s="11">
        <f>VLOOKUP($H188,output!$A$9:$AH$2200,U$1-$J$1+2)</f>
        <v>411.34604322422803</v>
      </c>
      <c r="V188" s="11">
        <f>VLOOKUP($H188,output!$A$9:$AH$2200,V$1-$J$1+2)</f>
        <v>415.97927226646999</v>
      </c>
      <c r="W188" s="11">
        <f>VLOOKUP($H188,output!$A$9:$AH$2200,W$1-$J$1+2)</f>
        <v>405.02510211927103</v>
      </c>
      <c r="X188" s="11">
        <f>VLOOKUP($H188,output!$A$9:$AH$2200,X$1-$J$1+2)</f>
        <v>404.20552251937301</v>
      </c>
      <c r="Y188" s="11">
        <f>VLOOKUP($H188,output!$A$9:$AH$2200,Y$1-$J$1+2)</f>
        <v>391.04842916081901</v>
      </c>
      <c r="Z188" s="11">
        <f>VLOOKUP($H188,output!$A$9:$AH$2200,Z$1-$J$1+2)</f>
        <v>383.53605757950902</v>
      </c>
      <c r="AA188" s="11">
        <f>VLOOKUP($H188,output!$A$9:$AH$2200,AA$1-$J$1+2)</f>
        <v>374.05090139506598</v>
      </c>
      <c r="AB188" s="11">
        <f>VLOOKUP($H188,output!$A$9:$AH$2200,AB$1-$J$1+2)</f>
        <v>367.92686881390102</v>
      </c>
      <c r="AC188" s="11">
        <f>VLOOKUP($H188,output!$A$9:$AH$2200,AC$1-$J$1+2)</f>
        <v>363.40202682799998</v>
      </c>
      <c r="AD188" s="11">
        <f>VLOOKUP($H188,output!$A$9:$AH$2200,AD$1-$J$1+2)</f>
        <v>360.27243257058097</v>
      </c>
      <c r="AE188" s="11">
        <f>VLOOKUP($H188,output!$A$9:$AH$2200,AE$1-$J$1+2)</f>
        <v>357.54531026121703</v>
      </c>
      <c r="AF188" s="11">
        <f>VLOOKUP($H188,output!$A$9:$AH$2200,AF$1-$J$1+2)</f>
        <v>355.09887499739102</v>
      </c>
      <c r="AG188" s="11">
        <f>VLOOKUP($H188,output!$A$9:$AH$2200,AG$1-$J$1+2)</f>
        <v>352.86910234728998</v>
      </c>
      <c r="AH188" s="11">
        <f>VLOOKUP($H188,output!$A$9:$AH$2200,AH$1-$J$1+2)</f>
        <v>350.81785684476102</v>
      </c>
      <c r="AI188" s="11">
        <f>VLOOKUP($H188,output!$A$9:$AH$2200,AI$1-$J$1+2)</f>
        <v>348.919341050078</v>
      </c>
      <c r="AJ188" s="11">
        <f>VLOOKUP($H188,output!$A$9:$AH$2200,AJ$1-$J$1+2)</f>
        <v>347.154870334392</v>
      </c>
      <c r="AK188" s="11">
        <f>VLOOKUP($H188,output!$A$9:$AH$2200,AK$1-$J$1+2)</f>
        <v>345.50999044831298</v>
      </c>
      <c r="AL188" s="11">
        <f>VLOOKUP($H188,output!$A$9:$AH$2200,AL$1-$J$1+2)</f>
        <v>343.97296939164301</v>
      </c>
      <c r="AM188" s="11">
        <f>VLOOKUP($H188,output!$A$9:$AH$2200,AM$1-$J$1+2)</f>
        <v>342.53395242341401</v>
      </c>
      <c r="AN188" s="11">
        <f>VLOOKUP($H188,output!$A$9:$AH$2200,AN$1-$J$1+2)</f>
        <v>341.18445921153199</v>
      </c>
      <c r="AO188" s="11">
        <f>VLOOKUP($H188,output!$A$9:$AH$2200,AO$1-$J$1+2)</f>
        <v>339.917067541184</v>
      </c>
      <c r="AP188" s="11">
        <f>VLOOKUP($H188,output!$A$9:$AH$2200,AP$1-$J$1+2)</f>
        <v>338.72520197786599</v>
      </c>
    </row>
    <row r="189" spans="8:44" x14ac:dyDescent="0.35">
      <c r="H189" t="s">
        <v>76</v>
      </c>
      <c r="J189" s="11">
        <f>VLOOKUP($H189,output!$A$9:$AH$2200,J$1-$J$1+2)</f>
        <v>0</v>
      </c>
      <c r="K189" s="11">
        <f>VLOOKUP($H189,output!$A$9:$AH$2200,K$1-$J$1+2)</f>
        <v>436.75799999999998</v>
      </c>
      <c r="L189" s="11">
        <f>VLOOKUP($H189,output!$A$9:$AH$2200,L$1-$J$1+2)</f>
        <v>432.63799999999998</v>
      </c>
      <c r="M189" s="11">
        <f>VLOOKUP($H189,output!$A$9:$AH$2200,M$1-$J$1+2)</f>
        <v>428.73512066382602</v>
      </c>
      <c r="N189" s="11">
        <f>VLOOKUP($H189,output!$A$9:$AH$2200,N$1-$J$1+2)</f>
        <v>424.979063514215</v>
      </c>
      <c r="O189" s="11">
        <f>VLOOKUP($H189,output!$A$9:$AH$2200,O$1-$J$1+2)</f>
        <v>459.01255987717201</v>
      </c>
      <c r="P189" s="11">
        <f>VLOOKUP($H189,output!$A$9:$AH$2200,P$1-$J$1+2)</f>
        <v>448.13696770785498</v>
      </c>
      <c r="Q189" s="11">
        <f>VLOOKUP($H189,output!$A$9:$AH$2200,Q$1-$J$1+2)</f>
        <v>438.762389766978</v>
      </c>
      <c r="R189" s="11">
        <f>VLOOKUP($H189,output!$A$9:$AH$2200,R$1-$J$1+2)</f>
        <v>430.63883643543301</v>
      </c>
      <c r="S189" s="11">
        <f>VLOOKUP($H189,output!$A$9:$AH$2200,S$1-$J$1+2)</f>
        <v>423.53769750265599</v>
      </c>
      <c r="T189" s="11">
        <f>VLOOKUP($H189,output!$A$9:$AH$2200,T$1-$J$1+2)</f>
        <v>417.02005194282498</v>
      </c>
      <c r="U189" s="11">
        <f>VLOOKUP($H189,output!$A$9:$AH$2200,U$1-$J$1+2)</f>
        <v>411.34604322422803</v>
      </c>
      <c r="V189" s="11">
        <f>VLOOKUP($H189,output!$A$9:$AH$2200,V$1-$J$1+2)</f>
        <v>415.97927226646999</v>
      </c>
      <c r="W189" s="11">
        <f>VLOOKUP($H189,output!$A$9:$AH$2200,W$1-$J$1+2)</f>
        <v>405.02510211927103</v>
      </c>
      <c r="X189" s="11">
        <f>VLOOKUP($H189,output!$A$9:$AH$2200,X$1-$J$1+2)</f>
        <v>404.20552251937301</v>
      </c>
      <c r="Y189" s="11">
        <f>VLOOKUP($H189,output!$A$9:$AH$2200,Y$1-$J$1+2)</f>
        <v>391.04842916081901</v>
      </c>
      <c r="Z189" s="11">
        <f>VLOOKUP($H189,output!$A$9:$AH$2200,Z$1-$J$1+2)</f>
        <v>383.53605757950902</v>
      </c>
      <c r="AA189" s="11">
        <f>VLOOKUP($H189,output!$A$9:$AH$2200,AA$1-$J$1+2)</f>
        <v>374.05090139506598</v>
      </c>
      <c r="AB189" s="11">
        <f>VLOOKUP($H189,output!$A$9:$AH$2200,AB$1-$J$1+2)</f>
        <v>367.92686881390102</v>
      </c>
      <c r="AC189" s="11">
        <f>VLOOKUP($H189,output!$A$9:$AH$2200,AC$1-$J$1+2)</f>
        <v>363.40202682799998</v>
      </c>
      <c r="AD189" s="11">
        <f>VLOOKUP($H189,output!$A$9:$AH$2200,AD$1-$J$1+2)</f>
        <v>360.27243257058097</v>
      </c>
      <c r="AE189" s="11">
        <f>VLOOKUP($H189,output!$A$9:$AH$2200,AE$1-$J$1+2)</f>
        <v>357.54531026121703</v>
      </c>
      <c r="AF189" s="11">
        <f>VLOOKUP($H189,output!$A$9:$AH$2200,AF$1-$J$1+2)</f>
        <v>355.09887499739102</v>
      </c>
      <c r="AG189" s="11">
        <f>VLOOKUP($H189,output!$A$9:$AH$2200,AG$1-$J$1+2)</f>
        <v>352.86910234728998</v>
      </c>
      <c r="AH189" s="11">
        <f>VLOOKUP($H189,output!$A$9:$AH$2200,AH$1-$J$1+2)</f>
        <v>350.81785684476102</v>
      </c>
      <c r="AI189" s="11">
        <f>VLOOKUP($H189,output!$A$9:$AH$2200,AI$1-$J$1+2)</f>
        <v>348.919341050078</v>
      </c>
      <c r="AJ189" s="11">
        <f>VLOOKUP($H189,output!$A$9:$AH$2200,AJ$1-$J$1+2)</f>
        <v>347.154870334392</v>
      </c>
      <c r="AK189" s="11">
        <f>VLOOKUP($H189,output!$A$9:$AH$2200,AK$1-$J$1+2)</f>
        <v>345.50999044831298</v>
      </c>
      <c r="AL189" s="11">
        <f>VLOOKUP($H189,output!$A$9:$AH$2200,AL$1-$J$1+2)</f>
        <v>343.97296939164301</v>
      </c>
      <c r="AM189" s="11">
        <f>VLOOKUP($H189,output!$A$9:$AH$2200,AM$1-$J$1+2)</f>
        <v>342.53395242341401</v>
      </c>
      <c r="AN189" s="11">
        <f>VLOOKUP($H189,output!$A$9:$AH$2200,AN$1-$J$1+2)</f>
        <v>341.18445921153199</v>
      </c>
      <c r="AO189" s="11">
        <f>VLOOKUP($H189,output!$A$9:$AH$2200,AO$1-$J$1+2)</f>
        <v>339.917067541184</v>
      </c>
      <c r="AP189" s="11">
        <f>VLOOKUP($H189,output!$A$9:$AH$2200,AP$1-$J$1+2)</f>
        <v>338.72520197786599</v>
      </c>
    </row>
    <row r="190" spans="8:44" x14ac:dyDescent="0.35">
      <c r="H190" t="s">
        <v>77</v>
      </c>
      <c r="J190" s="11">
        <f>VLOOKUP($H190,output!$A$9:$AH$2200,J$1-$J$1+2)</f>
        <v>0</v>
      </c>
      <c r="K190" s="11">
        <f>VLOOKUP($H190,output!$A$9:$AH$2200,K$1-$J$1+2)</f>
        <v>104.074</v>
      </c>
      <c r="L190" s="11">
        <f>VLOOKUP($H190,output!$A$9:$AH$2200,L$1-$J$1+2)</f>
        <v>106.614</v>
      </c>
      <c r="M190" s="11">
        <f>VLOOKUP($H190,output!$A$9:$AH$2200,M$1-$J$1+2)</f>
        <v>104.838482942049</v>
      </c>
      <c r="N190" s="11">
        <f>VLOOKUP($H190,output!$A$9:$AH$2200,N$1-$J$1+2)</f>
        <v>108.449627735934</v>
      </c>
      <c r="O190" s="11">
        <f>VLOOKUP($H190,output!$A$9:$AH$2200,O$1-$J$1+2)</f>
        <v>114.372706575606</v>
      </c>
      <c r="P190" s="11">
        <f>VLOOKUP($H190,output!$A$9:$AH$2200,P$1-$J$1+2)</f>
        <v>121.193900810191</v>
      </c>
      <c r="Q190" s="11">
        <f>VLOOKUP($H190,output!$A$9:$AH$2200,Q$1-$J$1+2)</f>
        <v>124.968113303595</v>
      </c>
      <c r="R190" s="11">
        <f>VLOOKUP($H190,output!$A$9:$AH$2200,R$1-$J$1+2)</f>
        <v>130.91562970873099</v>
      </c>
      <c r="S190" s="11">
        <f>VLOOKUP($H190,output!$A$9:$AH$2200,S$1-$J$1+2)</f>
        <v>141.26129505426999</v>
      </c>
      <c r="T190" s="11">
        <f>VLOOKUP($H190,output!$A$9:$AH$2200,T$1-$J$1+2)</f>
        <v>145.13644745621801</v>
      </c>
      <c r="U190" s="11">
        <f>VLOOKUP($H190,output!$A$9:$AH$2200,U$1-$J$1+2)</f>
        <v>151.35699673416801</v>
      </c>
      <c r="V190" s="11">
        <f>VLOOKUP($H190,output!$A$9:$AH$2200,V$1-$J$1+2)</f>
        <v>204.288843233112</v>
      </c>
      <c r="W190" s="11">
        <f>VLOOKUP($H190,output!$A$9:$AH$2200,W$1-$J$1+2)</f>
        <v>206.51645882046799</v>
      </c>
      <c r="X190" s="11">
        <f>VLOOKUP($H190,output!$A$9:$AH$2200,X$1-$J$1+2)</f>
        <v>216.972463282722</v>
      </c>
      <c r="Y190" s="11">
        <f>VLOOKUP($H190,output!$A$9:$AH$2200,Y$1-$J$1+2)</f>
        <v>237.334482253494</v>
      </c>
      <c r="Z190" s="11">
        <f>VLOOKUP($H190,output!$A$9:$AH$2200,Z$1-$J$1+2)</f>
        <v>251.17283711324001</v>
      </c>
      <c r="AA190" s="11">
        <f>VLOOKUP($H190,output!$A$9:$AH$2200,AA$1-$J$1+2)</f>
        <v>261.09938637670098</v>
      </c>
      <c r="AB190" s="11">
        <f>VLOOKUP($H190,output!$A$9:$AH$2200,AB$1-$J$1+2)</f>
        <v>231.70711343821401</v>
      </c>
      <c r="AC190" s="11">
        <f>VLOOKUP($H190,output!$A$9:$AH$2200,AC$1-$J$1+2)</f>
        <v>220.02958749612</v>
      </c>
      <c r="AD190" s="11">
        <f>VLOOKUP($H190,output!$A$9:$AH$2200,AD$1-$J$1+2)</f>
        <v>213.93051311526099</v>
      </c>
      <c r="AE190" s="11">
        <f>VLOOKUP($H190,output!$A$9:$AH$2200,AE$1-$J$1+2)</f>
        <v>211.010193077645</v>
      </c>
      <c r="AF190" s="11">
        <f>VLOOKUP($H190,output!$A$9:$AH$2200,AF$1-$J$1+2)</f>
        <v>209.57988701198099</v>
      </c>
      <c r="AG190" s="11">
        <f>VLOOKUP($H190,output!$A$9:$AH$2200,AG$1-$J$1+2)</f>
        <v>208.87753307020799</v>
      </c>
      <c r="AH190" s="11">
        <f>VLOOKUP($H190,output!$A$9:$AH$2200,AH$1-$J$1+2)</f>
        <v>208.62762805181401</v>
      </c>
      <c r="AI190" s="11">
        <f>VLOOKUP($H190,output!$A$9:$AH$2200,AI$1-$J$1+2)</f>
        <v>208.65371046123801</v>
      </c>
      <c r="AJ190" s="11">
        <f>VLOOKUP($H190,output!$A$9:$AH$2200,AJ$1-$J$1+2)</f>
        <v>208.87330569828001</v>
      </c>
      <c r="AK190" s="11">
        <f>VLOOKUP($H190,output!$A$9:$AH$2200,AK$1-$J$1+2)</f>
        <v>209.21056472978799</v>
      </c>
      <c r="AL190" s="11">
        <f>VLOOKUP($H190,output!$A$9:$AH$2200,AL$1-$J$1+2)</f>
        <v>209.638261504974</v>
      </c>
      <c r="AM190" s="11">
        <f>VLOOKUP($H190,output!$A$9:$AH$2200,AM$1-$J$1+2)</f>
        <v>210.1314562718</v>
      </c>
      <c r="AN190" s="11">
        <f>VLOOKUP($H190,output!$A$9:$AH$2200,AN$1-$J$1+2)</f>
        <v>210.672546353059</v>
      </c>
      <c r="AO190" s="11">
        <f>VLOOKUP($H190,output!$A$9:$AH$2200,AO$1-$J$1+2)</f>
        <v>211.248494209201</v>
      </c>
      <c r="AP190" s="11">
        <f>VLOOKUP($H190,output!$A$9:$AH$2200,AP$1-$J$1+2)</f>
        <v>211.84935451394301</v>
      </c>
    </row>
    <row r="191" spans="8:44" x14ac:dyDescent="0.35">
      <c r="H191" t="s">
        <v>78</v>
      </c>
      <c r="J191" s="11">
        <f>VLOOKUP($H191,output!$A$9:$AH$2200,J$1-$J$1+2)</f>
        <v>0</v>
      </c>
      <c r="K191" s="11">
        <f>VLOOKUP($H191,output!$A$9:$AH$2200,K$1-$J$1+2)</f>
        <v>125.73399999999999</v>
      </c>
      <c r="L191" s="11">
        <f>VLOOKUP($H191,output!$A$9:$AH$2200,L$1-$J$1+2)</f>
        <v>122.401</v>
      </c>
      <c r="M191" s="11">
        <f>VLOOKUP($H191,output!$A$9:$AH$2200,M$1-$J$1+2)</f>
        <v>124.409688018937</v>
      </c>
      <c r="N191" s="11">
        <f>VLOOKUP($H191,output!$A$9:$AH$2200,N$1-$J$1+2)</f>
        <v>121.034626528993</v>
      </c>
      <c r="O191" s="11">
        <f>VLOOKUP($H191,output!$A$9:$AH$2200,O$1-$J$1+2)</f>
        <v>116.41644954651299</v>
      </c>
      <c r="P191" s="11">
        <f>VLOOKUP($H191,output!$A$9:$AH$2200,P$1-$J$1+2)</f>
        <v>108.95274821138401</v>
      </c>
      <c r="Q191" s="11">
        <f>VLOOKUP($H191,output!$A$9:$AH$2200,Q$1-$J$1+2)</f>
        <v>104.39599941818599</v>
      </c>
      <c r="R191" s="11">
        <f>VLOOKUP($H191,output!$A$9:$AH$2200,R$1-$J$1+2)</f>
        <v>98.0480433905864</v>
      </c>
      <c r="S191" s="11">
        <f>VLOOKUP($H191,output!$A$9:$AH$2200,S$1-$J$1+2)</f>
        <v>91.208618568096398</v>
      </c>
      <c r="T191" s="11">
        <f>VLOOKUP($H191,output!$A$9:$AH$2200,T$1-$J$1+2)</f>
        <v>85.821985970905004</v>
      </c>
      <c r="U191" s="11">
        <f>VLOOKUP($H191,output!$A$9:$AH$2200,U$1-$J$1+2)</f>
        <v>81.180967696478902</v>
      </c>
      <c r="V191" s="11">
        <f>VLOOKUP($H191,output!$A$9:$AH$2200,V$1-$J$1+2)</f>
        <v>76.119360176511606</v>
      </c>
      <c r="W191" s="11">
        <f>VLOOKUP($H191,output!$A$9:$AH$2200,W$1-$J$1+2)</f>
        <v>72.274634472297507</v>
      </c>
      <c r="X191" s="11">
        <f>VLOOKUP($H191,output!$A$9:$AH$2200,X$1-$J$1+2)</f>
        <v>69.226578268284996</v>
      </c>
      <c r="Y191" s="11">
        <f>VLOOKUP($H191,output!$A$9:$AH$2200,Y$1-$J$1+2)</f>
        <v>67.519291034841302</v>
      </c>
      <c r="Z191" s="11">
        <f>VLOOKUP($H191,output!$A$9:$AH$2200,Z$1-$J$1+2)</f>
        <v>64.604258986908505</v>
      </c>
      <c r="AA191" s="11">
        <f>VLOOKUP($H191,output!$A$9:$AH$2200,AA$1-$J$1+2)</f>
        <v>61.7298569047054</v>
      </c>
      <c r="AB191" s="11">
        <f>VLOOKUP($H191,output!$A$9:$AH$2200,AB$1-$J$1+2)</f>
        <v>59.508207859443601</v>
      </c>
      <c r="AC191" s="11">
        <f>VLOOKUP($H191,output!$A$9:$AH$2200,AC$1-$J$1+2)</f>
        <v>57.536080335850301</v>
      </c>
      <c r="AD191" s="11">
        <f>VLOOKUP($H191,output!$A$9:$AH$2200,AD$1-$J$1+2)</f>
        <v>56.097185514089396</v>
      </c>
      <c r="AE191" s="11">
        <f>VLOOKUP($H191,output!$A$9:$AH$2200,AE$1-$J$1+2)</f>
        <v>54.707391896658997</v>
      </c>
      <c r="AF191" s="11">
        <f>VLOOKUP($H191,output!$A$9:$AH$2200,AF$1-$J$1+2)</f>
        <v>53.355697331477202</v>
      </c>
      <c r="AG191" s="11">
        <f>VLOOKUP($H191,output!$A$9:$AH$2200,AG$1-$J$1+2)</f>
        <v>52.072334333173998</v>
      </c>
      <c r="AH191" s="11">
        <f>VLOOKUP($H191,output!$A$9:$AH$2200,AH$1-$J$1+2)</f>
        <v>50.806602696640198</v>
      </c>
      <c r="AI191" s="11">
        <f>VLOOKUP($H191,output!$A$9:$AH$2200,AI$1-$J$1+2)</f>
        <v>49.558999127645599</v>
      </c>
      <c r="AJ191" s="11">
        <f>VLOOKUP($H191,output!$A$9:$AH$2200,AJ$1-$J$1+2)</f>
        <v>48.316609856222399</v>
      </c>
      <c r="AK191" s="11">
        <f>VLOOKUP($H191,output!$A$9:$AH$2200,AK$1-$J$1+2)</f>
        <v>47.098046621206699</v>
      </c>
      <c r="AL191" s="11">
        <f>VLOOKUP($H191,output!$A$9:$AH$2200,AL$1-$J$1+2)</f>
        <v>45.8953791736662</v>
      </c>
      <c r="AM191" s="11">
        <f>VLOOKUP($H191,output!$A$9:$AH$2200,AM$1-$J$1+2)</f>
        <v>44.709876885116998</v>
      </c>
      <c r="AN191" s="11">
        <f>VLOOKUP($H191,output!$A$9:$AH$2200,AN$1-$J$1+2)</f>
        <v>43.542546880170697</v>
      </c>
      <c r="AO191" s="11">
        <f>VLOOKUP($H191,output!$A$9:$AH$2200,AO$1-$J$1+2)</f>
        <v>42.3942942426157</v>
      </c>
      <c r="AP191" s="11">
        <f>VLOOKUP($H191,output!$A$9:$AH$2200,AP$1-$J$1+2)</f>
        <v>41.265890496285301</v>
      </c>
    </row>
    <row r="192" spans="8:44" x14ac:dyDescent="0.35">
      <c r="H192" t="s">
        <v>79</v>
      </c>
      <c r="J192" s="11">
        <f>VLOOKUP($H192,output!$A$9:$AH$2200,J$1-$J$1+2)</f>
        <v>0</v>
      </c>
      <c r="K192" s="11">
        <f>VLOOKUP($H192,output!$A$9:$AH$2200,K$1-$J$1+2)</f>
        <v>436.75799999999998</v>
      </c>
      <c r="L192" s="11">
        <f>VLOOKUP($H192,output!$A$9:$AH$2200,L$1-$J$1+2)</f>
        <v>432.63799999999998</v>
      </c>
      <c r="M192" s="11">
        <f>VLOOKUP($H192,output!$A$9:$AH$2200,M$1-$J$1+2)</f>
        <v>428.73512066382602</v>
      </c>
      <c r="N192" s="11">
        <f>VLOOKUP($H192,output!$A$9:$AH$2200,N$1-$J$1+2)</f>
        <v>424.979063514215</v>
      </c>
      <c r="O192" s="11">
        <f>VLOOKUP($H192,output!$A$9:$AH$2200,O$1-$J$1+2)</f>
        <v>459.01255987717201</v>
      </c>
      <c r="P192" s="11">
        <f>VLOOKUP($H192,output!$A$9:$AH$2200,P$1-$J$1+2)</f>
        <v>448.13696770785498</v>
      </c>
      <c r="Q192" s="11">
        <f>VLOOKUP($H192,output!$A$9:$AH$2200,Q$1-$J$1+2)</f>
        <v>438.762389766978</v>
      </c>
      <c r="R192" s="11">
        <f>VLOOKUP($H192,output!$A$9:$AH$2200,R$1-$J$1+2)</f>
        <v>430.63883643543301</v>
      </c>
      <c r="S192" s="11">
        <f>VLOOKUP($H192,output!$A$9:$AH$2200,S$1-$J$1+2)</f>
        <v>423.53769750265599</v>
      </c>
      <c r="T192" s="11">
        <f>VLOOKUP($H192,output!$A$9:$AH$2200,T$1-$J$1+2)</f>
        <v>417.02005194282498</v>
      </c>
      <c r="U192" s="11">
        <f>VLOOKUP($H192,output!$A$9:$AH$2200,U$1-$J$1+2)</f>
        <v>411.34604322422803</v>
      </c>
      <c r="V192" s="11">
        <f>VLOOKUP($H192,output!$A$9:$AH$2200,V$1-$J$1+2)</f>
        <v>415.97927226646999</v>
      </c>
      <c r="W192" s="11">
        <f>VLOOKUP($H192,output!$A$9:$AH$2200,W$1-$J$1+2)</f>
        <v>405.02510211927103</v>
      </c>
      <c r="X192" s="11">
        <f>VLOOKUP($H192,output!$A$9:$AH$2200,X$1-$J$1+2)</f>
        <v>404.20552251937301</v>
      </c>
      <c r="Y192" s="11">
        <f>VLOOKUP($H192,output!$A$9:$AH$2200,Y$1-$J$1+2)</f>
        <v>391.04842916081901</v>
      </c>
      <c r="Z192" s="11">
        <f>VLOOKUP($H192,output!$A$9:$AH$2200,Z$1-$J$1+2)</f>
        <v>383.53605757950902</v>
      </c>
      <c r="AA192" s="11">
        <f>VLOOKUP($H192,output!$A$9:$AH$2200,AA$1-$J$1+2)</f>
        <v>374.05090139506598</v>
      </c>
      <c r="AB192" s="11">
        <f>VLOOKUP($H192,output!$A$9:$AH$2200,AB$1-$J$1+2)</f>
        <v>367.92686881390102</v>
      </c>
      <c r="AC192" s="11">
        <f>VLOOKUP($H192,output!$A$9:$AH$2200,AC$1-$J$1+2)</f>
        <v>363.40202682799998</v>
      </c>
      <c r="AD192" s="11">
        <f>VLOOKUP($H192,output!$A$9:$AH$2200,AD$1-$J$1+2)</f>
        <v>360.27243257058097</v>
      </c>
      <c r="AE192" s="11">
        <f>VLOOKUP($H192,output!$A$9:$AH$2200,AE$1-$J$1+2)</f>
        <v>357.54531026121703</v>
      </c>
      <c r="AF192" s="11">
        <f>VLOOKUP($H192,output!$A$9:$AH$2200,AF$1-$J$1+2)</f>
        <v>355.09887499739102</v>
      </c>
      <c r="AG192" s="11">
        <f>VLOOKUP($H192,output!$A$9:$AH$2200,AG$1-$J$1+2)</f>
        <v>352.86910234728998</v>
      </c>
      <c r="AH192" s="11">
        <f>VLOOKUP($H192,output!$A$9:$AH$2200,AH$1-$J$1+2)</f>
        <v>350.81785684476102</v>
      </c>
      <c r="AI192" s="11">
        <f>VLOOKUP($H192,output!$A$9:$AH$2200,AI$1-$J$1+2)</f>
        <v>348.919341050078</v>
      </c>
      <c r="AJ192" s="11">
        <f>VLOOKUP($H192,output!$A$9:$AH$2200,AJ$1-$J$1+2)</f>
        <v>347.154870334392</v>
      </c>
      <c r="AK192" s="11">
        <f>VLOOKUP($H192,output!$A$9:$AH$2200,AK$1-$J$1+2)</f>
        <v>345.50999044831298</v>
      </c>
      <c r="AL192" s="11">
        <f>VLOOKUP($H192,output!$A$9:$AH$2200,AL$1-$J$1+2)</f>
        <v>343.97296939164301</v>
      </c>
      <c r="AM192" s="11">
        <f>VLOOKUP($H192,output!$A$9:$AH$2200,AM$1-$J$1+2)</f>
        <v>342.53395242341401</v>
      </c>
      <c r="AN192" s="11">
        <f>VLOOKUP($H192,output!$A$9:$AH$2200,AN$1-$J$1+2)</f>
        <v>341.18445921153199</v>
      </c>
      <c r="AO192" s="11">
        <f>VLOOKUP($H192,output!$A$9:$AH$2200,AO$1-$J$1+2)</f>
        <v>339.917067541184</v>
      </c>
      <c r="AP192" s="11">
        <f>VLOOKUP($H192,output!$A$9:$AH$2200,AP$1-$J$1+2)</f>
        <v>338.72520197786599</v>
      </c>
    </row>
    <row r="193" spans="8:42" x14ac:dyDescent="0.35">
      <c r="H193" t="s">
        <v>80</v>
      </c>
      <c r="J193" s="11">
        <f>VLOOKUP($H193,output!$A$9:$AH$2200,J$1-$J$1+2)</f>
        <v>0</v>
      </c>
      <c r="K193" s="11">
        <f>VLOOKUP($H193,output!$A$9:$AH$2200,K$1-$J$1+2)</f>
        <v>18.917000000000002</v>
      </c>
      <c r="L193" s="11">
        <f>VLOOKUP($H193,output!$A$9:$AH$2200,L$1-$J$1+2)</f>
        <v>17.745999999999999</v>
      </c>
      <c r="M193" s="11">
        <f>VLOOKUP($H193,output!$A$9:$AH$2200,M$1-$J$1+2)</f>
        <v>16.777323038637</v>
      </c>
      <c r="N193" s="11">
        <f>VLOOKUP($H193,output!$A$9:$AH$2200,N$1-$J$1+2)</f>
        <v>15.736249732434</v>
      </c>
      <c r="O193" s="11">
        <f>VLOOKUP($H193,output!$A$9:$AH$2200,O$1-$J$1+2)</f>
        <v>14.758959906886</v>
      </c>
      <c r="P193" s="11">
        <f>VLOOKUP($H193,output!$A$9:$AH$2200,P$1-$J$1+2)</f>
        <v>13.7876282248442</v>
      </c>
      <c r="Q193" s="11">
        <f>VLOOKUP($H193,output!$A$9:$AH$2200,Q$1-$J$1+2)</f>
        <v>12.929189889840901</v>
      </c>
      <c r="R193" s="11">
        <f>VLOOKUP($H193,output!$A$9:$AH$2200,R$1-$J$1+2)</f>
        <v>12.124917096703101</v>
      </c>
      <c r="S193" s="11">
        <f>VLOOKUP($H193,output!$A$9:$AH$2200,S$1-$J$1+2)</f>
        <v>11.354398421949099</v>
      </c>
      <c r="T193" s="11">
        <f>VLOOKUP($H193,output!$A$9:$AH$2200,T$1-$J$1+2)</f>
        <v>10.6464120556564</v>
      </c>
      <c r="U193" s="11">
        <f>VLOOKUP($H193,output!$A$9:$AH$2200,U$1-$J$1+2)</f>
        <v>9.9802568541198102</v>
      </c>
      <c r="V193" s="11">
        <f>VLOOKUP($H193,output!$A$9:$AH$2200,V$1-$J$1+2)</f>
        <v>0</v>
      </c>
      <c r="W193" s="11">
        <f>VLOOKUP($H193,output!$A$9:$AH$2200,W$1-$J$1+2)</f>
        <v>0</v>
      </c>
      <c r="X193" s="11">
        <f>VLOOKUP($H193,output!$A$9:$AH$2200,X$1-$J$1+2)</f>
        <v>0</v>
      </c>
      <c r="Y193" s="11">
        <f>VLOOKUP($H193,output!$A$9:$AH$2200,Y$1-$J$1+2)</f>
        <v>0</v>
      </c>
      <c r="Z193" s="11">
        <f>VLOOKUP($H193,output!$A$9:$AH$2200,Z$1-$J$1+2)</f>
        <v>0</v>
      </c>
      <c r="AA193" s="11">
        <f>VLOOKUP($H193,output!$A$9:$AH$2200,AA$1-$J$1+2)</f>
        <v>0</v>
      </c>
      <c r="AB193" s="11">
        <f>VLOOKUP($H193,output!$A$9:$AH$2200,AB$1-$J$1+2)</f>
        <v>0</v>
      </c>
      <c r="AC193" s="11">
        <f>VLOOKUP($H193,output!$A$9:$AH$2200,AC$1-$J$1+2)</f>
        <v>0</v>
      </c>
      <c r="AD193" s="11">
        <f>VLOOKUP($H193,output!$A$9:$AH$2200,AD$1-$J$1+2)</f>
        <v>0</v>
      </c>
      <c r="AE193" s="11">
        <f>VLOOKUP($H193,output!$A$9:$AH$2200,AE$1-$J$1+2)</f>
        <v>0</v>
      </c>
      <c r="AF193" s="11">
        <f>VLOOKUP($H193,output!$A$9:$AH$2200,AF$1-$J$1+2)</f>
        <v>0</v>
      </c>
      <c r="AG193" s="11">
        <f>VLOOKUP($H193,output!$A$9:$AH$2200,AG$1-$J$1+2)</f>
        <v>0</v>
      </c>
      <c r="AH193" s="11">
        <f>VLOOKUP($H193,output!$A$9:$AH$2200,AH$1-$J$1+2)</f>
        <v>0</v>
      </c>
      <c r="AI193" s="11">
        <f>VLOOKUP($H193,output!$A$9:$AH$2200,AI$1-$J$1+2)</f>
        <v>0</v>
      </c>
      <c r="AJ193" s="11">
        <f>VLOOKUP($H193,output!$A$9:$AH$2200,AJ$1-$J$1+2)</f>
        <v>0</v>
      </c>
      <c r="AK193" s="11">
        <f>VLOOKUP($H193,output!$A$9:$AH$2200,AK$1-$J$1+2)</f>
        <v>0</v>
      </c>
      <c r="AL193" s="11">
        <f>VLOOKUP($H193,output!$A$9:$AH$2200,AL$1-$J$1+2)</f>
        <v>0</v>
      </c>
      <c r="AM193" s="11">
        <f>VLOOKUP($H193,output!$A$9:$AH$2200,AM$1-$J$1+2)</f>
        <v>0</v>
      </c>
      <c r="AN193" s="11">
        <f>VLOOKUP($H193,output!$A$9:$AH$2200,AN$1-$J$1+2)</f>
        <v>0</v>
      </c>
      <c r="AO193" s="11">
        <f>VLOOKUP($H193,output!$A$9:$AH$2200,AO$1-$J$1+2)</f>
        <v>0</v>
      </c>
      <c r="AP193" s="11">
        <f>VLOOKUP($H193,output!$A$9:$AH$2200,AP$1-$J$1+2)</f>
        <v>0</v>
      </c>
    </row>
    <row r="194" spans="8:42" x14ac:dyDescent="0.35">
      <c r="H194" t="s">
        <v>81</v>
      </c>
      <c r="J194" s="11">
        <f>VLOOKUP($H194,output!$A$9:$AH$2200,J$1-$J$1+2)</f>
        <v>0</v>
      </c>
      <c r="K194" s="11">
        <f>VLOOKUP($H194,output!$A$9:$AH$2200,K$1-$J$1+2)</f>
        <v>26.209</v>
      </c>
      <c r="L194" s="11">
        <f>VLOOKUP($H194,output!$A$9:$AH$2200,L$1-$J$1+2)</f>
        <v>24.86</v>
      </c>
      <c r="M194" s="11">
        <f>VLOOKUP($H194,output!$A$9:$AH$2200,M$1-$J$1+2)</f>
        <v>22.445366234579001</v>
      </c>
      <c r="N194" s="11">
        <f>VLOOKUP($H194,output!$A$9:$AH$2200,N$1-$J$1+2)</f>
        <v>21.950449296434499</v>
      </c>
      <c r="O194" s="11">
        <f>VLOOKUP($H194,output!$A$9:$AH$2200,O$1-$J$1+2)</f>
        <v>21.878034863032099</v>
      </c>
      <c r="P194" s="11">
        <f>VLOOKUP($H194,output!$A$9:$AH$2200,P$1-$J$1+2)</f>
        <v>20.125735410942799</v>
      </c>
      <c r="Q194" s="11">
        <f>VLOOKUP($H194,output!$A$9:$AH$2200,Q$1-$J$1+2)</f>
        <v>18.678487641856101</v>
      </c>
      <c r="R194" s="11">
        <f>VLOOKUP($H194,output!$A$9:$AH$2200,R$1-$J$1+2)</f>
        <v>17.200009067583899</v>
      </c>
      <c r="S194" s="11">
        <f>VLOOKUP($H194,output!$A$9:$AH$2200,S$1-$J$1+2)</f>
        <v>15.813680989558099</v>
      </c>
      <c r="T194" s="11">
        <f>VLOOKUP($H194,output!$A$9:$AH$2200,T$1-$J$1+2)</f>
        <v>14.5947391180251</v>
      </c>
      <c r="U194" s="11">
        <f>VLOOKUP($H194,output!$A$9:$AH$2200,U$1-$J$1+2)</f>
        <v>13.5316867934197</v>
      </c>
      <c r="V194" s="11">
        <f>VLOOKUP($H194,output!$A$9:$AH$2200,V$1-$J$1+2)</f>
        <v>12.8361160656215</v>
      </c>
      <c r="W194" s="11">
        <f>VLOOKUP($H194,output!$A$9:$AH$2200,W$1-$J$1+2)</f>
        <v>11.772181073345299</v>
      </c>
      <c r="X194" s="11">
        <f>VLOOKUP($H194,output!$A$9:$AH$2200,X$1-$J$1+2)</f>
        <v>11.1183894211126</v>
      </c>
      <c r="Y194" s="11">
        <f>VLOOKUP($H194,output!$A$9:$AH$2200,Y$1-$J$1+2)</f>
        <v>0</v>
      </c>
      <c r="Z194" s="11">
        <f>VLOOKUP($H194,output!$A$9:$AH$2200,Z$1-$J$1+2)</f>
        <v>0</v>
      </c>
      <c r="AA194" s="11">
        <f>VLOOKUP($H194,output!$A$9:$AH$2200,AA$1-$J$1+2)</f>
        <v>0</v>
      </c>
      <c r="AB194" s="11">
        <f>VLOOKUP($H194,output!$A$9:$AH$2200,AB$1-$J$1+2)</f>
        <v>0</v>
      </c>
      <c r="AC194" s="11">
        <f>VLOOKUP($H194,output!$A$9:$AH$2200,AC$1-$J$1+2)</f>
        <v>0</v>
      </c>
      <c r="AD194" s="11">
        <f>VLOOKUP($H194,output!$A$9:$AH$2200,AD$1-$J$1+2)</f>
        <v>0</v>
      </c>
      <c r="AE194" s="11">
        <f>VLOOKUP($H194,output!$A$9:$AH$2200,AE$1-$J$1+2)</f>
        <v>0</v>
      </c>
      <c r="AF194" s="11">
        <f>VLOOKUP($H194,output!$A$9:$AH$2200,AF$1-$J$1+2)</f>
        <v>0</v>
      </c>
      <c r="AG194" s="11">
        <f>VLOOKUP($H194,output!$A$9:$AH$2200,AG$1-$J$1+2)</f>
        <v>0</v>
      </c>
      <c r="AH194" s="11">
        <f>VLOOKUP($H194,output!$A$9:$AH$2200,AH$1-$J$1+2)</f>
        <v>0</v>
      </c>
      <c r="AI194" s="11">
        <f>VLOOKUP($H194,output!$A$9:$AH$2200,AI$1-$J$1+2)</f>
        <v>0</v>
      </c>
      <c r="AJ194" s="11">
        <f>VLOOKUP($H194,output!$A$9:$AH$2200,AJ$1-$J$1+2)</f>
        <v>0</v>
      </c>
      <c r="AK194" s="11">
        <f>VLOOKUP($H194,output!$A$9:$AH$2200,AK$1-$J$1+2)</f>
        <v>0</v>
      </c>
      <c r="AL194" s="11">
        <f>VLOOKUP($H194,output!$A$9:$AH$2200,AL$1-$J$1+2)</f>
        <v>0</v>
      </c>
      <c r="AM194" s="11">
        <f>VLOOKUP($H194,output!$A$9:$AH$2200,AM$1-$J$1+2)</f>
        <v>0</v>
      </c>
      <c r="AN194" s="11">
        <f>VLOOKUP($H194,output!$A$9:$AH$2200,AN$1-$J$1+2)</f>
        <v>0</v>
      </c>
      <c r="AO194" s="11">
        <f>VLOOKUP($H194,output!$A$9:$AH$2200,AO$1-$J$1+2)</f>
        <v>0</v>
      </c>
      <c r="AP194" s="11">
        <f>VLOOKUP($H194,output!$A$9:$AH$2200,AP$1-$J$1+2)</f>
        <v>0</v>
      </c>
    </row>
    <row r="195" spans="8:42" x14ac:dyDescent="0.35">
      <c r="H195" t="s">
        <v>102</v>
      </c>
      <c r="J195" s="11">
        <f>VLOOKUP($H195,output!$A$9:$AH$2200,J$1-$J$1+2)</f>
        <v>0</v>
      </c>
      <c r="K195" s="11">
        <f>VLOOKUP($H195,output!$A$9:$AH$2200,K$1-$J$1+2)</f>
        <v>26.209</v>
      </c>
      <c r="L195" s="11">
        <f>VLOOKUP($H195,output!$A$9:$AH$2200,L$1-$J$1+2)</f>
        <v>24.86</v>
      </c>
      <c r="M195" s="11">
        <f>VLOOKUP($H195,output!$A$9:$AH$2200,M$1-$J$1+2)</f>
        <v>22.445366234579001</v>
      </c>
      <c r="N195" s="11">
        <f>VLOOKUP($H195,output!$A$9:$AH$2200,N$1-$J$1+2)</f>
        <v>21.950449296434499</v>
      </c>
      <c r="O195" s="11">
        <f>VLOOKUP($H195,output!$A$9:$AH$2200,O$1-$J$1+2)</f>
        <v>21.878034863032099</v>
      </c>
      <c r="P195" s="11">
        <f>VLOOKUP($H195,output!$A$9:$AH$2200,P$1-$J$1+2)</f>
        <v>20.125735410942799</v>
      </c>
      <c r="Q195" s="11">
        <f>VLOOKUP($H195,output!$A$9:$AH$2200,Q$1-$J$1+2)</f>
        <v>18.678487641856101</v>
      </c>
      <c r="R195" s="11">
        <f>VLOOKUP($H195,output!$A$9:$AH$2200,R$1-$J$1+2)</f>
        <v>17.200009067583899</v>
      </c>
      <c r="S195" s="11">
        <f>VLOOKUP($H195,output!$A$9:$AH$2200,S$1-$J$1+2)</f>
        <v>15.813680989558099</v>
      </c>
      <c r="T195" s="11">
        <f>VLOOKUP($H195,output!$A$9:$AH$2200,T$1-$J$1+2)</f>
        <v>14.5947391180251</v>
      </c>
      <c r="U195" s="11">
        <f>VLOOKUP($H195,output!$A$9:$AH$2200,U$1-$J$1+2)</f>
        <v>13.5316867934197</v>
      </c>
      <c r="V195" s="11">
        <f>VLOOKUP($H195,output!$A$9:$AH$2200,V$1-$J$1+2)</f>
        <v>12.8361160656215</v>
      </c>
      <c r="W195" s="11">
        <f>VLOOKUP($H195,output!$A$9:$AH$2200,W$1-$J$1+2)</f>
        <v>11.772181073345299</v>
      </c>
      <c r="X195" s="11">
        <f>VLOOKUP($H195,output!$A$9:$AH$2200,X$1-$J$1+2)</f>
        <v>11.1183894211126</v>
      </c>
      <c r="Y195" s="11">
        <f>VLOOKUP($H195,output!$A$9:$AH$2200,Y$1-$J$1+2)</f>
        <v>0</v>
      </c>
      <c r="Z195" s="11">
        <f>VLOOKUP($H195,output!$A$9:$AH$2200,Z$1-$J$1+2)</f>
        <v>0</v>
      </c>
      <c r="AA195" s="11">
        <f>VLOOKUP($H195,output!$A$9:$AH$2200,AA$1-$J$1+2)</f>
        <v>0</v>
      </c>
      <c r="AB195" s="11">
        <f>VLOOKUP($H195,output!$A$9:$AH$2200,AB$1-$J$1+2)</f>
        <v>0</v>
      </c>
      <c r="AC195" s="11">
        <f>VLOOKUP($H195,output!$A$9:$AH$2200,AC$1-$J$1+2)</f>
        <v>0</v>
      </c>
      <c r="AD195" s="11">
        <f>VLOOKUP($H195,output!$A$9:$AH$2200,AD$1-$J$1+2)</f>
        <v>0</v>
      </c>
      <c r="AE195" s="11">
        <f>VLOOKUP($H195,output!$A$9:$AH$2200,AE$1-$J$1+2)</f>
        <v>0</v>
      </c>
      <c r="AF195" s="11">
        <f>VLOOKUP($H195,output!$A$9:$AH$2200,AF$1-$J$1+2)</f>
        <v>0</v>
      </c>
      <c r="AG195" s="11">
        <f>VLOOKUP($H195,output!$A$9:$AH$2200,AG$1-$J$1+2)</f>
        <v>0</v>
      </c>
      <c r="AH195" s="11">
        <f>VLOOKUP($H195,output!$A$9:$AH$2200,AH$1-$J$1+2)</f>
        <v>0</v>
      </c>
      <c r="AI195" s="11">
        <f>VLOOKUP($H195,output!$A$9:$AH$2200,AI$1-$J$1+2)</f>
        <v>0</v>
      </c>
      <c r="AJ195" s="11">
        <f>VLOOKUP($H195,output!$A$9:$AH$2200,AJ$1-$J$1+2)</f>
        <v>0</v>
      </c>
      <c r="AK195" s="11">
        <f>VLOOKUP($H195,output!$A$9:$AH$2200,AK$1-$J$1+2)</f>
        <v>0</v>
      </c>
      <c r="AL195" s="11">
        <f>VLOOKUP($H195,output!$A$9:$AH$2200,AL$1-$J$1+2)</f>
        <v>0</v>
      </c>
      <c r="AM195" s="11">
        <f>VLOOKUP($H195,output!$A$9:$AH$2200,AM$1-$J$1+2)</f>
        <v>0</v>
      </c>
      <c r="AN195" s="11">
        <f>VLOOKUP($H195,output!$A$9:$AH$2200,AN$1-$J$1+2)</f>
        <v>0</v>
      </c>
      <c r="AO195" s="11">
        <f>VLOOKUP($H195,output!$A$9:$AH$2200,AO$1-$J$1+2)</f>
        <v>0</v>
      </c>
      <c r="AP195" s="11">
        <f>VLOOKUP($H195,output!$A$9:$AH$2200,AP$1-$J$1+2)</f>
        <v>0</v>
      </c>
    </row>
    <row r="196" spans="8:42" x14ac:dyDescent="0.35">
      <c r="H196" t="s">
        <v>82</v>
      </c>
      <c r="J196" s="11">
        <f>VLOOKUP($H196,output!$A$9:$AH$2200,J$1-$J$1+2)</f>
        <v>0</v>
      </c>
      <c r="K196" s="11">
        <f>VLOOKUP($H196,output!$A$9:$AH$2200,K$1-$J$1+2)</f>
        <v>2.63</v>
      </c>
      <c r="L196" s="11">
        <f>VLOOKUP($H196,output!$A$9:$AH$2200,L$1-$J$1+2)</f>
        <v>2.4649999999999999</v>
      </c>
      <c r="M196" s="11">
        <f>VLOOKUP($H196,output!$A$9:$AH$2200,M$1-$J$1+2)</f>
        <v>2.3967277723265199</v>
      </c>
      <c r="N196" s="13">
        <f>VLOOKUP($H196,output!$A$9:$AH$2200,N$1-$J$1+2)</f>
        <v>0</v>
      </c>
      <c r="O196" s="11">
        <f>VLOOKUP($H196,output!$A$9:$AH$2200,O$1-$J$1+2)</f>
        <v>0</v>
      </c>
      <c r="P196" s="11">
        <f>VLOOKUP($H196,output!$A$9:$AH$2200,P$1-$J$1+2)</f>
        <v>0</v>
      </c>
      <c r="Q196" s="11">
        <f>VLOOKUP($H196,output!$A$9:$AH$2200,Q$1-$J$1+2)</f>
        <v>0</v>
      </c>
      <c r="R196" s="11">
        <f>VLOOKUP($H196,output!$A$9:$AH$2200,R$1-$J$1+2)</f>
        <v>0</v>
      </c>
      <c r="S196" s="11">
        <f>VLOOKUP($H196,output!$A$9:$AH$2200,S$1-$J$1+2)</f>
        <v>0</v>
      </c>
      <c r="T196" s="11">
        <f>VLOOKUP($H196,output!$A$9:$AH$2200,T$1-$J$1+2)</f>
        <v>0</v>
      </c>
      <c r="U196" s="11">
        <f>VLOOKUP($H196,output!$A$9:$AH$2200,U$1-$J$1+2)</f>
        <v>0</v>
      </c>
      <c r="V196" s="11">
        <f>VLOOKUP($H196,output!$A$9:$AH$2200,V$1-$J$1+2)</f>
        <v>0</v>
      </c>
      <c r="W196" s="11">
        <f>VLOOKUP($H196,output!$A$9:$AH$2200,W$1-$J$1+2)</f>
        <v>0</v>
      </c>
      <c r="X196" s="11">
        <f>VLOOKUP($H196,output!$A$9:$AH$2200,X$1-$J$1+2)</f>
        <v>0</v>
      </c>
      <c r="Y196" s="11">
        <f>VLOOKUP($H196,output!$A$9:$AH$2200,Y$1-$J$1+2)</f>
        <v>0</v>
      </c>
      <c r="Z196" s="11">
        <f>VLOOKUP($H196,output!$A$9:$AH$2200,Z$1-$J$1+2)</f>
        <v>0</v>
      </c>
      <c r="AA196" s="11">
        <f>VLOOKUP($H196,output!$A$9:$AH$2200,AA$1-$J$1+2)</f>
        <v>0</v>
      </c>
      <c r="AB196" s="11">
        <f>VLOOKUP($H196,output!$A$9:$AH$2200,AB$1-$J$1+2)</f>
        <v>0</v>
      </c>
      <c r="AC196" s="11">
        <f>VLOOKUP($H196,output!$A$9:$AH$2200,AC$1-$J$1+2)</f>
        <v>0</v>
      </c>
      <c r="AD196" s="11">
        <f>VLOOKUP($H196,output!$A$9:$AH$2200,AD$1-$J$1+2)</f>
        <v>0</v>
      </c>
      <c r="AE196" s="11">
        <f>VLOOKUP($H196,output!$A$9:$AH$2200,AE$1-$J$1+2)</f>
        <v>0</v>
      </c>
      <c r="AF196" s="11">
        <f>VLOOKUP($H196,output!$A$9:$AH$2200,AF$1-$J$1+2)</f>
        <v>0</v>
      </c>
      <c r="AG196" s="11">
        <f>VLOOKUP($H196,output!$A$9:$AH$2200,AG$1-$J$1+2)</f>
        <v>0</v>
      </c>
      <c r="AH196" s="11">
        <f>VLOOKUP($H196,output!$A$9:$AH$2200,AH$1-$J$1+2)</f>
        <v>0</v>
      </c>
      <c r="AI196" s="11">
        <f>VLOOKUP($H196,output!$A$9:$AH$2200,AI$1-$J$1+2)</f>
        <v>0</v>
      </c>
      <c r="AJ196" s="11">
        <f>VLOOKUP($H196,output!$A$9:$AH$2200,AJ$1-$J$1+2)</f>
        <v>0</v>
      </c>
      <c r="AK196" s="11">
        <f>VLOOKUP($H196,output!$A$9:$AH$2200,AK$1-$J$1+2)</f>
        <v>0</v>
      </c>
      <c r="AL196" s="11">
        <f>VLOOKUP($H196,output!$A$9:$AH$2200,AL$1-$J$1+2)</f>
        <v>0</v>
      </c>
      <c r="AM196" s="11">
        <f>VLOOKUP($H196,output!$A$9:$AH$2200,AM$1-$J$1+2)</f>
        <v>0</v>
      </c>
      <c r="AN196" s="11">
        <f>VLOOKUP($H196,output!$A$9:$AH$2200,AN$1-$J$1+2)</f>
        <v>0</v>
      </c>
      <c r="AO196" s="11">
        <f>VLOOKUP($H196,output!$A$9:$AH$2200,AO$1-$J$1+2)</f>
        <v>0</v>
      </c>
      <c r="AP196" s="11">
        <f>VLOOKUP($H196,output!$A$9:$AH$2200,AP$1-$J$1+2)</f>
        <v>0</v>
      </c>
    </row>
    <row r="197" spans="8:42" x14ac:dyDescent="0.35">
      <c r="H197" t="s">
        <v>83</v>
      </c>
      <c r="J197" s="11">
        <f>VLOOKUP($H197,output!$A$9:$AH$2200,J$1-$J$1+2)</f>
        <v>0</v>
      </c>
      <c r="K197" s="11">
        <f>VLOOKUP($H197,output!$A$9:$AH$2200,K$1-$J$1+2)</f>
        <v>0</v>
      </c>
      <c r="L197" s="11">
        <f>VLOOKUP($H197,output!$A$9:$AH$2200,L$1-$J$1+2)</f>
        <v>0</v>
      </c>
      <c r="M197" s="11">
        <f>VLOOKUP($H197,output!$A$9:$AH$2200,M$1-$J$1+2)</f>
        <v>0</v>
      </c>
      <c r="N197" s="11">
        <f>VLOOKUP($H197,output!$A$9:$AH$2200,N$1-$J$1+2)</f>
        <v>0</v>
      </c>
      <c r="O197" s="11">
        <f>VLOOKUP($H197,output!$A$9:$AH$2200,O$1-$J$1+2)</f>
        <v>0</v>
      </c>
      <c r="P197" s="11">
        <f>VLOOKUP($H197,output!$A$9:$AH$2200,P$1-$J$1+2)</f>
        <v>0</v>
      </c>
      <c r="Q197" s="11">
        <f>VLOOKUP($H197,output!$A$9:$AH$2200,Q$1-$J$1+2)</f>
        <v>0</v>
      </c>
      <c r="R197" s="11">
        <f>VLOOKUP($H197,output!$A$9:$AH$2200,R$1-$J$1+2)</f>
        <v>0</v>
      </c>
      <c r="S197" s="11">
        <f>VLOOKUP($H197,output!$A$9:$AH$2200,S$1-$J$1+2)</f>
        <v>0</v>
      </c>
      <c r="T197" s="11">
        <f>VLOOKUP($H197,output!$A$9:$AH$2200,T$1-$J$1+2)</f>
        <v>0</v>
      </c>
      <c r="U197" s="11">
        <f>VLOOKUP($H197,output!$A$9:$AH$2200,U$1-$J$1+2)</f>
        <v>0</v>
      </c>
      <c r="V197" s="11">
        <f>VLOOKUP($H197,output!$A$9:$AH$2200,V$1-$J$1+2)</f>
        <v>0</v>
      </c>
      <c r="W197" s="11">
        <f>VLOOKUP($H197,output!$A$9:$AH$2200,W$1-$J$1+2)</f>
        <v>0</v>
      </c>
      <c r="X197" s="11">
        <f>VLOOKUP($H197,output!$A$9:$AH$2200,X$1-$J$1+2)</f>
        <v>0</v>
      </c>
      <c r="Y197" s="11">
        <f>VLOOKUP($H197,output!$A$9:$AH$2200,Y$1-$J$1+2)</f>
        <v>0</v>
      </c>
      <c r="Z197" s="11">
        <f>VLOOKUP($H197,output!$A$9:$AH$2200,Z$1-$J$1+2)</f>
        <v>0</v>
      </c>
      <c r="AA197" s="11">
        <f>VLOOKUP($H197,output!$A$9:$AH$2200,AA$1-$J$1+2)</f>
        <v>0</v>
      </c>
      <c r="AB197" s="11">
        <f>VLOOKUP($H197,output!$A$9:$AH$2200,AB$1-$J$1+2)</f>
        <v>0</v>
      </c>
      <c r="AC197" s="11">
        <f>VLOOKUP($H197,output!$A$9:$AH$2200,AC$1-$J$1+2)</f>
        <v>0</v>
      </c>
      <c r="AD197" s="11">
        <f>VLOOKUP($H197,output!$A$9:$AH$2200,AD$1-$J$1+2)</f>
        <v>0</v>
      </c>
      <c r="AE197" s="11">
        <f>VLOOKUP($H197,output!$A$9:$AH$2200,AE$1-$J$1+2)</f>
        <v>0</v>
      </c>
      <c r="AF197" s="11">
        <f>VLOOKUP($H197,output!$A$9:$AH$2200,AF$1-$J$1+2)</f>
        <v>0</v>
      </c>
      <c r="AG197" s="11">
        <f>VLOOKUP($H197,output!$A$9:$AH$2200,AG$1-$J$1+2)</f>
        <v>0</v>
      </c>
      <c r="AH197" s="11">
        <f>VLOOKUP($H197,output!$A$9:$AH$2200,AH$1-$J$1+2)</f>
        <v>0</v>
      </c>
      <c r="AI197" s="11">
        <f>VLOOKUP($H197,output!$A$9:$AH$2200,AI$1-$J$1+2)</f>
        <v>0</v>
      </c>
      <c r="AJ197" s="11">
        <f>VLOOKUP($H197,output!$A$9:$AH$2200,AJ$1-$J$1+2)</f>
        <v>0</v>
      </c>
      <c r="AK197" s="11">
        <f>VLOOKUP($H197,output!$A$9:$AH$2200,AK$1-$J$1+2)</f>
        <v>0</v>
      </c>
      <c r="AL197" s="11">
        <f>VLOOKUP($H197,output!$A$9:$AH$2200,AL$1-$J$1+2)</f>
        <v>0</v>
      </c>
      <c r="AM197" s="11">
        <f>VLOOKUP($H197,output!$A$9:$AH$2200,AM$1-$J$1+2)</f>
        <v>0</v>
      </c>
      <c r="AN197" s="11">
        <f>VLOOKUP($H197,output!$A$9:$AH$2200,AN$1-$J$1+2)</f>
        <v>0</v>
      </c>
      <c r="AO197" s="11">
        <f>VLOOKUP($H197,output!$A$9:$AH$2200,AO$1-$J$1+2)</f>
        <v>0</v>
      </c>
      <c r="AP197" s="11">
        <f>VLOOKUP($H197,output!$A$9:$AH$2200,AP$1-$J$1+2)</f>
        <v>0</v>
      </c>
    </row>
    <row r="198" spans="8:42" x14ac:dyDescent="0.35">
      <c r="H198" t="s">
        <v>84</v>
      </c>
      <c r="J198" s="11">
        <f>VLOOKUP($H198,output!$A$9:$AH$2200,J$1-$J$1+2)</f>
        <v>0</v>
      </c>
      <c r="K198" s="11">
        <f>VLOOKUP($H198,output!$A$9:$AH$2200,K$1-$J$1+2)</f>
        <v>2.629</v>
      </c>
      <c r="L198" s="11">
        <f>VLOOKUP($H198,output!$A$9:$AH$2200,L$1-$J$1+2)</f>
        <v>2.6190000000000002</v>
      </c>
      <c r="M198" s="11">
        <f>VLOOKUP($H198,output!$A$9:$AH$2200,M$1-$J$1+2)</f>
        <v>2.5036320057707702</v>
      </c>
      <c r="N198" s="11">
        <f>VLOOKUP($H198,output!$A$9:$AH$2200,N$1-$J$1+2)</f>
        <v>3.0484087514724498</v>
      </c>
      <c r="O198" s="11">
        <f>VLOOKUP($H198,output!$A$9:$AH$2200,O$1-$J$1+2)</f>
        <v>4.0441912669226898</v>
      </c>
      <c r="P198" s="11">
        <f>VLOOKUP($H198,output!$A$9:$AH$2200,P$1-$J$1+2)</f>
        <v>3.7855433316984701</v>
      </c>
      <c r="Q198" s="11">
        <f>VLOOKUP($H198,output!$A$9:$AH$2200,Q$1-$J$1+2)</f>
        <v>3.6002965323007898</v>
      </c>
      <c r="R198" s="11">
        <f>VLOOKUP($H198,output!$A$9:$AH$2200,R$1-$J$1+2)</f>
        <v>3.4483098532872098</v>
      </c>
      <c r="S198" s="11">
        <f>VLOOKUP($H198,output!$A$9:$AH$2200,S$1-$J$1+2)</f>
        <v>3.3191220907760401</v>
      </c>
      <c r="T198" s="11">
        <f>VLOOKUP($H198,output!$A$9:$AH$2200,T$1-$J$1+2)</f>
        <v>3.2151559395124099</v>
      </c>
      <c r="U198" s="11">
        <f>VLOOKUP($H198,output!$A$9:$AH$2200,U$1-$J$1+2)</f>
        <v>3.1302873393953798</v>
      </c>
      <c r="V198" s="11">
        <f>VLOOKUP($H198,output!$A$9:$AH$2200,V$1-$J$1+2)</f>
        <v>4.5511817054018397</v>
      </c>
      <c r="W198" s="11">
        <f>VLOOKUP($H198,output!$A$9:$AH$2200,W$1-$J$1+2)</f>
        <v>4.3384038516133501</v>
      </c>
      <c r="X198" s="11">
        <f>VLOOKUP($H198,output!$A$9:$AH$2200,X$1-$J$1+2)</f>
        <v>4.3709829183208804</v>
      </c>
      <c r="Y198" s="11">
        <f>VLOOKUP($H198,output!$A$9:$AH$2200,Y$1-$J$1+2)</f>
        <v>5.1962206974531897</v>
      </c>
      <c r="Z198" s="11">
        <f>VLOOKUP($H198,output!$A$9:$AH$2200,Z$1-$J$1+2)</f>
        <v>5.0319980041453896</v>
      </c>
      <c r="AA198" s="11">
        <f>VLOOKUP($H198,output!$A$9:$AH$2200,AA$1-$J$1+2)</f>
        <v>4.8061707291738198</v>
      </c>
      <c r="AB198" s="11">
        <f>VLOOKUP($H198,output!$A$9:$AH$2200,AB$1-$J$1+2)</f>
        <v>4.7142886640625301</v>
      </c>
      <c r="AC198" s="11">
        <f>VLOOKUP($H198,output!$A$9:$AH$2200,AC$1-$J$1+2)</f>
        <v>4.64456251919857</v>
      </c>
      <c r="AD198" s="11">
        <f>VLOOKUP($H198,output!$A$9:$AH$2200,AD$1-$J$1+2)</f>
        <v>4.6106437529107902</v>
      </c>
      <c r="AE198" s="11">
        <f>VLOOKUP($H198,output!$A$9:$AH$2200,AE$1-$J$1+2)</f>
        <v>4.5801977318015501</v>
      </c>
      <c r="AF198" s="11">
        <f>VLOOKUP($H198,output!$A$9:$AH$2200,AF$1-$J$1+2)</f>
        <v>4.55249169750003</v>
      </c>
      <c r="AG198" s="11">
        <f>VLOOKUP($H198,output!$A$9:$AH$2200,AG$1-$J$1+2)</f>
        <v>4.5278586542946302</v>
      </c>
      <c r="AH198" s="11">
        <f>VLOOKUP($H198,output!$A$9:$AH$2200,AH$1-$J$1+2)</f>
        <v>4.5046864808442901</v>
      </c>
      <c r="AI198" s="11">
        <f>VLOOKUP($H198,output!$A$9:$AH$2200,AI$1-$J$1+2)</f>
        <v>4.4828325554145803</v>
      </c>
      <c r="AJ198" s="11">
        <f>VLOOKUP($H198,output!$A$9:$AH$2200,AJ$1-$J$1+2)</f>
        <v>4.4616287409920297</v>
      </c>
      <c r="AK198" s="11">
        <f>VLOOKUP($H198,output!$A$9:$AH$2200,AK$1-$J$1+2)</f>
        <v>4.4417767660803102</v>
      </c>
      <c r="AL198" s="11">
        <f>VLOOKUP($H198,output!$A$9:$AH$2200,AL$1-$J$1+2)</f>
        <v>4.4228628246897399</v>
      </c>
      <c r="AM198" s="11">
        <f>VLOOKUP($H198,output!$A$9:$AH$2200,AM$1-$J$1+2)</f>
        <v>4.4048237237088896</v>
      </c>
      <c r="AN198" s="11">
        <f>VLOOKUP($H198,output!$A$9:$AH$2200,AN$1-$J$1+2)</f>
        <v>4.3876043158347704</v>
      </c>
      <c r="AO198" s="11">
        <f>VLOOKUP($H198,output!$A$9:$AH$2200,AO$1-$J$1+2)</f>
        <v>4.3711596131201897</v>
      </c>
      <c r="AP198" s="11">
        <f>VLOOKUP($H198,output!$A$9:$AH$2200,AP$1-$J$1+2)</f>
        <v>4.3554510397678898</v>
      </c>
    </row>
    <row r="199" spans="8:42" x14ac:dyDescent="0.35">
      <c r="H199" t="s">
        <v>34</v>
      </c>
      <c r="J199" s="11">
        <f>VLOOKUP($H199,output!$A$9:$AH$2200,J$1-$J$1+2)</f>
        <v>0</v>
      </c>
      <c r="K199" s="11">
        <f>VLOOKUP($H199,output!$A$9:$AH$2200,K$1-$J$1+2)</f>
        <v>18.917000000000002</v>
      </c>
      <c r="L199" s="11">
        <f>VLOOKUP($H199,output!$A$9:$AH$2200,L$1-$J$1+2)</f>
        <v>17.745999999999999</v>
      </c>
      <c r="M199" s="11">
        <f>VLOOKUP($H199,output!$A$9:$AH$2200,M$1-$J$1+2)</f>
        <v>16.777323038637</v>
      </c>
      <c r="N199" s="11">
        <f>VLOOKUP($H199,output!$A$9:$AH$2200,N$1-$J$1+2)</f>
        <v>15.736249732434</v>
      </c>
      <c r="O199" s="11">
        <f>VLOOKUP($H199,output!$A$9:$AH$2200,O$1-$J$1+2)</f>
        <v>14.758959906886</v>
      </c>
      <c r="P199" s="11">
        <f>VLOOKUP($H199,output!$A$9:$AH$2200,P$1-$J$1+2)</f>
        <v>13.7876282248442</v>
      </c>
      <c r="Q199" s="11">
        <f>VLOOKUP($H199,output!$A$9:$AH$2200,Q$1-$J$1+2)</f>
        <v>12.929189889840901</v>
      </c>
      <c r="R199" s="11">
        <f>VLOOKUP($H199,output!$A$9:$AH$2200,R$1-$J$1+2)</f>
        <v>12.124917096703101</v>
      </c>
      <c r="S199" s="13">
        <f>VLOOKUP($H199,output!$A$9:$AH$2200,S$1-$J$1+2)</f>
        <v>11.354398421949099</v>
      </c>
      <c r="T199" s="11">
        <f>VLOOKUP($H199,output!$A$9:$AH$2200,T$1-$J$1+2)</f>
        <v>10.6464120556564</v>
      </c>
      <c r="U199" s="11">
        <f>VLOOKUP($H199,output!$A$9:$AH$2200,U$1-$J$1+2)</f>
        <v>9.9802568541198102</v>
      </c>
      <c r="V199" s="11">
        <f>VLOOKUP($H199,output!$A$9:$AH$2200,V$1-$J$1+2)</f>
        <v>0</v>
      </c>
      <c r="W199" s="11">
        <f>VLOOKUP($H199,output!$A$9:$AH$2200,W$1-$J$1+2)</f>
        <v>0</v>
      </c>
      <c r="X199" s="11">
        <f>VLOOKUP($H199,output!$A$9:$AH$2200,X$1-$J$1+2)</f>
        <v>0</v>
      </c>
      <c r="Y199" s="11">
        <f>VLOOKUP($H199,output!$A$9:$AH$2200,Y$1-$J$1+2)</f>
        <v>0</v>
      </c>
      <c r="Z199" s="11">
        <f>VLOOKUP($H199,output!$A$9:$AH$2200,Z$1-$J$1+2)</f>
        <v>0</v>
      </c>
      <c r="AA199" s="11">
        <f>VLOOKUP($H199,output!$A$9:$AH$2200,AA$1-$J$1+2)</f>
        <v>0</v>
      </c>
      <c r="AB199" s="11">
        <f>VLOOKUP($H199,output!$A$9:$AH$2200,AB$1-$J$1+2)</f>
        <v>0</v>
      </c>
      <c r="AC199" s="11">
        <f>VLOOKUP($H199,output!$A$9:$AH$2200,AC$1-$J$1+2)</f>
        <v>0</v>
      </c>
      <c r="AD199" s="11">
        <f>VLOOKUP($H199,output!$A$9:$AH$2200,AD$1-$J$1+2)</f>
        <v>0</v>
      </c>
      <c r="AE199" s="11">
        <f>VLOOKUP($H199,output!$A$9:$AH$2200,AE$1-$J$1+2)</f>
        <v>0</v>
      </c>
      <c r="AF199" s="11">
        <f>VLOOKUP($H199,output!$A$9:$AH$2200,AF$1-$J$1+2)</f>
        <v>0</v>
      </c>
      <c r="AG199" s="11">
        <f>VLOOKUP($H199,output!$A$9:$AH$2200,AG$1-$J$1+2)</f>
        <v>0</v>
      </c>
      <c r="AH199" s="11">
        <f>VLOOKUP($H199,output!$A$9:$AH$2200,AH$1-$J$1+2)</f>
        <v>0</v>
      </c>
      <c r="AI199" s="11">
        <f>VLOOKUP($H199,output!$A$9:$AH$2200,AI$1-$J$1+2)</f>
        <v>0</v>
      </c>
      <c r="AJ199" s="11">
        <f>VLOOKUP($H199,output!$A$9:$AH$2200,AJ$1-$J$1+2)</f>
        <v>0</v>
      </c>
      <c r="AK199" s="11">
        <f>VLOOKUP($H199,output!$A$9:$AH$2200,AK$1-$J$1+2)</f>
        <v>0</v>
      </c>
      <c r="AL199" s="11">
        <f>VLOOKUP($H199,output!$A$9:$AH$2200,AL$1-$J$1+2)</f>
        <v>0</v>
      </c>
      <c r="AM199" s="11">
        <f>VLOOKUP($H199,output!$A$9:$AH$2200,AM$1-$J$1+2)</f>
        <v>0</v>
      </c>
      <c r="AN199" s="11">
        <f>VLOOKUP($H199,output!$A$9:$AH$2200,AN$1-$J$1+2)</f>
        <v>0</v>
      </c>
      <c r="AO199" s="11">
        <f>VLOOKUP($H199,output!$A$9:$AH$2200,AO$1-$J$1+2)</f>
        <v>0</v>
      </c>
      <c r="AP199" s="11">
        <f>VLOOKUP($H199,output!$A$9:$AH$2200,AP$1-$J$1+2)</f>
        <v>0</v>
      </c>
    </row>
    <row r="200" spans="8:42" x14ac:dyDescent="0.35">
      <c r="H200" t="s">
        <v>35</v>
      </c>
      <c r="J200" s="11">
        <f>VLOOKUP($H200,output!$A$9:$AH$2200,J$1-$J$1+2)</f>
        <v>0</v>
      </c>
      <c r="K200" s="11">
        <f>VLOOKUP($H200,output!$A$9:$AH$2200,K$1-$J$1+2)</f>
        <v>348.33100000000002</v>
      </c>
      <c r="L200" s="11">
        <f>VLOOKUP($H200,output!$A$9:$AH$2200,L$1-$J$1+2)</f>
        <v>344.88099999999997</v>
      </c>
      <c r="M200" s="11">
        <f>VLOOKUP($H200,output!$A$9:$AH$2200,M$1-$J$1+2)</f>
        <v>335.781778944086</v>
      </c>
      <c r="N200" s="11">
        <f>VLOOKUP($H200,output!$A$9:$AH$2200,N$1-$J$1+2)</f>
        <v>352.16459047020101</v>
      </c>
      <c r="O200" s="11">
        <f>VLOOKUP($H200,output!$A$9:$AH$2200,O$1-$J$1+2)</f>
        <v>390.055894396518</v>
      </c>
      <c r="P200" s="11">
        <f>VLOOKUP($H200,output!$A$9:$AH$2200,P$1-$J$1+2)</f>
        <v>369.43748578827598</v>
      </c>
      <c r="Q200" s="11">
        <f>VLOOKUP($H200,output!$A$9:$AH$2200,Q$1-$J$1+2)</f>
        <v>356.56868932207902</v>
      </c>
      <c r="R200" s="11">
        <f>VLOOKUP($H200,output!$A$9:$AH$2200,R$1-$J$1+2)</f>
        <v>345.09825747832099</v>
      </c>
      <c r="S200" s="11">
        <f>VLOOKUP($H200,output!$A$9:$AH$2200,S$1-$J$1+2)</f>
        <v>15.813680989558099</v>
      </c>
      <c r="T200" s="11">
        <f>VLOOKUP($H200,output!$A$9:$AH$2200,T$1-$J$1+2)</f>
        <v>14.5947391180251</v>
      </c>
      <c r="U200" s="11">
        <f>VLOOKUP($H200,output!$A$9:$AH$2200,U$1-$J$1+2)</f>
        <v>13.5316867934197</v>
      </c>
      <c r="V200" s="11">
        <f>VLOOKUP($H200,output!$A$9:$AH$2200,V$1-$J$1+2)</f>
        <v>12.8361160656215</v>
      </c>
      <c r="W200" s="11">
        <f>VLOOKUP($H200,output!$A$9:$AH$2200,W$1-$J$1+2)</f>
        <v>11.772181073345299</v>
      </c>
      <c r="X200" s="11">
        <f>VLOOKUP($H200,output!$A$9:$AH$2200,X$1-$J$1+2)</f>
        <v>11.1183894211126</v>
      </c>
      <c r="Y200" s="11">
        <f>VLOOKUP($H200,output!$A$9:$AH$2200,Y$1-$J$1+2)</f>
        <v>0</v>
      </c>
      <c r="Z200" s="11">
        <f>VLOOKUP($H200,output!$A$9:$AH$2200,Z$1-$J$1+2)</f>
        <v>0</v>
      </c>
      <c r="AA200" s="11">
        <f>VLOOKUP($H200,output!$A$9:$AH$2200,AA$1-$J$1+2)</f>
        <v>0</v>
      </c>
      <c r="AB200" s="11">
        <f>VLOOKUP($H200,output!$A$9:$AH$2200,AB$1-$J$1+2)</f>
        <v>0</v>
      </c>
      <c r="AC200" s="11">
        <f>VLOOKUP($H200,output!$A$9:$AH$2200,AC$1-$J$1+2)</f>
        <v>0</v>
      </c>
      <c r="AD200" s="11">
        <f>VLOOKUP($H200,output!$A$9:$AH$2200,AD$1-$J$1+2)</f>
        <v>0</v>
      </c>
      <c r="AE200" s="11">
        <f>VLOOKUP($H200,output!$A$9:$AH$2200,AE$1-$J$1+2)</f>
        <v>0</v>
      </c>
      <c r="AF200" s="11">
        <f>VLOOKUP($H200,output!$A$9:$AH$2200,AF$1-$J$1+2)</f>
        <v>0</v>
      </c>
      <c r="AG200" s="11">
        <f>VLOOKUP($H200,output!$A$9:$AH$2200,AG$1-$J$1+2)</f>
        <v>0</v>
      </c>
      <c r="AH200" s="11">
        <f>VLOOKUP($H200,output!$A$9:$AH$2200,AH$1-$J$1+2)</f>
        <v>0</v>
      </c>
      <c r="AI200" s="11">
        <f>VLOOKUP($H200,output!$A$9:$AH$2200,AI$1-$J$1+2)</f>
        <v>0</v>
      </c>
      <c r="AJ200" s="11">
        <f>VLOOKUP($H200,output!$A$9:$AH$2200,AJ$1-$J$1+2)</f>
        <v>0</v>
      </c>
      <c r="AK200" s="11">
        <f>VLOOKUP($H200,output!$A$9:$AH$2200,AK$1-$J$1+2)</f>
        <v>0</v>
      </c>
      <c r="AL200" s="11">
        <f>VLOOKUP($H200,output!$A$9:$AH$2200,AL$1-$J$1+2)</f>
        <v>0</v>
      </c>
      <c r="AM200" s="11">
        <f>VLOOKUP($H200,output!$A$9:$AH$2200,AM$1-$J$1+2)</f>
        <v>0</v>
      </c>
      <c r="AN200" s="11">
        <f>VLOOKUP($H200,output!$A$9:$AH$2200,AN$1-$J$1+2)</f>
        <v>0</v>
      </c>
      <c r="AO200" s="11">
        <f>VLOOKUP($H200,output!$A$9:$AH$2200,AO$1-$J$1+2)</f>
        <v>0</v>
      </c>
      <c r="AP200" s="11">
        <f>VLOOKUP($H200,output!$A$9:$AH$2200,AP$1-$J$1+2)</f>
        <v>0</v>
      </c>
    </row>
    <row r="201" spans="8:42" x14ac:dyDescent="0.35">
      <c r="H201" t="s">
        <v>101</v>
      </c>
      <c r="J201" s="11">
        <f>VLOOKUP($H201,output!$A$9:$AH$2200,J$1-$J$1+2)</f>
        <v>0</v>
      </c>
      <c r="K201" s="11">
        <f>VLOOKUP($H201,output!$A$9:$AH$2200,K$1-$J$1+2)</f>
        <v>348.33100000000002</v>
      </c>
      <c r="L201" s="11">
        <f>VLOOKUP($H201,output!$A$9:$AH$2200,L$1-$J$1+2)</f>
        <v>344.88099999999997</v>
      </c>
      <c r="M201" s="11">
        <f>VLOOKUP($H201,output!$A$9:$AH$2200,M$1-$J$1+2)</f>
        <v>335.781778944086</v>
      </c>
      <c r="N201" s="11">
        <f>VLOOKUP($H201,output!$A$9:$AH$2200,N$1-$J$1+2)</f>
        <v>352.16459047020101</v>
      </c>
      <c r="O201" s="11">
        <f>VLOOKUP($H201,output!$A$9:$AH$2200,O$1-$J$1+2)</f>
        <v>390.055894396518</v>
      </c>
      <c r="P201" s="11">
        <f>VLOOKUP($H201,output!$A$9:$AH$2200,P$1-$J$1+2)</f>
        <v>369.43748578827598</v>
      </c>
      <c r="Q201" s="11">
        <f>VLOOKUP($H201,output!$A$9:$AH$2200,Q$1-$J$1+2)</f>
        <v>356.56868932207902</v>
      </c>
      <c r="R201" s="11">
        <f>VLOOKUP($H201,output!$A$9:$AH$2200,R$1-$J$1+2)</f>
        <v>345.09825747832099</v>
      </c>
      <c r="S201" s="11">
        <f>VLOOKUP($H201,output!$A$9:$AH$2200,S$1-$J$1+2)</f>
        <v>15.813680989558099</v>
      </c>
      <c r="T201" s="11">
        <f>VLOOKUP($H201,output!$A$9:$AH$2200,T$1-$J$1+2)</f>
        <v>14.5947391180251</v>
      </c>
      <c r="U201" s="11">
        <f>VLOOKUP($H201,output!$A$9:$AH$2200,U$1-$J$1+2)</f>
        <v>13.5316867934197</v>
      </c>
      <c r="V201" s="11">
        <f>VLOOKUP($H201,output!$A$9:$AH$2200,V$1-$J$1+2)</f>
        <v>12.8361160656215</v>
      </c>
      <c r="W201" s="11">
        <f>VLOOKUP($H201,output!$A$9:$AH$2200,W$1-$J$1+2)</f>
        <v>11.772181073345299</v>
      </c>
      <c r="X201" s="11">
        <f>VLOOKUP($H201,output!$A$9:$AH$2200,X$1-$J$1+2)</f>
        <v>11.1183894211126</v>
      </c>
      <c r="Y201" s="11">
        <f>VLOOKUP($H201,output!$A$9:$AH$2200,Y$1-$J$1+2)</f>
        <v>0</v>
      </c>
      <c r="Z201" s="11">
        <f>VLOOKUP($H201,output!$A$9:$AH$2200,Z$1-$J$1+2)</f>
        <v>0</v>
      </c>
      <c r="AA201" s="11">
        <f>VLOOKUP($H201,output!$A$9:$AH$2200,AA$1-$J$1+2)</f>
        <v>0</v>
      </c>
      <c r="AB201" s="11">
        <f>VLOOKUP($H201,output!$A$9:$AH$2200,AB$1-$J$1+2)</f>
        <v>0</v>
      </c>
      <c r="AC201" s="11">
        <f>VLOOKUP($H201,output!$A$9:$AH$2200,AC$1-$J$1+2)</f>
        <v>0</v>
      </c>
      <c r="AD201" s="11">
        <f>VLOOKUP($H201,output!$A$9:$AH$2200,AD$1-$J$1+2)</f>
        <v>0</v>
      </c>
      <c r="AE201" s="11">
        <f>VLOOKUP($H201,output!$A$9:$AH$2200,AE$1-$J$1+2)</f>
        <v>0</v>
      </c>
      <c r="AF201" s="11">
        <f>VLOOKUP($H201,output!$A$9:$AH$2200,AF$1-$J$1+2)</f>
        <v>0</v>
      </c>
      <c r="AG201" s="11">
        <f>VLOOKUP($H201,output!$A$9:$AH$2200,AG$1-$J$1+2)</f>
        <v>0</v>
      </c>
      <c r="AH201" s="11">
        <f>VLOOKUP($H201,output!$A$9:$AH$2200,AH$1-$J$1+2)</f>
        <v>0</v>
      </c>
      <c r="AI201" s="11">
        <f>VLOOKUP($H201,output!$A$9:$AH$2200,AI$1-$J$1+2)</f>
        <v>0</v>
      </c>
      <c r="AJ201" s="11">
        <f>VLOOKUP($H201,output!$A$9:$AH$2200,AJ$1-$J$1+2)</f>
        <v>0</v>
      </c>
      <c r="AK201" s="11">
        <f>VLOOKUP($H201,output!$A$9:$AH$2200,AK$1-$J$1+2)</f>
        <v>0</v>
      </c>
      <c r="AL201" s="11">
        <f>VLOOKUP($H201,output!$A$9:$AH$2200,AL$1-$J$1+2)</f>
        <v>0</v>
      </c>
      <c r="AM201" s="11">
        <f>VLOOKUP($H201,output!$A$9:$AH$2200,AM$1-$J$1+2)</f>
        <v>0</v>
      </c>
      <c r="AN201" s="11">
        <f>VLOOKUP($H201,output!$A$9:$AH$2200,AN$1-$J$1+2)</f>
        <v>0</v>
      </c>
      <c r="AO201" s="11">
        <f>VLOOKUP($H201,output!$A$9:$AH$2200,AO$1-$J$1+2)</f>
        <v>0</v>
      </c>
      <c r="AP201" s="11">
        <f>VLOOKUP($H201,output!$A$9:$AH$2200,AP$1-$J$1+2)</f>
        <v>0</v>
      </c>
    </row>
    <row r="202" spans="8:42" x14ac:dyDescent="0.35">
      <c r="H202" t="s">
        <v>36</v>
      </c>
      <c r="J202" s="11">
        <f>VLOOKUP($H202,output!$A$9:$AH$2200,J$1-$J$1+2)</f>
        <v>0</v>
      </c>
      <c r="K202" s="11">
        <f>VLOOKUP($H202,output!$A$9:$AH$2200,K$1-$J$1+2)</f>
        <v>2.63</v>
      </c>
      <c r="L202" s="11">
        <f>VLOOKUP($H202,output!$A$9:$AH$2200,L$1-$J$1+2)</f>
        <v>2.4649999999999999</v>
      </c>
      <c r="M202" s="11">
        <f>VLOOKUP($H202,output!$A$9:$AH$2200,M$1-$J$1+2)</f>
        <v>2.3967277723265199</v>
      </c>
      <c r="N202" s="13">
        <f>VLOOKUP($H202,output!$A$9:$AH$2200,N$1-$J$1+2)</f>
        <v>0</v>
      </c>
      <c r="O202" s="11">
        <f>VLOOKUP($H202,output!$A$9:$AH$2200,O$1-$J$1+2)</f>
        <v>0</v>
      </c>
      <c r="P202" s="11">
        <f>VLOOKUP($H202,output!$A$9:$AH$2200,P$1-$J$1+2)</f>
        <v>0</v>
      </c>
      <c r="Q202" s="11">
        <f>VLOOKUP($H202,output!$A$9:$AH$2200,Q$1-$J$1+2)</f>
        <v>0</v>
      </c>
      <c r="R202" s="11">
        <f>VLOOKUP($H202,output!$A$9:$AH$2200,R$1-$J$1+2)</f>
        <v>0</v>
      </c>
      <c r="S202" s="11">
        <f>VLOOKUP($H202,output!$A$9:$AH$2200,S$1-$J$1+2)</f>
        <v>0</v>
      </c>
      <c r="T202" s="11">
        <f>VLOOKUP($H202,output!$A$9:$AH$2200,T$1-$J$1+2)</f>
        <v>0</v>
      </c>
      <c r="U202" s="11">
        <f>VLOOKUP($H202,output!$A$9:$AH$2200,U$1-$J$1+2)</f>
        <v>0</v>
      </c>
      <c r="V202" s="11">
        <f>VLOOKUP($H202,output!$A$9:$AH$2200,V$1-$J$1+2)</f>
        <v>0</v>
      </c>
      <c r="W202" s="11">
        <f>VLOOKUP($H202,output!$A$9:$AH$2200,W$1-$J$1+2)</f>
        <v>0</v>
      </c>
      <c r="X202" s="11">
        <f>VLOOKUP($H202,output!$A$9:$AH$2200,X$1-$J$1+2)</f>
        <v>0</v>
      </c>
      <c r="Y202" s="11">
        <f>VLOOKUP($H202,output!$A$9:$AH$2200,Y$1-$J$1+2)</f>
        <v>0</v>
      </c>
      <c r="Z202" s="11">
        <f>VLOOKUP($H202,output!$A$9:$AH$2200,Z$1-$J$1+2)</f>
        <v>0</v>
      </c>
      <c r="AA202" s="11">
        <f>VLOOKUP($H202,output!$A$9:$AH$2200,AA$1-$J$1+2)</f>
        <v>0</v>
      </c>
      <c r="AB202" s="11">
        <f>VLOOKUP($H202,output!$A$9:$AH$2200,AB$1-$J$1+2)</f>
        <v>0</v>
      </c>
      <c r="AC202" s="11">
        <f>VLOOKUP($H202,output!$A$9:$AH$2200,AC$1-$J$1+2)</f>
        <v>0</v>
      </c>
      <c r="AD202" s="11">
        <f>VLOOKUP($H202,output!$A$9:$AH$2200,AD$1-$J$1+2)</f>
        <v>0</v>
      </c>
      <c r="AE202" s="11">
        <f>VLOOKUP($H202,output!$A$9:$AH$2200,AE$1-$J$1+2)</f>
        <v>0</v>
      </c>
      <c r="AF202" s="11">
        <f>VLOOKUP($H202,output!$A$9:$AH$2200,AF$1-$J$1+2)</f>
        <v>0</v>
      </c>
      <c r="AG202" s="11">
        <f>VLOOKUP($H202,output!$A$9:$AH$2200,AG$1-$J$1+2)</f>
        <v>0</v>
      </c>
      <c r="AH202" s="11">
        <f>VLOOKUP($H202,output!$A$9:$AH$2200,AH$1-$J$1+2)</f>
        <v>0</v>
      </c>
      <c r="AI202" s="11">
        <f>VLOOKUP($H202,output!$A$9:$AH$2200,AI$1-$J$1+2)</f>
        <v>0</v>
      </c>
      <c r="AJ202" s="11">
        <f>VLOOKUP($H202,output!$A$9:$AH$2200,AJ$1-$J$1+2)</f>
        <v>0</v>
      </c>
      <c r="AK202" s="11">
        <f>VLOOKUP($H202,output!$A$9:$AH$2200,AK$1-$J$1+2)</f>
        <v>0</v>
      </c>
      <c r="AL202" s="11">
        <f>VLOOKUP($H202,output!$A$9:$AH$2200,AL$1-$J$1+2)</f>
        <v>0</v>
      </c>
      <c r="AM202" s="11">
        <f>VLOOKUP($H202,output!$A$9:$AH$2200,AM$1-$J$1+2)</f>
        <v>0</v>
      </c>
      <c r="AN202" s="11">
        <f>VLOOKUP($H202,output!$A$9:$AH$2200,AN$1-$J$1+2)</f>
        <v>0</v>
      </c>
      <c r="AO202" s="11">
        <f>VLOOKUP($H202,output!$A$9:$AH$2200,AO$1-$J$1+2)</f>
        <v>0</v>
      </c>
      <c r="AP202" s="11">
        <f>VLOOKUP($H202,output!$A$9:$AH$2200,AP$1-$J$1+2)</f>
        <v>0</v>
      </c>
    </row>
    <row r="203" spans="8:42" x14ac:dyDescent="0.35">
      <c r="H203" t="s">
        <v>37</v>
      </c>
      <c r="J203" s="11">
        <f>VLOOKUP($H203,output!$A$9:$AH$2200,J$1-$J$1+2)</f>
        <v>0</v>
      </c>
      <c r="K203" s="11">
        <f>VLOOKUP($H203,output!$A$9:$AH$2200,K$1-$J$1+2)</f>
        <v>121.093</v>
      </c>
      <c r="L203" s="11">
        <f>VLOOKUP($H203,output!$A$9:$AH$2200,L$1-$J$1+2)</f>
        <v>118.28400000000001</v>
      </c>
      <c r="M203" s="11">
        <f>VLOOKUP($H203,output!$A$9:$AH$2200,M$1-$J$1+2)</f>
        <v>119.672030773777</v>
      </c>
      <c r="N203" s="13">
        <f>VLOOKUP($H203,output!$A$9:$AH$2200,N$1-$J$1+2)</f>
        <v>0</v>
      </c>
      <c r="O203" s="11">
        <f>VLOOKUP($H203,output!$A$9:$AH$2200,O$1-$J$1+2)</f>
        <v>0</v>
      </c>
      <c r="P203" s="11">
        <f>VLOOKUP($H203,output!$A$9:$AH$2200,P$1-$J$1+2)</f>
        <v>0</v>
      </c>
      <c r="Q203" s="11">
        <f>VLOOKUP($H203,output!$A$9:$AH$2200,Q$1-$J$1+2)</f>
        <v>0</v>
      </c>
      <c r="R203" s="11">
        <f>VLOOKUP($H203,output!$A$9:$AH$2200,R$1-$J$1+2)</f>
        <v>0</v>
      </c>
      <c r="S203" s="11">
        <f>VLOOKUP($H203,output!$A$9:$AH$2200,S$1-$J$1+2)</f>
        <v>0</v>
      </c>
      <c r="T203" s="11">
        <f>VLOOKUP($H203,output!$A$9:$AH$2200,T$1-$J$1+2)</f>
        <v>0</v>
      </c>
      <c r="U203" s="11">
        <f>VLOOKUP($H203,output!$A$9:$AH$2200,U$1-$J$1+2)</f>
        <v>0</v>
      </c>
      <c r="V203" s="11">
        <f>VLOOKUP($H203,output!$A$9:$AH$2200,V$1-$J$1+2)</f>
        <v>0</v>
      </c>
      <c r="W203" s="11">
        <f>VLOOKUP($H203,output!$A$9:$AH$2200,W$1-$J$1+2)</f>
        <v>0</v>
      </c>
      <c r="X203" s="11">
        <f>VLOOKUP($H203,output!$A$9:$AH$2200,X$1-$J$1+2)</f>
        <v>0</v>
      </c>
      <c r="Y203" s="11">
        <f>VLOOKUP($H203,output!$A$9:$AH$2200,Y$1-$J$1+2)</f>
        <v>0</v>
      </c>
      <c r="Z203" s="11">
        <f>VLOOKUP($H203,output!$A$9:$AH$2200,Z$1-$J$1+2)</f>
        <v>0</v>
      </c>
      <c r="AA203" s="11">
        <f>VLOOKUP($H203,output!$A$9:$AH$2200,AA$1-$J$1+2)</f>
        <v>0</v>
      </c>
      <c r="AB203" s="11">
        <f>VLOOKUP($H203,output!$A$9:$AH$2200,AB$1-$J$1+2)</f>
        <v>0</v>
      </c>
      <c r="AC203" s="11">
        <f>VLOOKUP($H203,output!$A$9:$AH$2200,AC$1-$J$1+2)</f>
        <v>0</v>
      </c>
      <c r="AD203" s="11">
        <f>VLOOKUP($H203,output!$A$9:$AH$2200,AD$1-$J$1+2)</f>
        <v>0</v>
      </c>
      <c r="AE203" s="11">
        <f>VLOOKUP($H203,output!$A$9:$AH$2200,AE$1-$J$1+2)</f>
        <v>0</v>
      </c>
      <c r="AF203" s="11">
        <f>VLOOKUP($H203,output!$A$9:$AH$2200,AF$1-$J$1+2)</f>
        <v>0</v>
      </c>
      <c r="AG203" s="11">
        <f>VLOOKUP($H203,output!$A$9:$AH$2200,AG$1-$J$1+2)</f>
        <v>0</v>
      </c>
      <c r="AH203" s="11">
        <f>VLOOKUP($H203,output!$A$9:$AH$2200,AH$1-$J$1+2)</f>
        <v>0</v>
      </c>
      <c r="AI203" s="11">
        <f>VLOOKUP($H203,output!$A$9:$AH$2200,AI$1-$J$1+2)</f>
        <v>0</v>
      </c>
      <c r="AJ203" s="11">
        <f>VLOOKUP($H203,output!$A$9:$AH$2200,AJ$1-$J$1+2)</f>
        <v>0</v>
      </c>
      <c r="AK203" s="11">
        <f>VLOOKUP($H203,output!$A$9:$AH$2200,AK$1-$J$1+2)</f>
        <v>0</v>
      </c>
      <c r="AL203" s="11">
        <f>VLOOKUP($H203,output!$A$9:$AH$2200,AL$1-$J$1+2)</f>
        <v>0</v>
      </c>
      <c r="AM203" s="11">
        <f>VLOOKUP($H203,output!$A$9:$AH$2200,AM$1-$J$1+2)</f>
        <v>0</v>
      </c>
      <c r="AN203" s="11">
        <f>VLOOKUP($H203,output!$A$9:$AH$2200,AN$1-$J$1+2)</f>
        <v>0</v>
      </c>
      <c r="AO203" s="11">
        <f>VLOOKUP($H203,output!$A$9:$AH$2200,AO$1-$J$1+2)</f>
        <v>0</v>
      </c>
      <c r="AP203" s="11">
        <f>VLOOKUP($H203,output!$A$9:$AH$2200,AP$1-$J$1+2)</f>
        <v>0</v>
      </c>
    </row>
    <row r="204" spans="8:42" x14ac:dyDescent="0.35">
      <c r="H204" t="s">
        <v>85</v>
      </c>
      <c r="J204" s="11">
        <f>VLOOKUP($H204,output!$A$9:$AH$2200,J$1-$J$1+2)</f>
        <v>0</v>
      </c>
      <c r="K204" s="11">
        <f>VLOOKUP($H204,output!$A$9:$AH$2200,K$1-$J$1+2)</f>
        <v>0</v>
      </c>
      <c r="L204" s="11">
        <f>VLOOKUP($H204,output!$A$9:$AH$2200,L$1-$J$1+2)</f>
        <v>0</v>
      </c>
      <c r="M204" s="11" t="str">
        <f>VLOOKUP($H204,output!$A$9:$AH$2200,M$1-$J$1+2)</f>
        <v>Heating system final</v>
      </c>
      <c r="N204" s="11">
        <f>VLOOKUP($H204,output!$A$9:$AH$2200,N$1-$J$1+2)</f>
        <v>0</v>
      </c>
      <c r="O204" s="11">
        <f>VLOOKUP($H204,output!$A$9:$AH$2200,O$1-$J$1+2)</f>
        <v>0</v>
      </c>
      <c r="P204" s="11">
        <f>VLOOKUP($H204,output!$A$9:$AH$2200,P$1-$J$1+2)</f>
        <v>0</v>
      </c>
      <c r="Q204" s="11">
        <f>VLOOKUP($H204,output!$A$9:$AH$2200,Q$1-$J$1+2)</f>
        <v>0</v>
      </c>
      <c r="R204" s="11">
        <f>VLOOKUP($H204,output!$A$9:$AH$2200,R$1-$J$1+2)</f>
        <v>0</v>
      </c>
      <c r="S204" s="11">
        <f>VLOOKUP($H204,output!$A$9:$AH$2200,S$1-$J$1+2)</f>
        <v>0</v>
      </c>
      <c r="T204" s="11">
        <f>VLOOKUP($H204,output!$A$9:$AH$2200,T$1-$J$1+2)</f>
        <v>0</v>
      </c>
      <c r="U204" s="11">
        <f>VLOOKUP($H204,output!$A$9:$AH$2200,U$1-$J$1+2)</f>
        <v>0</v>
      </c>
      <c r="V204" s="11">
        <f>VLOOKUP($H204,output!$A$9:$AH$2200,V$1-$J$1+2)</f>
        <v>0</v>
      </c>
      <c r="W204" s="11">
        <f>VLOOKUP($H204,output!$A$9:$AH$2200,W$1-$J$1+2)</f>
        <v>0</v>
      </c>
      <c r="X204" s="11">
        <f>VLOOKUP($H204,output!$A$9:$AH$2200,X$1-$J$1+2)</f>
        <v>0</v>
      </c>
      <c r="Y204" s="11">
        <f>VLOOKUP($H204,output!$A$9:$AH$2200,Y$1-$J$1+2)</f>
        <v>0</v>
      </c>
      <c r="Z204" s="11">
        <f>VLOOKUP($H204,output!$A$9:$AH$2200,Z$1-$J$1+2)</f>
        <v>0</v>
      </c>
      <c r="AA204" s="11">
        <f>VLOOKUP($H204,output!$A$9:$AH$2200,AA$1-$J$1+2)</f>
        <v>0</v>
      </c>
      <c r="AB204" s="11">
        <f>VLOOKUP($H204,output!$A$9:$AH$2200,AB$1-$J$1+2)</f>
        <v>0</v>
      </c>
      <c r="AC204" s="11">
        <f>VLOOKUP($H204,output!$A$9:$AH$2200,AC$1-$J$1+2)</f>
        <v>0</v>
      </c>
      <c r="AD204" s="11">
        <f>VLOOKUP($H204,output!$A$9:$AH$2200,AD$1-$J$1+2)</f>
        <v>0</v>
      </c>
      <c r="AE204" s="11">
        <f>VLOOKUP($H204,output!$A$9:$AH$2200,AE$1-$J$1+2)</f>
        <v>0</v>
      </c>
      <c r="AF204" s="11">
        <f>VLOOKUP($H204,output!$A$9:$AH$2200,AF$1-$J$1+2)</f>
        <v>0</v>
      </c>
      <c r="AG204" s="11">
        <f>VLOOKUP($H204,output!$A$9:$AH$2200,AG$1-$J$1+2)</f>
        <v>0</v>
      </c>
      <c r="AH204" s="11">
        <f>VLOOKUP($H204,output!$A$9:$AH$2200,AH$1-$J$1+2)</f>
        <v>0</v>
      </c>
      <c r="AI204" s="11">
        <f>VLOOKUP($H204,output!$A$9:$AH$2200,AI$1-$J$1+2)</f>
        <v>0</v>
      </c>
      <c r="AJ204" s="11">
        <f>VLOOKUP($H204,output!$A$9:$AH$2200,AJ$1-$J$1+2)</f>
        <v>0</v>
      </c>
      <c r="AK204" s="11">
        <f>VLOOKUP($H204,output!$A$9:$AH$2200,AK$1-$J$1+2)</f>
        <v>0</v>
      </c>
      <c r="AL204" s="11">
        <f>VLOOKUP($H204,output!$A$9:$AH$2200,AL$1-$J$1+2)</f>
        <v>0</v>
      </c>
      <c r="AM204" s="11">
        <f>VLOOKUP($H204,output!$A$9:$AH$2200,AM$1-$J$1+2)</f>
        <v>0</v>
      </c>
      <c r="AN204" s="11">
        <f>VLOOKUP($H204,output!$A$9:$AH$2200,AN$1-$J$1+2)</f>
        <v>0</v>
      </c>
      <c r="AO204" s="11">
        <f>VLOOKUP($H204,output!$A$9:$AH$2200,AO$1-$J$1+2)</f>
        <v>0</v>
      </c>
      <c r="AP204" s="11">
        <f>VLOOKUP($H204,output!$A$9:$AH$2200,AP$1-$J$1+2)</f>
        <v>0</v>
      </c>
    </row>
    <row r="205" spans="8:42" x14ac:dyDescent="0.35">
      <c r="H205" t="s">
        <v>86</v>
      </c>
      <c r="J205" s="11">
        <f>VLOOKUP($H205,output!$A$9:$AH$2200,J$1-$J$1+2)</f>
        <v>0</v>
      </c>
      <c r="K205" s="11">
        <f>VLOOKUP($H205,output!$A$9:$AH$2200,K$1-$J$1+2)</f>
        <v>87.649000000000001</v>
      </c>
      <c r="L205" s="11">
        <f>VLOOKUP($H205,output!$A$9:$AH$2200,L$1-$J$1+2)</f>
        <v>84.683999999999997</v>
      </c>
      <c r="M205" s="11">
        <f>VLOOKUP($H205,output!$A$9:$AH$2200,M$1-$J$1+2)</f>
        <v>87.772059751545797</v>
      </c>
      <c r="N205" s="11">
        <f>VLOOKUP($H205,output!$A$9:$AH$2200,N$1-$J$1+2)</f>
        <v>84.626944524480393</v>
      </c>
      <c r="O205" s="11">
        <f>VLOOKUP($H205,output!$A$9:$AH$2200,O$1-$J$1+2)</f>
        <v>81.603605567965403</v>
      </c>
      <c r="P205" s="11">
        <f>VLOOKUP($H205,output!$A$9:$AH$2200,P$1-$J$1+2)</f>
        <v>74.722801442392594</v>
      </c>
      <c r="Q205" s="11">
        <f>VLOOKUP($H205,output!$A$9:$AH$2200,Q$1-$J$1+2)</f>
        <v>71.876720042200603</v>
      </c>
      <c r="R205" s="11">
        <f>VLOOKUP($H205,output!$A$9:$AH$2200,R$1-$J$1+2)</f>
        <v>68.628982046882598</v>
      </c>
      <c r="S205" s="11">
        <f>VLOOKUP($H205,output!$A$9:$AH$2200,S$1-$J$1+2)</f>
        <v>65.283098808740604</v>
      </c>
      <c r="T205" s="11">
        <f>VLOOKUP($H205,output!$A$9:$AH$2200,T$1-$J$1+2)</f>
        <v>61.615924272039997</v>
      </c>
      <c r="U205" s="11">
        <f>VLOOKUP($H205,output!$A$9:$AH$2200,U$1-$J$1+2)</f>
        <v>58.338025032602097</v>
      </c>
      <c r="V205" s="11">
        <f>VLOOKUP($H205,output!$A$9:$AH$2200,V$1-$J$1+2)</f>
        <v>54.285893448126799</v>
      </c>
      <c r="W205" s="11">
        <f>VLOOKUP($H205,output!$A$9:$AH$2200,W$1-$J$1+2)</f>
        <v>50.906523540318403</v>
      </c>
      <c r="X205" s="11">
        <f>VLOOKUP($H205,output!$A$9:$AH$2200,X$1-$J$1+2)</f>
        <v>48.503339329551501</v>
      </c>
      <c r="Y205" s="11">
        <f>VLOOKUP($H205,output!$A$9:$AH$2200,Y$1-$J$1+2)</f>
        <v>46.187878912456597</v>
      </c>
      <c r="Z205" s="11">
        <f>VLOOKUP($H205,output!$A$9:$AH$2200,Z$1-$J$1+2)</f>
        <v>43.912148667270102</v>
      </c>
      <c r="AA205" s="11">
        <f>VLOOKUP($H205,output!$A$9:$AH$2200,AA$1-$J$1+2)</f>
        <v>41.697171427692503</v>
      </c>
      <c r="AB205" s="11">
        <f>VLOOKUP($H205,output!$A$9:$AH$2200,AB$1-$J$1+2)</f>
        <v>39.855671696185702</v>
      </c>
      <c r="AC205" s="11">
        <f>VLOOKUP($H205,output!$A$9:$AH$2200,AC$1-$J$1+2)</f>
        <v>38.219481820316197</v>
      </c>
      <c r="AD205" s="11">
        <f>VLOOKUP($H205,output!$A$9:$AH$2200,AD$1-$J$1+2)</f>
        <v>36.819321613542797</v>
      </c>
      <c r="AE205" s="11">
        <f>VLOOKUP($H205,output!$A$9:$AH$2200,AE$1-$J$1+2)</f>
        <v>35.490894250907701</v>
      </c>
      <c r="AF205" s="11">
        <f>VLOOKUP($H205,output!$A$9:$AH$2200,AF$1-$J$1+2)</f>
        <v>34.216844378709197</v>
      </c>
      <c r="AG205" s="11">
        <f>VLOOKUP($H205,output!$A$9:$AH$2200,AG$1-$J$1+2)</f>
        <v>33.151736728687702</v>
      </c>
      <c r="AH205" s="11">
        <f>VLOOKUP($H205,output!$A$9:$AH$2200,AH$1-$J$1+2)</f>
        <v>32.1107163699414</v>
      </c>
      <c r="AI205" s="11">
        <f>VLOOKUP($H205,output!$A$9:$AH$2200,AI$1-$J$1+2)</f>
        <v>31.089355480274602</v>
      </c>
      <c r="AJ205" s="11">
        <f>VLOOKUP($H205,output!$A$9:$AH$2200,AJ$1-$J$1+2)</f>
        <v>30.075499882522799</v>
      </c>
      <c r="AK205" s="11">
        <f>VLOOKUP($H205,output!$A$9:$AH$2200,AK$1-$J$1+2)</f>
        <v>29.080111945745902</v>
      </c>
      <c r="AL205" s="11">
        <f>VLOOKUP($H205,output!$A$9:$AH$2200,AL$1-$J$1+2)</f>
        <v>28.1018648878897</v>
      </c>
      <c r="AM205" s="11">
        <f>VLOOKUP($H205,output!$A$9:$AH$2200,AM$1-$J$1+2)</f>
        <v>27.140144445694201</v>
      </c>
      <c r="AN205" s="11">
        <f>VLOOKUP($H205,output!$A$9:$AH$2200,AN$1-$J$1+2)</f>
        <v>26.1947603038961</v>
      </c>
      <c r="AO205" s="11">
        <f>VLOOKUP($H205,output!$A$9:$AH$2200,AO$1-$J$1+2)</f>
        <v>25.265792728727899</v>
      </c>
      <c r="AP205" s="11">
        <f>VLOOKUP($H205,output!$A$9:$AH$2200,AP$1-$J$1+2)</f>
        <v>24.3534831613932</v>
      </c>
    </row>
    <row r="206" spans="8:42" x14ac:dyDescent="0.35">
      <c r="H206" t="s">
        <v>87</v>
      </c>
      <c r="J206" s="11">
        <f>VLOOKUP($H206,output!$A$9:$AH$2200,J$1-$J$1+2)</f>
        <v>0</v>
      </c>
      <c r="K206" s="11">
        <f>VLOOKUP($H206,output!$A$9:$AH$2200,K$1-$J$1+2)</f>
        <v>0</v>
      </c>
      <c r="L206" s="11">
        <f>VLOOKUP($H206,output!$A$9:$AH$2200,L$1-$J$1+2)</f>
        <v>0</v>
      </c>
      <c r="M206" s="11">
        <f>VLOOKUP($H206,output!$A$9:$AH$2200,M$1-$J$1+2)</f>
        <v>0</v>
      </c>
      <c r="N206" s="11">
        <f>VLOOKUP($H206,output!$A$9:$AH$2200,N$1-$J$1+2)</f>
        <v>0</v>
      </c>
      <c r="O206" s="11">
        <f>VLOOKUP($H206,output!$A$9:$AH$2200,O$1-$J$1+2)</f>
        <v>0</v>
      </c>
      <c r="P206" s="11">
        <f>VLOOKUP($H206,output!$A$9:$AH$2200,P$1-$J$1+2)</f>
        <v>0</v>
      </c>
      <c r="Q206" s="11">
        <f>VLOOKUP($H206,output!$A$9:$AH$2200,Q$1-$J$1+2)</f>
        <v>0</v>
      </c>
      <c r="R206" s="11">
        <f>VLOOKUP($H206,output!$A$9:$AH$2200,R$1-$J$1+2)</f>
        <v>0</v>
      </c>
      <c r="S206" s="11">
        <f>VLOOKUP($H206,output!$A$9:$AH$2200,S$1-$J$1+2)</f>
        <v>0</v>
      </c>
      <c r="T206" s="11">
        <f>VLOOKUP($H206,output!$A$9:$AH$2200,T$1-$J$1+2)</f>
        <v>0</v>
      </c>
      <c r="U206" s="11">
        <f>VLOOKUP($H206,output!$A$9:$AH$2200,U$1-$J$1+2)</f>
        <v>0</v>
      </c>
      <c r="V206" s="11">
        <f>VLOOKUP($H206,output!$A$9:$AH$2200,V$1-$J$1+2)</f>
        <v>0</v>
      </c>
      <c r="W206" s="11">
        <f>VLOOKUP($H206,output!$A$9:$AH$2200,W$1-$J$1+2)</f>
        <v>0</v>
      </c>
      <c r="X206" s="11">
        <f>VLOOKUP($H206,output!$A$9:$AH$2200,X$1-$J$1+2)</f>
        <v>0</v>
      </c>
      <c r="Y206" s="11">
        <f>VLOOKUP($H206,output!$A$9:$AH$2200,Y$1-$J$1+2)</f>
        <v>0</v>
      </c>
      <c r="Z206" s="11">
        <f>VLOOKUP($H206,output!$A$9:$AH$2200,Z$1-$J$1+2)</f>
        <v>0</v>
      </c>
      <c r="AA206" s="11">
        <f>VLOOKUP($H206,output!$A$9:$AH$2200,AA$1-$J$1+2)</f>
        <v>0</v>
      </c>
      <c r="AB206" s="11">
        <f>VLOOKUP($H206,output!$A$9:$AH$2200,AB$1-$J$1+2)</f>
        <v>0</v>
      </c>
      <c r="AC206" s="11">
        <f>VLOOKUP($H206,output!$A$9:$AH$2200,AC$1-$J$1+2)</f>
        <v>0</v>
      </c>
      <c r="AD206" s="11">
        <f>VLOOKUP($H206,output!$A$9:$AH$2200,AD$1-$J$1+2)</f>
        <v>0</v>
      </c>
      <c r="AE206" s="11">
        <f>VLOOKUP($H206,output!$A$9:$AH$2200,AE$1-$J$1+2)</f>
        <v>0</v>
      </c>
      <c r="AF206" s="11">
        <f>VLOOKUP($H206,output!$A$9:$AH$2200,AF$1-$J$1+2)</f>
        <v>0</v>
      </c>
      <c r="AG206" s="11">
        <f>VLOOKUP($H206,output!$A$9:$AH$2200,AG$1-$J$1+2)</f>
        <v>0</v>
      </c>
      <c r="AH206" s="11">
        <f>VLOOKUP($H206,output!$A$9:$AH$2200,AH$1-$J$1+2)</f>
        <v>0</v>
      </c>
      <c r="AI206" s="11">
        <f>VLOOKUP($H206,output!$A$9:$AH$2200,AI$1-$J$1+2)</f>
        <v>0</v>
      </c>
      <c r="AJ206" s="11">
        <f>VLOOKUP($H206,output!$A$9:$AH$2200,AJ$1-$J$1+2)</f>
        <v>0</v>
      </c>
      <c r="AK206" s="11">
        <f>VLOOKUP($H206,output!$A$9:$AH$2200,AK$1-$J$1+2)</f>
        <v>0</v>
      </c>
      <c r="AL206" s="11">
        <f>VLOOKUP($H206,output!$A$9:$AH$2200,AL$1-$J$1+2)</f>
        <v>0</v>
      </c>
      <c r="AM206" s="11">
        <f>VLOOKUP($H206,output!$A$9:$AH$2200,AM$1-$J$1+2)</f>
        <v>0</v>
      </c>
      <c r="AN206" s="11">
        <f>VLOOKUP($H206,output!$A$9:$AH$2200,AN$1-$J$1+2)</f>
        <v>0</v>
      </c>
      <c r="AO206" s="11">
        <f>VLOOKUP($H206,output!$A$9:$AH$2200,AO$1-$J$1+2)</f>
        <v>0</v>
      </c>
      <c r="AP206" s="11">
        <f>VLOOKUP($H206,output!$A$9:$AH$2200,AP$1-$J$1+2)</f>
        <v>0</v>
      </c>
    </row>
    <row r="207" spans="8:42" x14ac:dyDescent="0.35">
      <c r="H207" t="s">
        <v>88</v>
      </c>
      <c r="J207" s="11">
        <f>VLOOKUP($H207,output!$A$9:$AH$2200,J$1-$J$1+2)</f>
        <v>0</v>
      </c>
      <c r="K207" s="11">
        <f>VLOOKUP($H207,output!$A$9:$AH$2200,K$1-$J$1+2)</f>
        <v>0</v>
      </c>
      <c r="L207" s="11">
        <f>VLOOKUP($H207,output!$A$9:$AH$2200,L$1-$J$1+2)</f>
        <v>0</v>
      </c>
      <c r="M207" s="11">
        <f>VLOOKUP($H207,output!$A$9:$AH$2200,M$1-$J$1+2)</f>
        <v>0</v>
      </c>
      <c r="N207" s="11">
        <f>VLOOKUP($H207,output!$A$9:$AH$2200,N$1-$J$1+2)</f>
        <v>0</v>
      </c>
      <c r="O207" s="11">
        <f>VLOOKUP($H207,output!$A$9:$AH$2200,O$1-$J$1+2)</f>
        <v>0</v>
      </c>
      <c r="P207" s="11">
        <f>VLOOKUP($H207,output!$A$9:$AH$2200,P$1-$J$1+2)</f>
        <v>0</v>
      </c>
      <c r="Q207" s="11">
        <f>VLOOKUP($H207,output!$A$9:$AH$2200,Q$1-$J$1+2)</f>
        <v>0</v>
      </c>
      <c r="R207" s="11">
        <f>VLOOKUP($H207,output!$A$9:$AH$2200,R$1-$J$1+2)</f>
        <v>0</v>
      </c>
      <c r="S207" s="11">
        <f>VLOOKUP($H207,output!$A$9:$AH$2200,S$1-$J$1+2)</f>
        <v>0</v>
      </c>
      <c r="T207" s="11">
        <f>VLOOKUP($H207,output!$A$9:$AH$2200,T$1-$J$1+2)</f>
        <v>0</v>
      </c>
      <c r="U207" s="11">
        <f>VLOOKUP($H207,output!$A$9:$AH$2200,U$1-$J$1+2)</f>
        <v>0</v>
      </c>
      <c r="V207" s="11">
        <f>VLOOKUP($H207,output!$A$9:$AH$2200,V$1-$J$1+2)</f>
        <v>0</v>
      </c>
      <c r="W207" s="11">
        <f>VLOOKUP($H207,output!$A$9:$AH$2200,W$1-$J$1+2)</f>
        <v>0</v>
      </c>
      <c r="X207" s="11">
        <f>VLOOKUP($H207,output!$A$9:$AH$2200,X$1-$J$1+2)</f>
        <v>0</v>
      </c>
      <c r="Y207" s="11">
        <f>VLOOKUP($H207,output!$A$9:$AH$2200,Y$1-$J$1+2)</f>
        <v>0</v>
      </c>
      <c r="Z207" s="11">
        <f>VLOOKUP($H207,output!$A$9:$AH$2200,Z$1-$J$1+2)</f>
        <v>0</v>
      </c>
      <c r="AA207" s="11">
        <f>VLOOKUP($H207,output!$A$9:$AH$2200,AA$1-$J$1+2)</f>
        <v>0</v>
      </c>
      <c r="AB207" s="11">
        <f>VLOOKUP($H207,output!$A$9:$AH$2200,AB$1-$J$1+2)</f>
        <v>0</v>
      </c>
      <c r="AC207" s="11">
        <f>VLOOKUP($H207,output!$A$9:$AH$2200,AC$1-$J$1+2)</f>
        <v>0</v>
      </c>
      <c r="AD207" s="11">
        <f>VLOOKUP($H207,output!$A$9:$AH$2200,AD$1-$J$1+2)</f>
        <v>0</v>
      </c>
      <c r="AE207" s="11">
        <f>VLOOKUP($H207,output!$A$9:$AH$2200,AE$1-$J$1+2)</f>
        <v>0</v>
      </c>
      <c r="AF207" s="11">
        <f>VLOOKUP($H207,output!$A$9:$AH$2200,AF$1-$J$1+2)</f>
        <v>0</v>
      </c>
      <c r="AG207" s="11">
        <f>VLOOKUP($H207,output!$A$9:$AH$2200,AG$1-$J$1+2)</f>
        <v>0</v>
      </c>
      <c r="AH207" s="11">
        <f>VLOOKUP($H207,output!$A$9:$AH$2200,AH$1-$J$1+2)</f>
        <v>0</v>
      </c>
      <c r="AI207" s="11">
        <f>VLOOKUP($H207,output!$A$9:$AH$2200,AI$1-$J$1+2)</f>
        <v>0</v>
      </c>
      <c r="AJ207" s="11">
        <f>VLOOKUP($H207,output!$A$9:$AH$2200,AJ$1-$J$1+2)</f>
        <v>0</v>
      </c>
      <c r="AK207" s="11">
        <f>VLOOKUP($H207,output!$A$9:$AH$2200,AK$1-$J$1+2)</f>
        <v>0</v>
      </c>
      <c r="AL207" s="11">
        <f>VLOOKUP($H207,output!$A$9:$AH$2200,AL$1-$J$1+2)</f>
        <v>0</v>
      </c>
      <c r="AM207" s="11">
        <f>VLOOKUP($H207,output!$A$9:$AH$2200,AM$1-$J$1+2)</f>
        <v>0</v>
      </c>
      <c r="AN207" s="11">
        <f>VLOOKUP($H207,output!$A$9:$AH$2200,AN$1-$J$1+2)</f>
        <v>0</v>
      </c>
      <c r="AO207" s="11">
        <f>VLOOKUP($H207,output!$A$9:$AH$2200,AO$1-$J$1+2)</f>
        <v>0</v>
      </c>
      <c r="AP207" s="11">
        <f>VLOOKUP($H207,output!$A$9:$AH$2200,AP$1-$J$1+2)</f>
        <v>0</v>
      </c>
    </row>
    <row r="208" spans="8:42" x14ac:dyDescent="0.35">
      <c r="H208" t="s">
        <v>89</v>
      </c>
      <c r="J208" s="11">
        <f>VLOOKUP($H208,output!$A$9:$AH$2200,J$1-$J$1+2)</f>
        <v>0</v>
      </c>
      <c r="K208" s="11">
        <f>VLOOKUP($H208,output!$A$9:$AH$2200,K$1-$J$1+2)</f>
        <v>322.12200000000001</v>
      </c>
      <c r="L208" s="11">
        <f>VLOOKUP($H208,output!$A$9:$AH$2200,L$1-$J$1+2)</f>
        <v>320.02100000000002</v>
      </c>
      <c r="M208" s="11">
        <f>VLOOKUP($H208,output!$A$9:$AH$2200,M$1-$J$1+2)</f>
        <v>313.33641270950699</v>
      </c>
      <c r="N208" s="11">
        <f>VLOOKUP($H208,output!$A$9:$AH$2200,N$1-$J$1+2)</f>
        <v>330.21414117376702</v>
      </c>
      <c r="O208" s="11">
        <f>VLOOKUP($H208,output!$A$9:$AH$2200,O$1-$J$1+2)</f>
        <v>368.17785953348601</v>
      </c>
      <c r="P208" s="11">
        <f>VLOOKUP($H208,output!$A$9:$AH$2200,P$1-$J$1+2)</f>
        <v>349.311750377333</v>
      </c>
      <c r="Q208" s="11">
        <f>VLOOKUP($H208,output!$A$9:$AH$2200,Q$1-$J$1+2)</f>
        <v>337.89020168022302</v>
      </c>
      <c r="R208" s="11">
        <f>VLOOKUP($H208,output!$A$9:$AH$2200,R$1-$J$1+2)</f>
        <v>327.89824841073698</v>
      </c>
      <c r="S208" s="11">
        <f>VLOOKUP($H208,output!$A$9:$AH$2200,S$1-$J$1+2)</f>
        <v>0</v>
      </c>
      <c r="T208" s="11">
        <f>VLOOKUP($H208,output!$A$9:$AH$2200,T$1-$J$1+2)</f>
        <v>0</v>
      </c>
      <c r="U208" s="11">
        <f>VLOOKUP($H208,output!$A$9:$AH$2200,U$1-$J$1+2)</f>
        <v>0</v>
      </c>
      <c r="V208" s="11">
        <f>VLOOKUP($H208,output!$A$9:$AH$2200,V$1-$J$1+2)</f>
        <v>0</v>
      </c>
      <c r="W208" s="11">
        <f>VLOOKUP($H208,output!$A$9:$AH$2200,W$1-$J$1+2)</f>
        <v>0</v>
      </c>
      <c r="X208" s="11">
        <f>VLOOKUP($H208,output!$A$9:$AH$2200,X$1-$J$1+2)</f>
        <v>0</v>
      </c>
      <c r="Y208" s="11">
        <f>VLOOKUP($H208,output!$A$9:$AH$2200,Y$1-$J$1+2)</f>
        <v>0</v>
      </c>
      <c r="Z208" s="11">
        <f>VLOOKUP($H208,output!$A$9:$AH$2200,Z$1-$J$1+2)</f>
        <v>0</v>
      </c>
      <c r="AA208" s="11">
        <f>VLOOKUP($H208,output!$A$9:$AH$2200,AA$1-$J$1+2)</f>
        <v>0</v>
      </c>
      <c r="AB208" s="11">
        <f>VLOOKUP($H208,output!$A$9:$AH$2200,AB$1-$J$1+2)</f>
        <v>0</v>
      </c>
      <c r="AC208" s="11">
        <f>VLOOKUP($H208,output!$A$9:$AH$2200,AC$1-$J$1+2)</f>
        <v>0</v>
      </c>
      <c r="AD208" s="11">
        <f>VLOOKUP($H208,output!$A$9:$AH$2200,AD$1-$J$1+2)</f>
        <v>0</v>
      </c>
      <c r="AE208" s="11">
        <f>VLOOKUP($H208,output!$A$9:$AH$2200,AE$1-$J$1+2)</f>
        <v>0</v>
      </c>
      <c r="AF208" s="11">
        <f>VLOOKUP($H208,output!$A$9:$AH$2200,AF$1-$J$1+2)</f>
        <v>0</v>
      </c>
      <c r="AG208" s="11">
        <f>VLOOKUP($H208,output!$A$9:$AH$2200,AG$1-$J$1+2)</f>
        <v>0</v>
      </c>
      <c r="AH208" s="11">
        <f>VLOOKUP($H208,output!$A$9:$AH$2200,AH$1-$J$1+2)</f>
        <v>0</v>
      </c>
      <c r="AI208" s="11">
        <f>VLOOKUP($H208,output!$A$9:$AH$2200,AI$1-$J$1+2)</f>
        <v>0</v>
      </c>
      <c r="AJ208" s="11">
        <f>VLOOKUP($H208,output!$A$9:$AH$2200,AJ$1-$J$1+2)</f>
        <v>0</v>
      </c>
      <c r="AK208" s="11">
        <f>VLOOKUP($H208,output!$A$9:$AH$2200,AK$1-$J$1+2)</f>
        <v>0</v>
      </c>
      <c r="AL208" s="11">
        <f>VLOOKUP($H208,output!$A$9:$AH$2200,AL$1-$J$1+2)</f>
        <v>0</v>
      </c>
      <c r="AM208" s="11">
        <f>VLOOKUP($H208,output!$A$9:$AH$2200,AM$1-$J$1+2)</f>
        <v>0</v>
      </c>
      <c r="AN208" s="11">
        <f>VLOOKUP($H208,output!$A$9:$AH$2200,AN$1-$J$1+2)</f>
        <v>0</v>
      </c>
      <c r="AO208" s="11">
        <f>VLOOKUP($H208,output!$A$9:$AH$2200,AO$1-$J$1+2)</f>
        <v>0</v>
      </c>
      <c r="AP208" s="11">
        <f>VLOOKUP($H208,output!$A$9:$AH$2200,AP$1-$J$1+2)</f>
        <v>0</v>
      </c>
    </row>
    <row r="209" spans="8:42" x14ac:dyDescent="0.35">
      <c r="H209" t="s">
        <v>103</v>
      </c>
      <c r="J209" s="11">
        <f>VLOOKUP($H209,output!$A$9:$AH$2200,J$1-$J$1+2)</f>
        <v>0</v>
      </c>
      <c r="K209" s="11">
        <f>VLOOKUP($H209,output!$A$9:$AH$2200,K$1-$J$1+2)</f>
        <v>322.12200000000001</v>
      </c>
      <c r="L209" s="11">
        <f>VLOOKUP($H209,output!$A$9:$AH$2200,L$1-$J$1+2)</f>
        <v>320.02100000000002</v>
      </c>
      <c r="M209" s="11">
        <f>VLOOKUP($H209,output!$A$9:$AH$2200,M$1-$J$1+2)</f>
        <v>313.33641270950699</v>
      </c>
      <c r="N209" s="11">
        <f>VLOOKUP($H209,output!$A$9:$AH$2200,N$1-$J$1+2)</f>
        <v>330.21414117376702</v>
      </c>
      <c r="O209" s="11">
        <f>VLOOKUP($H209,output!$A$9:$AH$2200,O$1-$J$1+2)</f>
        <v>368.17785953348601</v>
      </c>
      <c r="P209" s="11">
        <f>VLOOKUP($H209,output!$A$9:$AH$2200,P$1-$J$1+2)</f>
        <v>349.311750377333</v>
      </c>
      <c r="Q209" s="11">
        <f>VLOOKUP($H209,output!$A$9:$AH$2200,Q$1-$J$1+2)</f>
        <v>337.89020168022302</v>
      </c>
      <c r="R209" s="11">
        <f>VLOOKUP($H209,output!$A$9:$AH$2200,R$1-$J$1+2)</f>
        <v>327.89824841073698</v>
      </c>
      <c r="S209" s="11">
        <f>VLOOKUP($H209,output!$A$9:$AH$2200,S$1-$J$1+2)</f>
        <v>0</v>
      </c>
      <c r="T209" s="11">
        <f>VLOOKUP($H209,output!$A$9:$AH$2200,T$1-$J$1+2)</f>
        <v>0</v>
      </c>
      <c r="U209" s="11">
        <f>VLOOKUP($H209,output!$A$9:$AH$2200,U$1-$J$1+2)</f>
        <v>0</v>
      </c>
      <c r="V209" s="11">
        <f>VLOOKUP($H209,output!$A$9:$AH$2200,V$1-$J$1+2)</f>
        <v>0</v>
      </c>
      <c r="W209" s="11">
        <f>VLOOKUP($H209,output!$A$9:$AH$2200,W$1-$J$1+2)</f>
        <v>0</v>
      </c>
      <c r="X209" s="11">
        <f>VLOOKUP($H209,output!$A$9:$AH$2200,X$1-$J$1+2)</f>
        <v>0</v>
      </c>
      <c r="Y209" s="11">
        <f>VLOOKUP($H209,output!$A$9:$AH$2200,Y$1-$J$1+2)</f>
        <v>0</v>
      </c>
      <c r="Z209" s="11">
        <f>VLOOKUP($H209,output!$A$9:$AH$2200,Z$1-$J$1+2)</f>
        <v>0</v>
      </c>
      <c r="AA209" s="11">
        <f>VLOOKUP($H209,output!$A$9:$AH$2200,AA$1-$J$1+2)</f>
        <v>0</v>
      </c>
      <c r="AB209" s="11">
        <f>VLOOKUP($H209,output!$A$9:$AH$2200,AB$1-$J$1+2)</f>
        <v>0</v>
      </c>
      <c r="AC209" s="11">
        <f>VLOOKUP($H209,output!$A$9:$AH$2200,AC$1-$J$1+2)</f>
        <v>0</v>
      </c>
      <c r="AD209" s="11">
        <f>VLOOKUP($H209,output!$A$9:$AH$2200,AD$1-$J$1+2)</f>
        <v>0</v>
      </c>
      <c r="AE209" s="11">
        <f>VLOOKUP($H209,output!$A$9:$AH$2200,AE$1-$J$1+2)</f>
        <v>0</v>
      </c>
      <c r="AF209" s="11">
        <f>VLOOKUP($H209,output!$A$9:$AH$2200,AF$1-$J$1+2)</f>
        <v>0</v>
      </c>
      <c r="AG209" s="11">
        <f>VLOOKUP($H209,output!$A$9:$AH$2200,AG$1-$J$1+2)</f>
        <v>0</v>
      </c>
      <c r="AH209" s="11">
        <f>VLOOKUP($H209,output!$A$9:$AH$2200,AH$1-$J$1+2)</f>
        <v>0</v>
      </c>
      <c r="AI209" s="11">
        <f>VLOOKUP($H209,output!$A$9:$AH$2200,AI$1-$J$1+2)</f>
        <v>0</v>
      </c>
      <c r="AJ209" s="11">
        <f>VLOOKUP($H209,output!$A$9:$AH$2200,AJ$1-$J$1+2)</f>
        <v>0</v>
      </c>
      <c r="AK209" s="11">
        <f>VLOOKUP($H209,output!$A$9:$AH$2200,AK$1-$J$1+2)</f>
        <v>0</v>
      </c>
      <c r="AL209" s="11">
        <f>VLOOKUP($H209,output!$A$9:$AH$2200,AL$1-$J$1+2)</f>
        <v>0</v>
      </c>
      <c r="AM209" s="11">
        <f>VLOOKUP($H209,output!$A$9:$AH$2200,AM$1-$J$1+2)</f>
        <v>0</v>
      </c>
      <c r="AN209" s="11">
        <f>VLOOKUP($H209,output!$A$9:$AH$2200,AN$1-$J$1+2)</f>
        <v>0</v>
      </c>
      <c r="AO209" s="11">
        <f>VLOOKUP($H209,output!$A$9:$AH$2200,AO$1-$J$1+2)</f>
        <v>0</v>
      </c>
      <c r="AP209" s="11">
        <f>VLOOKUP($H209,output!$A$9:$AH$2200,AP$1-$J$1+2)</f>
        <v>0</v>
      </c>
    </row>
    <row r="210" spans="8:42" x14ac:dyDescent="0.35">
      <c r="H210" t="s">
        <v>90</v>
      </c>
      <c r="J210" s="11">
        <f>VLOOKUP($H210,output!$A$9:$AH$2200,J$1-$J$1+2)</f>
        <v>0</v>
      </c>
      <c r="K210" s="11">
        <f>VLOOKUP($H210,output!$A$9:$AH$2200,K$1-$J$1+2)</f>
        <v>0</v>
      </c>
      <c r="L210" s="11">
        <f>VLOOKUP($H210,output!$A$9:$AH$2200,L$1-$J$1+2)</f>
        <v>0</v>
      </c>
      <c r="M210" s="11">
        <f>VLOOKUP($H210,output!$A$9:$AH$2200,M$1-$J$1+2)</f>
        <v>0</v>
      </c>
      <c r="N210" s="11">
        <f>VLOOKUP($H210,output!$A$9:$AH$2200,N$1-$J$1+2)</f>
        <v>0</v>
      </c>
      <c r="O210" s="11">
        <f>VLOOKUP($H210,output!$A$9:$AH$2200,O$1-$J$1+2)</f>
        <v>0</v>
      </c>
      <c r="P210" s="11">
        <f>VLOOKUP($H210,output!$A$9:$AH$2200,P$1-$J$1+2)</f>
        <v>0</v>
      </c>
      <c r="Q210" s="11">
        <f>VLOOKUP($H210,output!$A$9:$AH$2200,Q$1-$J$1+2)</f>
        <v>0</v>
      </c>
      <c r="R210" s="11">
        <f>VLOOKUP($H210,output!$A$9:$AH$2200,R$1-$J$1+2)</f>
        <v>0</v>
      </c>
      <c r="S210" s="11">
        <f>VLOOKUP($H210,output!$A$9:$AH$2200,S$1-$J$1+2)</f>
        <v>0</v>
      </c>
      <c r="T210" s="11">
        <f>VLOOKUP($H210,output!$A$9:$AH$2200,T$1-$J$1+2)</f>
        <v>0</v>
      </c>
      <c r="U210" s="11">
        <f>VLOOKUP($H210,output!$A$9:$AH$2200,U$1-$J$1+2)</f>
        <v>0</v>
      </c>
      <c r="V210" s="11">
        <f>VLOOKUP($H210,output!$A$9:$AH$2200,V$1-$J$1+2)</f>
        <v>0</v>
      </c>
      <c r="W210" s="11">
        <f>VLOOKUP($H210,output!$A$9:$AH$2200,W$1-$J$1+2)</f>
        <v>0</v>
      </c>
      <c r="X210" s="11">
        <f>VLOOKUP($H210,output!$A$9:$AH$2200,X$1-$J$1+2)</f>
        <v>0</v>
      </c>
      <c r="Y210" s="11">
        <f>VLOOKUP($H210,output!$A$9:$AH$2200,Y$1-$J$1+2)</f>
        <v>0</v>
      </c>
      <c r="Z210" s="11">
        <f>VLOOKUP($H210,output!$A$9:$AH$2200,Z$1-$J$1+2)</f>
        <v>0</v>
      </c>
      <c r="AA210" s="11">
        <f>VLOOKUP($H210,output!$A$9:$AH$2200,AA$1-$J$1+2)</f>
        <v>0</v>
      </c>
      <c r="AB210" s="11">
        <f>VLOOKUP($H210,output!$A$9:$AH$2200,AB$1-$J$1+2)</f>
        <v>0</v>
      </c>
      <c r="AC210" s="11">
        <f>VLOOKUP($H210,output!$A$9:$AH$2200,AC$1-$J$1+2)</f>
        <v>0</v>
      </c>
      <c r="AD210" s="11">
        <f>VLOOKUP($H210,output!$A$9:$AH$2200,AD$1-$J$1+2)</f>
        <v>0</v>
      </c>
      <c r="AE210" s="11">
        <f>VLOOKUP($H210,output!$A$9:$AH$2200,AE$1-$J$1+2)</f>
        <v>0</v>
      </c>
      <c r="AF210" s="11">
        <f>VLOOKUP($H210,output!$A$9:$AH$2200,AF$1-$J$1+2)</f>
        <v>0</v>
      </c>
      <c r="AG210" s="11">
        <f>VLOOKUP($H210,output!$A$9:$AH$2200,AG$1-$J$1+2)</f>
        <v>0</v>
      </c>
      <c r="AH210" s="11">
        <f>VLOOKUP($H210,output!$A$9:$AH$2200,AH$1-$J$1+2)</f>
        <v>0</v>
      </c>
      <c r="AI210" s="11">
        <f>VLOOKUP($H210,output!$A$9:$AH$2200,AI$1-$J$1+2)</f>
        <v>0</v>
      </c>
      <c r="AJ210" s="11">
        <f>VLOOKUP($H210,output!$A$9:$AH$2200,AJ$1-$J$1+2)</f>
        <v>0</v>
      </c>
      <c r="AK210" s="11">
        <f>VLOOKUP($H210,output!$A$9:$AH$2200,AK$1-$J$1+2)</f>
        <v>0</v>
      </c>
      <c r="AL210" s="11">
        <f>VLOOKUP($H210,output!$A$9:$AH$2200,AL$1-$J$1+2)</f>
        <v>0</v>
      </c>
      <c r="AM210" s="11">
        <f>VLOOKUP($H210,output!$A$9:$AH$2200,AM$1-$J$1+2)</f>
        <v>0</v>
      </c>
      <c r="AN210" s="11">
        <f>VLOOKUP($H210,output!$A$9:$AH$2200,AN$1-$J$1+2)</f>
        <v>0</v>
      </c>
      <c r="AO210" s="11">
        <f>VLOOKUP($H210,output!$A$9:$AH$2200,AO$1-$J$1+2)</f>
        <v>0</v>
      </c>
      <c r="AP210" s="11">
        <f>VLOOKUP($H210,output!$A$9:$AH$2200,AP$1-$J$1+2)</f>
        <v>0</v>
      </c>
    </row>
    <row r="211" spans="8:42" x14ac:dyDescent="0.35">
      <c r="H211" t="s">
        <v>91</v>
      </c>
      <c r="J211" s="11">
        <f>VLOOKUP($H211,output!$A$9:$AH$2200,J$1-$J$1+2)</f>
        <v>0</v>
      </c>
      <c r="K211" s="11">
        <f>VLOOKUP($H211,output!$A$9:$AH$2200,K$1-$J$1+2)</f>
        <v>121.093</v>
      </c>
      <c r="L211" s="11">
        <f>VLOOKUP($H211,output!$A$9:$AH$2200,L$1-$J$1+2)</f>
        <v>118.28400000000001</v>
      </c>
      <c r="M211" s="11">
        <f>VLOOKUP($H211,output!$A$9:$AH$2200,M$1-$J$1+2)</f>
        <v>119.672030773777</v>
      </c>
      <c r="N211" s="11">
        <f>VLOOKUP($H211,output!$A$9:$AH$2200,N$1-$J$1+2)</f>
        <v>0</v>
      </c>
      <c r="O211" s="11">
        <f>VLOOKUP($H211,output!$A$9:$AH$2200,O$1-$J$1+2)</f>
        <v>0</v>
      </c>
      <c r="P211" s="11">
        <f>VLOOKUP($H211,output!$A$9:$AH$2200,P$1-$J$1+2)</f>
        <v>0</v>
      </c>
      <c r="Q211" s="11">
        <f>VLOOKUP($H211,output!$A$9:$AH$2200,Q$1-$J$1+2)</f>
        <v>0</v>
      </c>
      <c r="R211" s="11">
        <f>VLOOKUP($H211,output!$A$9:$AH$2200,R$1-$J$1+2)</f>
        <v>0</v>
      </c>
      <c r="S211" s="11">
        <f>VLOOKUP($H211,output!$A$9:$AH$2200,S$1-$J$1+2)</f>
        <v>0</v>
      </c>
      <c r="T211" s="11">
        <f>VLOOKUP($H211,output!$A$9:$AH$2200,T$1-$J$1+2)</f>
        <v>0</v>
      </c>
      <c r="U211" s="11">
        <f>VLOOKUP($H211,output!$A$9:$AH$2200,U$1-$J$1+2)</f>
        <v>0</v>
      </c>
      <c r="V211" s="11">
        <f>VLOOKUP($H211,output!$A$9:$AH$2200,V$1-$J$1+2)</f>
        <v>0</v>
      </c>
      <c r="W211" s="11">
        <f>VLOOKUP($H211,output!$A$9:$AH$2200,W$1-$J$1+2)</f>
        <v>0</v>
      </c>
      <c r="X211" s="11">
        <f>VLOOKUP($H211,output!$A$9:$AH$2200,X$1-$J$1+2)</f>
        <v>0</v>
      </c>
      <c r="Y211" s="11">
        <f>VLOOKUP($H211,output!$A$9:$AH$2200,Y$1-$J$1+2)</f>
        <v>0</v>
      </c>
      <c r="Z211" s="11">
        <f>VLOOKUP($H211,output!$A$9:$AH$2200,Z$1-$J$1+2)</f>
        <v>0</v>
      </c>
      <c r="AA211" s="11">
        <f>VLOOKUP($H211,output!$A$9:$AH$2200,AA$1-$J$1+2)</f>
        <v>0</v>
      </c>
      <c r="AB211" s="11">
        <f>VLOOKUP($H211,output!$A$9:$AH$2200,AB$1-$J$1+2)</f>
        <v>0</v>
      </c>
      <c r="AC211" s="11">
        <f>VLOOKUP($H211,output!$A$9:$AH$2200,AC$1-$J$1+2)</f>
        <v>0</v>
      </c>
      <c r="AD211" s="11">
        <f>VLOOKUP($H211,output!$A$9:$AH$2200,AD$1-$J$1+2)</f>
        <v>0</v>
      </c>
      <c r="AE211" s="11">
        <f>VLOOKUP($H211,output!$A$9:$AH$2200,AE$1-$J$1+2)</f>
        <v>0</v>
      </c>
      <c r="AF211" s="11">
        <f>VLOOKUP($H211,output!$A$9:$AH$2200,AF$1-$J$1+2)</f>
        <v>0</v>
      </c>
      <c r="AG211" s="11">
        <f>VLOOKUP($H211,output!$A$9:$AH$2200,AG$1-$J$1+2)</f>
        <v>0</v>
      </c>
      <c r="AH211" s="11">
        <f>VLOOKUP($H211,output!$A$9:$AH$2200,AH$1-$J$1+2)</f>
        <v>0</v>
      </c>
      <c r="AI211" s="11">
        <f>VLOOKUP($H211,output!$A$9:$AH$2200,AI$1-$J$1+2)</f>
        <v>0</v>
      </c>
      <c r="AJ211" s="11">
        <f>VLOOKUP($H211,output!$A$9:$AH$2200,AJ$1-$J$1+2)</f>
        <v>0</v>
      </c>
      <c r="AK211" s="11">
        <f>VLOOKUP($H211,output!$A$9:$AH$2200,AK$1-$J$1+2)</f>
        <v>0</v>
      </c>
      <c r="AL211" s="11">
        <f>VLOOKUP($H211,output!$A$9:$AH$2200,AL$1-$J$1+2)</f>
        <v>0</v>
      </c>
      <c r="AM211" s="11">
        <f>VLOOKUP($H211,output!$A$9:$AH$2200,AM$1-$J$1+2)</f>
        <v>0</v>
      </c>
      <c r="AN211" s="11">
        <f>VLOOKUP($H211,output!$A$9:$AH$2200,AN$1-$J$1+2)</f>
        <v>0</v>
      </c>
      <c r="AO211" s="11">
        <f>VLOOKUP($H211,output!$A$9:$AH$2200,AO$1-$J$1+2)</f>
        <v>0</v>
      </c>
      <c r="AP211" s="11">
        <f>VLOOKUP($H211,output!$A$9:$AH$2200,AP$1-$J$1+2)</f>
        <v>0</v>
      </c>
    </row>
    <row r="212" spans="8:42" x14ac:dyDescent="0.35">
      <c r="H212" t="s">
        <v>92</v>
      </c>
      <c r="J212" s="11">
        <f>VLOOKUP($H212,output!$A$9:$AH$2200,J$1-$J$1+2)</f>
        <v>0</v>
      </c>
      <c r="K212" s="11">
        <f>VLOOKUP($H212,output!$A$9:$AH$2200,K$1-$J$1+2)</f>
        <v>124.187</v>
      </c>
      <c r="L212" s="11">
        <f>VLOOKUP($H212,output!$A$9:$AH$2200,L$1-$J$1+2)</f>
        <v>124.062</v>
      </c>
      <c r="M212" s="11">
        <f>VLOOKUP($H212,output!$A$9:$AH$2200,M$1-$J$1+2)</f>
        <v>115.18431660090999</v>
      </c>
      <c r="N212" s="11">
        <f>VLOOKUP($H212,output!$A$9:$AH$2200,N$1-$J$1+2)</f>
        <v>149.10513753533701</v>
      </c>
      <c r="O212" s="11">
        <f>VLOOKUP($H212,output!$A$9:$AH$2200,O$1-$J$1+2)</f>
        <v>217.77805389520799</v>
      </c>
      <c r="P212" s="11">
        <f>VLOOKUP($H212,output!$A$9:$AH$2200,P$1-$J$1+2)</f>
        <v>200.16669032415999</v>
      </c>
      <c r="Q212" s="11">
        <f>VLOOKUP($H212,output!$A$9:$AH$2200,Q$1-$J$1+2)</f>
        <v>184.43935286277301</v>
      </c>
      <c r="R212" s="11">
        <f>VLOOKUP($H212,output!$A$9:$AH$2200,R$1-$J$1+2)</f>
        <v>170.44739225722901</v>
      </c>
      <c r="S212" s="11">
        <f>VLOOKUP($H212,output!$A$9:$AH$2200,S$1-$J$1+2)</f>
        <v>240.07570193098101</v>
      </c>
      <c r="T212" s="11">
        <f>VLOOKUP($H212,output!$A$9:$AH$2200,T$1-$J$1+2)</f>
        <v>224.849572779895</v>
      </c>
      <c r="U212" s="11">
        <f>VLOOKUP($H212,output!$A$9:$AH$2200,U$1-$J$1+2)</f>
        <v>212.92980390430199</v>
      </c>
      <c r="V212" s="11">
        <f>VLOOKUP($H212,output!$A$9:$AH$2200,V$1-$J$1+2)</f>
        <v>217.11270157803801</v>
      </c>
      <c r="W212" s="11">
        <f>VLOOKUP($H212,output!$A$9:$AH$2200,W$1-$J$1+2)</f>
        <v>200.256306828742</v>
      </c>
      <c r="X212" s="11">
        <f>VLOOKUP($H212,output!$A$9:$AH$2200,X$1-$J$1+2)</f>
        <v>199.19619984109301</v>
      </c>
      <c r="Y212" s="11">
        <f>VLOOKUP($H212,output!$A$9:$AH$2200,Y$1-$J$1+2)</f>
        <v>182.46740283743199</v>
      </c>
      <c r="Z212" s="11">
        <f>VLOOKUP($H212,output!$A$9:$AH$2200,Z$1-$J$1+2)</f>
        <v>174.91394987295001</v>
      </c>
      <c r="AA212" s="11">
        <f>VLOOKUP($H212,output!$A$9:$AH$2200,AA$1-$J$1+2)</f>
        <v>165.42056105171301</v>
      </c>
      <c r="AB212" s="11">
        <f>VLOOKUP($H212,output!$A$9:$AH$2200,AB$1-$J$1+2)</f>
        <v>160.22023264467001</v>
      </c>
      <c r="AC212" s="11">
        <f>VLOOKUP($H212,output!$A$9:$AH$2200,AC$1-$J$1+2)</f>
        <v>156.30359871881501</v>
      </c>
      <c r="AD212" s="11">
        <f>VLOOKUP($H212,output!$A$9:$AH$2200,AD$1-$J$1+2)</f>
        <v>153.629681028004</v>
      </c>
      <c r="AE212" s="11">
        <f>VLOOKUP($H212,output!$A$9:$AH$2200,AE$1-$J$1+2)</f>
        <v>151.205006266098</v>
      </c>
      <c r="AF212" s="11">
        <f>VLOOKUP($H212,output!$A$9:$AH$2200,AF$1-$J$1+2)</f>
        <v>148.94442409536899</v>
      </c>
      <c r="AG212" s="11">
        <f>VLOOKUP($H212,output!$A$9:$AH$2200,AG$1-$J$1+2)</f>
        <v>146.830887184933</v>
      </c>
      <c r="AH212" s="11">
        <f>VLOOKUP($H212,output!$A$9:$AH$2200,AH$1-$J$1+2)</f>
        <v>144.79827056172999</v>
      </c>
      <c r="AI212" s="11">
        <f>VLOOKUP($H212,output!$A$9:$AH$2200,AI$1-$J$1+2)</f>
        <v>142.82478086804201</v>
      </c>
      <c r="AJ212" s="11">
        <f>VLOOKUP($H212,output!$A$9:$AH$2200,AJ$1-$J$1+2)</f>
        <v>140.89133736906399</v>
      </c>
      <c r="AK212" s="11">
        <f>VLOOKUP($H212,output!$A$9:$AH$2200,AK$1-$J$1+2)</f>
        <v>138.99128638094899</v>
      </c>
      <c r="AL212" s="11">
        <f>VLOOKUP($H212,output!$A$9:$AH$2200,AL$1-$J$1+2)</f>
        <v>137.11488043323499</v>
      </c>
      <c r="AM212" s="11">
        <f>VLOOKUP($H212,output!$A$9:$AH$2200,AM$1-$J$1+2)</f>
        <v>135.25518878134</v>
      </c>
      <c r="AN212" s="11">
        <f>VLOOKUP($H212,output!$A$9:$AH$2200,AN$1-$J$1+2)</f>
        <v>133.406681641983</v>
      </c>
      <c r="AO212" s="11">
        <f>VLOOKUP($H212,output!$A$9:$AH$2200,AO$1-$J$1+2)</f>
        <v>131.56489807965801</v>
      </c>
      <c r="AP212" s="11">
        <f>VLOOKUP($H212,output!$A$9:$AH$2200,AP$1-$J$1+2)</f>
        <v>129.72619362728801</v>
      </c>
    </row>
    <row r="213" spans="8:42" x14ac:dyDescent="0.35">
      <c r="H213" t="s">
        <v>38</v>
      </c>
      <c r="J213" s="11">
        <f>VLOOKUP($H213,output!$A$9:$AH$2200,J$1-$J$1+2)</f>
        <v>0</v>
      </c>
      <c r="K213" s="11">
        <f>VLOOKUP($H213,output!$A$9:$AH$2200,K$1-$J$1+2)</f>
        <v>126.816</v>
      </c>
      <c r="L213" s="11">
        <f>VLOOKUP($H213,output!$A$9:$AH$2200,L$1-$J$1+2)</f>
        <v>126.681</v>
      </c>
      <c r="M213" s="11">
        <f>VLOOKUP($H213,output!$A$9:$AH$2200,M$1-$J$1+2)</f>
        <v>117.687948606681</v>
      </c>
      <c r="N213" s="11">
        <f>VLOOKUP($H213,output!$A$9:$AH$2200,N$1-$J$1+2)</f>
        <v>152.15354628680899</v>
      </c>
      <c r="O213" s="11">
        <f>VLOOKUP($H213,output!$A$9:$AH$2200,O$1-$J$1+2)</f>
        <v>221.822245162131</v>
      </c>
      <c r="P213" s="11">
        <f>VLOOKUP($H213,output!$A$9:$AH$2200,P$1-$J$1+2)</f>
        <v>203.95223365585801</v>
      </c>
      <c r="Q213" s="11">
        <f>VLOOKUP($H213,output!$A$9:$AH$2200,Q$1-$J$1+2)</f>
        <v>188.03964939507301</v>
      </c>
      <c r="R213" s="11">
        <f>VLOOKUP($H213,output!$A$9:$AH$2200,R$1-$J$1+2)</f>
        <v>173.895702110516</v>
      </c>
      <c r="S213" s="11">
        <f>VLOOKUP($H213,output!$A$9:$AH$2200,S$1-$J$1+2)</f>
        <v>243.39482402175699</v>
      </c>
      <c r="T213" s="11">
        <f>VLOOKUP($H213,output!$A$9:$AH$2200,T$1-$J$1+2)</f>
        <v>228.06472871940699</v>
      </c>
      <c r="U213" s="11">
        <f>VLOOKUP($H213,output!$A$9:$AH$2200,U$1-$J$1+2)</f>
        <v>216.060091243697</v>
      </c>
      <c r="V213" s="11">
        <f>VLOOKUP($H213,output!$A$9:$AH$2200,V$1-$J$1+2)</f>
        <v>221.66388328343899</v>
      </c>
      <c r="W213" s="11">
        <f>VLOOKUP($H213,output!$A$9:$AH$2200,W$1-$J$1+2)</f>
        <v>204.594710680356</v>
      </c>
      <c r="X213" s="11">
        <f>VLOOKUP($H213,output!$A$9:$AH$2200,X$1-$J$1+2)</f>
        <v>203.56718275941401</v>
      </c>
      <c r="Y213" s="11">
        <f>VLOOKUP($H213,output!$A$9:$AH$2200,Y$1-$J$1+2)</f>
        <v>187.66362353488501</v>
      </c>
      <c r="Z213" s="11">
        <f>VLOOKUP($H213,output!$A$9:$AH$2200,Z$1-$J$1+2)</f>
        <v>179.94594787709599</v>
      </c>
      <c r="AA213" s="11">
        <f>VLOOKUP($H213,output!$A$9:$AH$2200,AA$1-$J$1+2)</f>
        <v>170.22673178088701</v>
      </c>
      <c r="AB213" s="11">
        <f>VLOOKUP($H213,output!$A$9:$AH$2200,AB$1-$J$1+2)</f>
        <v>164.934521308733</v>
      </c>
      <c r="AC213" s="11">
        <f>VLOOKUP($H213,output!$A$9:$AH$2200,AC$1-$J$1+2)</f>
        <v>160.94816123801399</v>
      </c>
      <c r="AD213" s="11">
        <f>VLOOKUP($H213,output!$A$9:$AH$2200,AD$1-$J$1+2)</f>
        <v>158.24032478091399</v>
      </c>
      <c r="AE213" s="11">
        <f>VLOOKUP($H213,output!$A$9:$AH$2200,AE$1-$J$1+2)</f>
        <v>155.7852039979</v>
      </c>
      <c r="AF213" s="11">
        <f>VLOOKUP($H213,output!$A$9:$AH$2200,AF$1-$J$1+2)</f>
        <v>153.496915792869</v>
      </c>
      <c r="AG213" s="11">
        <f>VLOOKUP($H213,output!$A$9:$AH$2200,AG$1-$J$1+2)</f>
        <v>151.358745839227</v>
      </c>
      <c r="AH213" s="11">
        <f>VLOOKUP($H213,output!$A$9:$AH$2200,AH$1-$J$1+2)</f>
        <v>149.30295704257401</v>
      </c>
      <c r="AI213" s="11">
        <f>VLOOKUP($H213,output!$A$9:$AH$2200,AI$1-$J$1+2)</f>
        <v>147.30761342345599</v>
      </c>
      <c r="AJ213" s="11">
        <f>VLOOKUP($H213,output!$A$9:$AH$2200,AJ$1-$J$1+2)</f>
        <v>145.352966110056</v>
      </c>
      <c r="AK213" s="11">
        <f>VLOOKUP($H213,output!$A$9:$AH$2200,AK$1-$J$1+2)</f>
        <v>143.433063147029</v>
      </c>
      <c r="AL213" s="11">
        <f>VLOOKUP($H213,output!$A$9:$AH$2200,AL$1-$J$1+2)</f>
        <v>141.537743257925</v>
      </c>
      <c r="AM213" s="11">
        <f>VLOOKUP($H213,output!$A$9:$AH$2200,AM$1-$J$1+2)</f>
        <v>139.660012505049</v>
      </c>
      <c r="AN213" s="11">
        <f>VLOOKUP($H213,output!$A$9:$AH$2200,AN$1-$J$1+2)</f>
        <v>137.794285957818</v>
      </c>
      <c r="AO213" s="11">
        <f>VLOOKUP($H213,output!$A$9:$AH$2200,AO$1-$J$1+2)</f>
        <v>135.93605769277801</v>
      </c>
      <c r="AP213" s="11">
        <f>VLOOKUP($H213,output!$A$9:$AH$2200,AP$1-$J$1+2)</f>
        <v>134.081644667055</v>
      </c>
    </row>
    <row r="214" spans="8:42" x14ac:dyDescent="0.35"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8:42" x14ac:dyDescent="0.35">
      <c r="H215" t="s">
        <v>32</v>
      </c>
      <c r="J215" s="11">
        <f>VLOOKUP($H215,output!$A$9:$AH$2200,J$1-$J$1+2)</f>
        <v>0</v>
      </c>
      <c r="K215" s="11">
        <f>VLOOKUP($H215,output!$A$9:$AH$2200,K$1-$J$1+2)</f>
        <v>213.38300000000001</v>
      </c>
      <c r="L215" s="11">
        <f>VLOOKUP($H215,output!$A$9:$AH$2200,L$1-$J$1+2)</f>
        <v>207.08600000000001</v>
      </c>
      <c r="M215" s="11">
        <f>VLOOKUP($H215,output!$A$9:$AH$2200,M$1-$J$1+2)</f>
        <v>212.18174777048199</v>
      </c>
      <c r="N215" s="11">
        <f>VLOOKUP($H215,output!$A$9:$AH$2200,N$1-$J$1+2)</f>
        <v>205.66157105347301</v>
      </c>
      <c r="O215" s="11">
        <f>VLOOKUP($H215,output!$A$9:$AH$2200,O$1-$J$1+2)</f>
        <v>198.02005511447899</v>
      </c>
      <c r="P215" s="11">
        <f>VLOOKUP($H215,output!$A$9:$AH$2200,P$1-$J$1+2)</f>
        <v>183.67554965377701</v>
      </c>
      <c r="Q215" s="11">
        <f>VLOOKUP($H215,output!$A$9:$AH$2200,Q$1-$J$1+2)</f>
        <v>176.27271946038701</v>
      </c>
      <c r="R215" s="11">
        <f>VLOOKUP($H215,output!$A$9:$AH$2200,R$1-$J$1+2)</f>
        <v>166.67702543746901</v>
      </c>
      <c r="S215" s="11">
        <f>VLOOKUP($H215,output!$A$9:$AH$2200,S$1-$J$1+2)</f>
        <v>156.49171737683699</v>
      </c>
      <c r="T215" s="11">
        <f>VLOOKUP($H215,output!$A$9:$AH$2200,T$1-$J$1+2)</f>
        <v>147.43791024294501</v>
      </c>
      <c r="U215" s="11">
        <f>VLOOKUP($H215,output!$A$9:$AH$2200,U$1-$J$1+2)</f>
        <v>139.51899272908099</v>
      </c>
      <c r="V215" s="11">
        <f>VLOOKUP($H215,output!$A$9:$AH$2200,V$1-$J$1+2)</f>
        <v>130.40525362463799</v>
      </c>
      <c r="W215" s="11">
        <f>VLOOKUP($H215,output!$A$9:$AH$2200,W$1-$J$1+2)</f>
        <v>123.181158012615</v>
      </c>
      <c r="X215" s="11">
        <f>VLOOKUP($H215,output!$A$9:$AH$2200,X$1-$J$1+2)</f>
        <v>117.72991759783601</v>
      </c>
      <c r="Y215" s="11">
        <f>VLOOKUP($H215,output!$A$9:$AH$2200,Y$1-$J$1+2)</f>
        <v>113.707169947298</v>
      </c>
      <c r="Z215" s="11">
        <f>VLOOKUP($H215,output!$A$9:$AH$2200,Z$1-$J$1+2)</f>
        <v>108.516407654178</v>
      </c>
      <c r="AA215" s="11">
        <f>VLOOKUP($H215,output!$A$9:$AH$2200,AA$1-$J$1+2)</f>
        <v>103.427028332397</v>
      </c>
      <c r="AB215" s="11">
        <f>VLOOKUP($H215,output!$A$9:$AH$2200,AB$1-$J$1+2)</f>
        <v>99.363879555629396</v>
      </c>
      <c r="AC215" s="11">
        <f>VLOOKUP($H215,output!$A$9:$AH$2200,AC$1-$J$1+2)</f>
        <v>95.755562156166505</v>
      </c>
      <c r="AD215" s="11">
        <f>VLOOKUP($H215,output!$A$9:$AH$2200,AD$1-$J$1+2)</f>
        <v>92.916507127632201</v>
      </c>
      <c r="AE215" s="11">
        <f>VLOOKUP($H215,output!$A$9:$AH$2200,AE$1-$J$1+2)</f>
        <v>90.198286147566805</v>
      </c>
      <c r="AF215" s="11">
        <f>VLOOKUP($H215,output!$A$9:$AH$2200,AF$1-$J$1+2)</f>
        <v>87.5725417101864</v>
      </c>
      <c r="AG215" s="11">
        <f>VLOOKUP($H215,output!$A$9:$AH$2200,AG$1-$J$1+2)</f>
        <v>85.224071061861693</v>
      </c>
      <c r="AH215" s="11">
        <f>VLOOKUP($H215,output!$A$9:$AH$2200,AH$1-$J$1+2)</f>
        <v>82.917319066581697</v>
      </c>
      <c r="AI215" s="11">
        <f>VLOOKUP($H215,output!$A$9:$AH$2200,AI$1-$J$1+2)</f>
        <v>80.648354607920197</v>
      </c>
      <c r="AJ215" s="11">
        <f>VLOOKUP($H215,output!$A$9:$AH$2200,AJ$1-$J$1+2)</f>
        <v>78.392109738745305</v>
      </c>
      <c r="AK215" s="11">
        <f>VLOOKUP($H215,output!$A$9:$AH$2200,AK$1-$J$1+2)</f>
        <v>76.178158566952604</v>
      </c>
      <c r="AL215" s="11">
        <f>VLOOKUP($H215,output!$A$9:$AH$2200,AL$1-$J$1+2)</f>
        <v>73.997244061555904</v>
      </c>
      <c r="AM215" s="11">
        <f>VLOOKUP($H215,output!$A$9:$AH$2200,AM$1-$J$1+2)</f>
        <v>71.850021330811302</v>
      </c>
      <c r="AN215" s="11">
        <f>VLOOKUP($H215,output!$A$9:$AH$2200,AN$1-$J$1+2)</f>
        <v>69.737307184066907</v>
      </c>
      <c r="AO215" s="11">
        <f>VLOOKUP($H215,output!$A$9:$AH$2200,AO$1-$J$1+2)</f>
        <v>67.660086971343603</v>
      </c>
      <c r="AP215" s="11">
        <f>VLOOKUP($H215,output!$A$9:$AH$2200,AP$1-$J$1+2)</f>
        <v>65.619373657678594</v>
      </c>
    </row>
    <row r="216" spans="8:42" x14ac:dyDescent="0.35">
      <c r="H216" t="s">
        <v>31</v>
      </c>
      <c r="J216" s="11">
        <f>VLOOKUP($H216,output!$A$9:$AH$2200,J$1-$J$1+2)</f>
        <v>0</v>
      </c>
      <c r="K216" s="11">
        <f>VLOOKUP($H216,output!$A$9:$AH$2200,K$1-$J$1+2)</f>
        <v>286.45999999999998</v>
      </c>
      <c r="L216" s="11">
        <f>VLOOKUP($H216,output!$A$9:$AH$2200,L$1-$J$1+2)</f>
        <v>293.86900000000003</v>
      </c>
      <c r="M216" s="11">
        <f>VLOOKUP($H216,output!$A$9:$AH$2200,M$1-$J$1+2)</f>
        <v>300.51066011260298</v>
      </c>
      <c r="N216" s="11">
        <f>VLOOKUP($H216,output!$A$9:$AH$2200,N$1-$J$1+2)</f>
        <v>373.93116568796501</v>
      </c>
      <c r="O216" s="11">
        <f>VLOOKUP($H216,output!$A$9:$AH$2200,O$1-$J$1+2)</f>
        <v>544.94967554008895</v>
      </c>
      <c r="P216" s="11">
        <f>VLOOKUP($H216,output!$A$9:$AH$2200,P$1-$J$1+2)</f>
        <v>608.92948157608203</v>
      </c>
      <c r="Q216" s="11">
        <f>VLOOKUP($H216,output!$A$9:$AH$2200,Q$1-$J$1+2)</f>
        <v>557.51566131117795</v>
      </c>
      <c r="R216" s="11">
        <f>VLOOKUP($H216,output!$A$9:$AH$2200,R$1-$J$1+2)</f>
        <v>539.36374802183298</v>
      </c>
      <c r="S216" s="11">
        <f>VLOOKUP($H216,output!$A$9:$AH$2200,S$1-$J$1+2)</f>
        <v>831.97833476223002</v>
      </c>
      <c r="T216" s="11">
        <f>VLOOKUP($H216,output!$A$9:$AH$2200,T$1-$J$1+2)</f>
        <v>794.62856045017895</v>
      </c>
      <c r="U216" s="11">
        <f>VLOOKUP($H216,output!$A$9:$AH$2200,U$1-$J$1+2)</f>
        <v>801.61835421062199</v>
      </c>
      <c r="V216" s="11">
        <f>VLOOKUP($H216,output!$A$9:$AH$2200,V$1-$J$1+2)</f>
        <v>1025.1432937091299</v>
      </c>
      <c r="W216" s="11">
        <f>VLOOKUP($H216,output!$A$9:$AH$2200,W$1-$J$1+2)</f>
        <v>889.41221741929598</v>
      </c>
      <c r="X216" s="11">
        <f>VLOOKUP($H216,output!$A$9:$AH$2200,X$1-$J$1+2)</f>
        <v>900.622172519439</v>
      </c>
      <c r="Y216" s="11">
        <f>VLOOKUP($H216,output!$A$9:$AH$2200,Y$1-$J$1+2)</f>
        <v>876.27450184095596</v>
      </c>
      <c r="Z216" s="11">
        <f>VLOOKUP($H216,output!$A$9:$AH$2200,Z$1-$J$1+2)</f>
        <v>879.18993068885402</v>
      </c>
      <c r="AA216" s="11">
        <f>VLOOKUP($H216,output!$A$9:$AH$2200,AA$1-$J$1+2)</f>
        <v>878.12098803992797</v>
      </c>
      <c r="AB216" s="11">
        <f>VLOOKUP($H216,output!$A$9:$AH$2200,AB$1-$J$1+2)</f>
        <v>809.70895102434099</v>
      </c>
      <c r="AC216" s="11">
        <f>VLOOKUP($H216,output!$A$9:$AH$2200,AC$1-$J$1+2)</f>
        <v>778.02025494256304</v>
      </c>
      <c r="AD216" s="11">
        <f>VLOOKUP($H216,output!$A$9:$AH$2200,AD$1-$J$1+2)</f>
        <v>761.57233518934504</v>
      </c>
      <c r="AE216" s="11">
        <f>VLOOKUP($H216,output!$A$9:$AH$2200,AE$1-$J$1+2)</f>
        <v>751.35666267849604</v>
      </c>
      <c r="AF216" s="11">
        <f>VLOOKUP($H216,output!$A$9:$AH$2200,AF$1-$J$1+2)</f>
        <v>744.40183521377503</v>
      </c>
      <c r="AG216" s="11">
        <f>VLOOKUP($H216,output!$A$9:$AH$2200,AG$1-$J$1+2)</f>
        <v>738.87000282456495</v>
      </c>
      <c r="AH216" s="11">
        <f>VLOOKUP($H216,output!$A$9:$AH$2200,AH$1-$J$1+2)</f>
        <v>734.72440147867098</v>
      </c>
      <c r="AI216" s="11">
        <f>VLOOKUP($H216,output!$A$9:$AH$2200,AI$1-$J$1+2)</f>
        <v>731.520656232389</v>
      </c>
      <c r="AJ216" s="11">
        <f>VLOOKUP($H216,output!$A$9:$AH$2200,AJ$1-$J$1+2)</f>
        <v>729.01757661226998</v>
      </c>
      <c r="AK216" s="11">
        <f>VLOOKUP($H216,output!$A$9:$AH$2200,AK$1-$J$1+2)</f>
        <v>727.00550491769798</v>
      </c>
      <c r="AL216" s="11">
        <f>VLOOKUP($H216,output!$A$9:$AH$2200,AL$1-$J$1+2)</f>
        <v>725.37727488434598</v>
      </c>
      <c r="AM216" s="11">
        <f>VLOOKUP($H216,output!$A$9:$AH$2200,AM$1-$J$1+2)</f>
        <v>724.04982764599799</v>
      </c>
      <c r="AN216" s="11">
        <f>VLOOKUP($H216,output!$A$9:$AH$2200,AN$1-$J$1+2)</f>
        <v>722.96278095911396</v>
      </c>
      <c r="AO216" s="11">
        <f>VLOOKUP($H216,output!$A$9:$AH$2200,AO$1-$J$1+2)</f>
        <v>722.07087001348202</v>
      </c>
      <c r="AP216" s="11">
        <f>VLOOKUP($H216,output!$A$9:$AH$2200,AP$1-$J$1+2)</f>
        <v>721.33934397978396</v>
      </c>
    </row>
    <row r="217" spans="8:42" x14ac:dyDescent="0.35">
      <c r="H217" t="s">
        <v>33</v>
      </c>
      <c r="J217" s="11">
        <f>VLOOKUP($H217,output!$A$9:$AH$2200,J$1-$J$1+2)</f>
        <v>0</v>
      </c>
      <c r="K217" s="11">
        <f>VLOOKUP($H217,output!$A$9:$AH$2200,K$1-$J$1+2)</f>
        <v>436.75799999999998</v>
      </c>
      <c r="L217" s="11">
        <f>VLOOKUP($H217,output!$A$9:$AH$2200,L$1-$J$1+2)</f>
        <v>432.63799999999998</v>
      </c>
      <c r="M217" s="11">
        <f>VLOOKUP($H217,output!$A$9:$AH$2200,M$1-$J$1+2)</f>
        <v>428.73512066382602</v>
      </c>
      <c r="N217" s="11">
        <f>VLOOKUP($H217,output!$A$9:$AH$2200,N$1-$J$1+2)</f>
        <v>424.979063514215</v>
      </c>
      <c r="O217" s="11">
        <f>VLOOKUP($H217,output!$A$9:$AH$2200,O$1-$J$1+2)</f>
        <v>459.01255987717201</v>
      </c>
      <c r="P217" s="11">
        <f>VLOOKUP($H217,output!$A$9:$AH$2200,P$1-$J$1+2)</f>
        <v>448.13696770785498</v>
      </c>
      <c r="Q217" s="11">
        <f>VLOOKUP($H217,output!$A$9:$AH$2200,Q$1-$J$1+2)</f>
        <v>438.762389766978</v>
      </c>
      <c r="R217" s="11">
        <f>VLOOKUP($H217,output!$A$9:$AH$2200,R$1-$J$1+2)</f>
        <v>430.63883643543301</v>
      </c>
      <c r="S217" s="11">
        <f>VLOOKUP($H217,output!$A$9:$AH$2200,S$1-$J$1+2)</f>
        <v>423.53769750265599</v>
      </c>
      <c r="T217" s="11">
        <f>VLOOKUP($H217,output!$A$9:$AH$2200,T$1-$J$1+2)</f>
        <v>417.02005194282498</v>
      </c>
      <c r="U217" s="11">
        <f>VLOOKUP($H217,output!$A$9:$AH$2200,U$1-$J$1+2)</f>
        <v>411.34604322422803</v>
      </c>
      <c r="V217" s="11">
        <f>VLOOKUP($H217,output!$A$9:$AH$2200,V$1-$J$1+2)</f>
        <v>415.97927226646999</v>
      </c>
      <c r="W217" s="11">
        <f>VLOOKUP($H217,output!$A$9:$AH$2200,W$1-$J$1+2)</f>
        <v>405.02510211927103</v>
      </c>
      <c r="X217" s="11">
        <f>VLOOKUP($H217,output!$A$9:$AH$2200,X$1-$J$1+2)</f>
        <v>404.20552251937301</v>
      </c>
      <c r="Y217" s="11">
        <f>VLOOKUP($H217,output!$A$9:$AH$2200,Y$1-$J$1+2)</f>
        <v>391.04842916081901</v>
      </c>
      <c r="Z217" s="11">
        <f>VLOOKUP($H217,output!$A$9:$AH$2200,Z$1-$J$1+2)</f>
        <v>383.53605757950902</v>
      </c>
      <c r="AA217" s="11">
        <f>VLOOKUP($H217,output!$A$9:$AH$2200,AA$1-$J$1+2)</f>
        <v>374.05090139506598</v>
      </c>
      <c r="AB217" s="11">
        <f>VLOOKUP($H217,output!$A$9:$AH$2200,AB$1-$J$1+2)</f>
        <v>367.92686881390102</v>
      </c>
      <c r="AC217" s="11">
        <f>VLOOKUP($H217,output!$A$9:$AH$2200,AC$1-$J$1+2)</f>
        <v>363.40202682799998</v>
      </c>
      <c r="AD217" s="11">
        <f>VLOOKUP($H217,output!$A$9:$AH$2200,AD$1-$J$1+2)</f>
        <v>360.27243257058097</v>
      </c>
      <c r="AE217" s="11">
        <f>VLOOKUP($H217,output!$A$9:$AH$2200,AE$1-$J$1+2)</f>
        <v>357.54531026121703</v>
      </c>
      <c r="AF217" s="11">
        <f>VLOOKUP($H217,output!$A$9:$AH$2200,AF$1-$J$1+2)</f>
        <v>355.09887499739102</v>
      </c>
      <c r="AG217" s="11">
        <f>VLOOKUP($H217,output!$A$9:$AH$2200,AG$1-$J$1+2)</f>
        <v>352.86910234728998</v>
      </c>
      <c r="AH217" s="11">
        <f>VLOOKUP($H217,output!$A$9:$AH$2200,AH$1-$J$1+2)</f>
        <v>350.81785684476102</v>
      </c>
      <c r="AI217" s="11">
        <f>VLOOKUP($H217,output!$A$9:$AH$2200,AI$1-$J$1+2)</f>
        <v>348.919341050078</v>
      </c>
      <c r="AJ217" s="11">
        <f>VLOOKUP($H217,output!$A$9:$AH$2200,AJ$1-$J$1+2)</f>
        <v>347.154870334392</v>
      </c>
      <c r="AK217" s="11">
        <f>VLOOKUP($H217,output!$A$9:$AH$2200,AK$1-$J$1+2)</f>
        <v>345.50999044831298</v>
      </c>
      <c r="AL217" s="11">
        <f>VLOOKUP($H217,output!$A$9:$AH$2200,AL$1-$J$1+2)</f>
        <v>343.97296939164301</v>
      </c>
      <c r="AM217" s="11">
        <f>VLOOKUP($H217,output!$A$9:$AH$2200,AM$1-$J$1+2)</f>
        <v>342.53395242341401</v>
      </c>
      <c r="AN217" s="11">
        <f>VLOOKUP($H217,output!$A$9:$AH$2200,AN$1-$J$1+2)</f>
        <v>341.18445921153199</v>
      </c>
      <c r="AO217" s="11">
        <f>VLOOKUP($H217,output!$A$9:$AH$2200,AO$1-$J$1+2)</f>
        <v>339.917067541184</v>
      </c>
      <c r="AP217" s="11">
        <f>VLOOKUP($H217,output!$A$9:$AH$2200,AP$1-$J$1+2)</f>
        <v>338.72520197786599</v>
      </c>
    </row>
    <row r="218" spans="8:42" x14ac:dyDescent="0.35">
      <c r="H218" t="s">
        <v>35</v>
      </c>
      <c r="J218" s="11">
        <f>VLOOKUP($H218,output!$A$9:$AH$2200,J$1-$J$1+2)</f>
        <v>0</v>
      </c>
      <c r="K218" s="11">
        <f>VLOOKUP($H218,output!$A$9:$AH$2200,K$1-$J$1+2)</f>
        <v>348.33100000000002</v>
      </c>
      <c r="L218" s="11">
        <f>VLOOKUP($H218,output!$A$9:$AH$2200,L$1-$J$1+2)</f>
        <v>344.88099999999997</v>
      </c>
      <c r="M218" s="11">
        <f>VLOOKUP($H218,output!$A$9:$AH$2200,M$1-$J$1+2)</f>
        <v>335.781778944086</v>
      </c>
      <c r="N218" s="11">
        <f>VLOOKUP($H218,output!$A$9:$AH$2200,N$1-$J$1+2)</f>
        <v>352.16459047020101</v>
      </c>
      <c r="O218" s="11">
        <f>VLOOKUP($H218,output!$A$9:$AH$2200,O$1-$J$1+2)</f>
        <v>390.055894396518</v>
      </c>
      <c r="P218" s="11">
        <f>VLOOKUP($H218,output!$A$9:$AH$2200,P$1-$J$1+2)</f>
        <v>369.43748578827598</v>
      </c>
      <c r="Q218" s="11">
        <f>VLOOKUP($H218,output!$A$9:$AH$2200,Q$1-$J$1+2)</f>
        <v>356.56868932207902</v>
      </c>
      <c r="R218" s="11">
        <f>VLOOKUP($H218,output!$A$9:$AH$2200,R$1-$J$1+2)</f>
        <v>345.09825747832099</v>
      </c>
      <c r="S218" s="11">
        <f>VLOOKUP($H218,output!$A$9:$AH$2200,S$1-$J$1+2)</f>
        <v>15.813680989558099</v>
      </c>
      <c r="T218" s="11">
        <f>VLOOKUP($H218,output!$A$9:$AH$2200,T$1-$J$1+2)</f>
        <v>14.5947391180251</v>
      </c>
      <c r="U218" s="11">
        <f>VLOOKUP($H218,output!$A$9:$AH$2200,U$1-$J$1+2)</f>
        <v>13.5316867934197</v>
      </c>
      <c r="V218" s="11">
        <f>VLOOKUP($H218,output!$A$9:$AH$2200,V$1-$J$1+2)</f>
        <v>12.8361160656215</v>
      </c>
      <c r="W218" s="11">
        <f>VLOOKUP($H218,output!$A$9:$AH$2200,W$1-$J$1+2)</f>
        <v>11.772181073345299</v>
      </c>
      <c r="X218" s="11">
        <f>VLOOKUP($H218,output!$A$9:$AH$2200,X$1-$J$1+2)</f>
        <v>11.1183894211126</v>
      </c>
      <c r="Y218" s="11">
        <f>VLOOKUP($H218,output!$A$9:$AH$2200,Y$1-$J$1+2)</f>
        <v>0</v>
      </c>
      <c r="Z218" s="11">
        <f>VLOOKUP($H218,output!$A$9:$AH$2200,Z$1-$J$1+2)</f>
        <v>0</v>
      </c>
      <c r="AA218" s="11">
        <f>VLOOKUP($H218,output!$A$9:$AH$2200,AA$1-$J$1+2)</f>
        <v>0</v>
      </c>
      <c r="AB218" s="11">
        <f>VLOOKUP($H218,output!$A$9:$AH$2200,AB$1-$J$1+2)</f>
        <v>0</v>
      </c>
      <c r="AC218" s="11">
        <f>VLOOKUP($H218,output!$A$9:$AH$2200,AC$1-$J$1+2)</f>
        <v>0</v>
      </c>
      <c r="AD218" s="11">
        <f>VLOOKUP($H218,output!$A$9:$AH$2200,AD$1-$J$1+2)</f>
        <v>0</v>
      </c>
      <c r="AE218" s="11">
        <f>VLOOKUP($H218,output!$A$9:$AH$2200,AE$1-$J$1+2)</f>
        <v>0</v>
      </c>
      <c r="AF218" s="11">
        <f>VLOOKUP($H218,output!$A$9:$AH$2200,AF$1-$J$1+2)</f>
        <v>0</v>
      </c>
      <c r="AG218" s="11">
        <f>VLOOKUP($H218,output!$A$9:$AH$2200,AG$1-$J$1+2)</f>
        <v>0</v>
      </c>
      <c r="AH218" s="11">
        <f>VLOOKUP($H218,output!$A$9:$AH$2200,AH$1-$J$1+2)</f>
        <v>0</v>
      </c>
      <c r="AI218" s="11">
        <f>VLOOKUP($H218,output!$A$9:$AH$2200,AI$1-$J$1+2)</f>
        <v>0</v>
      </c>
      <c r="AJ218" s="11">
        <f>VLOOKUP($H218,output!$A$9:$AH$2200,AJ$1-$J$1+2)</f>
        <v>0</v>
      </c>
      <c r="AK218" s="11">
        <f>VLOOKUP($H218,output!$A$9:$AH$2200,AK$1-$J$1+2)</f>
        <v>0</v>
      </c>
      <c r="AL218" s="11">
        <f>VLOOKUP($H218,output!$A$9:$AH$2200,AL$1-$J$1+2)</f>
        <v>0</v>
      </c>
      <c r="AM218" s="11">
        <f>VLOOKUP($H218,output!$A$9:$AH$2200,AM$1-$J$1+2)</f>
        <v>0</v>
      </c>
      <c r="AN218" s="11">
        <f>VLOOKUP($H218,output!$A$9:$AH$2200,AN$1-$J$1+2)</f>
        <v>0</v>
      </c>
      <c r="AO218" s="11">
        <f>VLOOKUP($H218,output!$A$9:$AH$2200,AO$1-$J$1+2)</f>
        <v>0</v>
      </c>
      <c r="AP218" s="11">
        <f>VLOOKUP($H218,output!$A$9:$AH$2200,AP$1-$J$1+2)</f>
        <v>0</v>
      </c>
    </row>
    <row r="219" spans="8:42" x14ac:dyDescent="0.35">
      <c r="H219" t="s">
        <v>37</v>
      </c>
      <c r="J219" s="11">
        <f>VLOOKUP($H219,output!$A$9:$AH$2200,J$1-$J$1+2)</f>
        <v>0</v>
      </c>
      <c r="K219" s="11">
        <f>VLOOKUP($H219,output!$A$9:$AH$2200,K$1-$J$1+2)</f>
        <v>121.093</v>
      </c>
      <c r="L219" s="11">
        <f>VLOOKUP($H219,output!$A$9:$AH$2200,L$1-$J$1+2)</f>
        <v>118.28400000000001</v>
      </c>
      <c r="M219" s="11">
        <f>VLOOKUP($H219,output!$A$9:$AH$2200,M$1-$J$1+2)</f>
        <v>119.672030773777</v>
      </c>
      <c r="N219" s="11">
        <f>VLOOKUP($H219,output!$A$9:$AH$2200,N$1-$J$1+2)</f>
        <v>0</v>
      </c>
      <c r="O219" s="11">
        <f>VLOOKUP($H219,output!$A$9:$AH$2200,O$1-$J$1+2)</f>
        <v>0</v>
      </c>
      <c r="P219" s="11">
        <f>VLOOKUP($H219,output!$A$9:$AH$2200,P$1-$J$1+2)</f>
        <v>0</v>
      </c>
      <c r="Q219" s="11">
        <f>VLOOKUP($H219,output!$A$9:$AH$2200,Q$1-$J$1+2)</f>
        <v>0</v>
      </c>
      <c r="R219" s="11">
        <f>VLOOKUP($H219,output!$A$9:$AH$2200,R$1-$J$1+2)</f>
        <v>0</v>
      </c>
      <c r="S219" s="11">
        <f>VLOOKUP($H219,output!$A$9:$AH$2200,S$1-$J$1+2)</f>
        <v>0</v>
      </c>
      <c r="T219" s="11">
        <f>VLOOKUP($H219,output!$A$9:$AH$2200,T$1-$J$1+2)</f>
        <v>0</v>
      </c>
      <c r="U219" s="11">
        <f>VLOOKUP($H219,output!$A$9:$AH$2200,U$1-$J$1+2)</f>
        <v>0</v>
      </c>
      <c r="V219" s="11">
        <f>VLOOKUP($H219,output!$A$9:$AH$2200,V$1-$J$1+2)</f>
        <v>0</v>
      </c>
      <c r="W219" s="11">
        <f>VLOOKUP($H219,output!$A$9:$AH$2200,W$1-$J$1+2)</f>
        <v>0</v>
      </c>
      <c r="X219" s="11">
        <f>VLOOKUP($H219,output!$A$9:$AH$2200,X$1-$J$1+2)</f>
        <v>0</v>
      </c>
      <c r="Y219" s="11">
        <f>VLOOKUP($H219,output!$A$9:$AH$2200,Y$1-$J$1+2)</f>
        <v>0</v>
      </c>
      <c r="Z219" s="11">
        <f>VLOOKUP($H219,output!$A$9:$AH$2200,Z$1-$J$1+2)</f>
        <v>0</v>
      </c>
      <c r="AA219" s="11">
        <f>VLOOKUP($H219,output!$A$9:$AH$2200,AA$1-$J$1+2)</f>
        <v>0</v>
      </c>
      <c r="AB219" s="11">
        <f>VLOOKUP($H219,output!$A$9:$AH$2200,AB$1-$J$1+2)</f>
        <v>0</v>
      </c>
      <c r="AC219" s="11">
        <f>VLOOKUP($H219,output!$A$9:$AH$2200,AC$1-$J$1+2)</f>
        <v>0</v>
      </c>
      <c r="AD219" s="11">
        <f>VLOOKUP($H219,output!$A$9:$AH$2200,AD$1-$J$1+2)</f>
        <v>0</v>
      </c>
      <c r="AE219" s="11">
        <f>VLOOKUP($H219,output!$A$9:$AH$2200,AE$1-$J$1+2)</f>
        <v>0</v>
      </c>
      <c r="AF219" s="11">
        <f>VLOOKUP($H219,output!$A$9:$AH$2200,AF$1-$J$1+2)</f>
        <v>0</v>
      </c>
      <c r="AG219" s="11">
        <f>VLOOKUP($H219,output!$A$9:$AH$2200,AG$1-$J$1+2)</f>
        <v>0</v>
      </c>
      <c r="AH219" s="11">
        <f>VLOOKUP($H219,output!$A$9:$AH$2200,AH$1-$J$1+2)</f>
        <v>0</v>
      </c>
      <c r="AI219" s="11">
        <f>VLOOKUP($H219,output!$A$9:$AH$2200,AI$1-$J$1+2)</f>
        <v>0</v>
      </c>
      <c r="AJ219" s="11">
        <f>VLOOKUP($H219,output!$A$9:$AH$2200,AJ$1-$J$1+2)</f>
        <v>0</v>
      </c>
      <c r="AK219" s="11">
        <f>VLOOKUP($H219,output!$A$9:$AH$2200,AK$1-$J$1+2)</f>
        <v>0</v>
      </c>
      <c r="AL219" s="11">
        <f>VLOOKUP($H219,output!$A$9:$AH$2200,AL$1-$J$1+2)</f>
        <v>0</v>
      </c>
      <c r="AM219" s="11">
        <f>VLOOKUP($H219,output!$A$9:$AH$2200,AM$1-$J$1+2)</f>
        <v>0</v>
      </c>
      <c r="AN219" s="11">
        <f>VLOOKUP($H219,output!$A$9:$AH$2200,AN$1-$J$1+2)</f>
        <v>0</v>
      </c>
      <c r="AO219" s="11">
        <f>VLOOKUP($H219,output!$A$9:$AH$2200,AO$1-$J$1+2)</f>
        <v>0</v>
      </c>
      <c r="AP219" s="11">
        <f>VLOOKUP($H219,output!$A$9:$AH$2200,AP$1-$J$1+2)</f>
        <v>0</v>
      </c>
    </row>
    <row r="220" spans="8:42" x14ac:dyDescent="0.35">
      <c r="H220" t="s">
        <v>38</v>
      </c>
      <c r="J220" s="11">
        <f>VLOOKUP($H220,output!$A$9:$AH$2200,J$1-$J$1+2)</f>
        <v>0</v>
      </c>
      <c r="K220" s="11">
        <f>VLOOKUP($H220,output!$A$9:$AH$2200,K$1-$J$1+2)</f>
        <v>126.816</v>
      </c>
      <c r="L220" s="11">
        <f>VLOOKUP($H220,output!$A$9:$AH$2200,L$1-$J$1+2)</f>
        <v>126.681</v>
      </c>
      <c r="M220" s="11">
        <f>VLOOKUP($H220,output!$A$9:$AH$2200,M$1-$J$1+2)</f>
        <v>117.687948606681</v>
      </c>
      <c r="N220" s="11">
        <f>VLOOKUP($H220,output!$A$9:$AH$2200,N$1-$J$1+2)</f>
        <v>152.15354628680899</v>
      </c>
      <c r="O220" s="11">
        <f>VLOOKUP($H220,output!$A$9:$AH$2200,O$1-$J$1+2)</f>
        <v>221.822245162131</v>
      </c>
      <c r="P220" s="11">
        <f>VLOOKUP($H220,output!$A$9:$AH$2200,P$1-$J$1+2)</f>
        <v>203.95223365585801</v>
      </c>
      <c r="Q220" s="11">
        <f>VLOOKUP($H220,output!$A$9:$AH$2200,Q$1-$J$1+2)</f>
        <v>188.03964939507301</v>
      </c>
      <c r="R220" s="11">
        <f>VLOOKUP($H220,output!$A$9:$AH$2200,R$1-$J$1+2)</f>
        <v>173.895702110516</v>
      </c>
      <c r="S220" s="11">
        <f>VLOOKUP($H220,output!$A$9:$AH$2200,S$1-$J$1+2)</f>
        <v>243.39482402175699</v>
      </c>
      <c r="T220" s="11">
        <f>VLOOKUP($H220,output!$A$9:$AH$2200,T$1-$J$1+2)</f>
        <v>228.06472871940699</v>
      </c>
      <c r="U220" s="11">
        <f>VLOOKUP($H220,output!$A$9:$AH$2200,U$1-$J$1+2)</f>
        <v>216.060091243697</v>
      </c>
      <c r="V220" s="11">
        <f>VLOOKUP($H220,output!$A$9:$AH$2200,V$1-$J$1+2)</f>
        <v>221.66388328343899</v>
      </c>
      <c r="W220" s="11">
        <f>VLOOKUP($H220,output!$A$9:$AH$2200,W$1-$J$1+2)</f>
        <v>204.594710680356</v>
      </c>
      <c r="X220" s="11">
        <f>VLOOKUP($H220,output!$A$9:$AH$2200,X$1-$J$1+2)</f>
        <v>203.56718275941401</v>
      </c>
      <c r="Y220" s="11">
        <f>VLOOKUP($H220,output!$A$9:$AH$2200,Y$1-$J$1+2)</f>
        <v>187.66362353488501</v>
      </c>
      <c r="Z220" s="11">
        <f>VLOOKUP($H220,output!$A$9:$AH$2200,Z$1-$J$1+2)</f>
        <v>179.94594787709599</v>
      </c>
      <c r="AA220" s="11">
        <f>VLOOKUP($H220,output!$A$9:$AH$2200,AA$1-$J$1+2)</f>
        <v>170.22673178088701</v>
      </c>
      <c r="AB220" s="11">
        <f>VLOOKUP($H220,output!$A$9:$AH$2200,AB$1-$J$1+2)</f>
        <v>164.934521308733</v>
      </c>
      <c r="AC220" s="11">
        <f>VLOOKUP($H220,output!$A$9:$AH$2200,AC$1-$J$1+2)</f>
        <v>160.94816123801399</v>
      </c>
      <c r="AD220" s="11">
        <f>VLOOKUP($H220,output!$A$9:$AH$2200,AD$1-$J$1+2)</f>
        <v>158.24032478091399</v>
      </c>
      <c r="AE220" s="11">
        <f>VLOOKUP($H220,output!$A$9:$AH$2200,AE$1-$J$1+2)</f>
        <v>155.7852039979</v>
      </c>
      <c r="AF220" s="11">
        <f>VLOOKUP($H220,output!$A$9:$AH$2200,AF$1-$J$1+2)</f>
        <v>153.496915792869</v>
      </c>
      <c r="AG220" s="11">
        <f>VLOOKUP($H220,output!$A$9:$AH$2200,AG$1-$J$1+2)</f>
        <v>151.358745839227</v>
      </c>
      <c r="AH220" s="11">
        <f>VLOOKUP($H220,output!$A$9:$AH$2200,AH$1-$J$1+2)</f>
        <v>149.30295704257401</v>
      </c>
      <c r="AI220" s="11">
        <f>VLOOKUP($H220,output!$A$9:$AH$2200,AI$1-$J$1+2)</f>
        <v>147.30761342345599</v>
      </c>
      <c r="AJ220" s="11">
        <f>VLOOKUP($H220,output!$A$9:$AH$2200,AJ$1-$J$1+2)</f>
        <v>145.352966110056</v>
      </c>
      <c r="AK220" s="11">
        <f>VLOOKUP($H220,output!$A$9:$AH$2200,AK$1-$J$1+2)</f>
        <v>143.433063147029</v>
      </c>
      <c r="AL220" s="11">
        <f>VLOOKUP($H220,output!$A$9:$AH$2200,AL$1-$J$1+2)</f>
        <v>141.537743257925</v>
      </c>
      <c r="AM220" s="11">
        <f>VLOOKUP($H220,output!$A$9:$AH$2200,AM$1-$J$1+2)</f>
        <v>139.660012505049</v>
      </c>
      <c r="AN220" s="11">
        <f>VLOOKUP($H220,output!$A$9:$AH$2200,AN$1-$J$1+2)</f>
        <v>137.794285957818</v>
      </c>
      <c r="AO220" s="11">
        <f>VLOOKUP($H220,output!$A$9:$AH$2200,AO$1-$J$1+2)</f>
        <v>135.93605769277801</v>
      </c>
      <c r="AP220" s="11">
        <f>VLOOKUP($H220,output!$A$9:$AH$2200,AP$1-$J$1+2)</f>
        <v>134.081644667055</v>
      </c>
    </row>
    <row r="224" spans="8:42" x14ac:dyDescent="0.35">
      <c r="H224" s="2" t="s">
        <v>171</v>
      </c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8:44" x14ac:dyDescent="0.35">
      <c r="H225" t="s">
        <v>158</v>
      </c>
      <c r="J225" s="11">
        <f t="shared" ref="J225:AP225" si="106">J189+J204</f>
        <v>0</v>
      </c>
      <c r="K225" s="11">
        <f t="shared" si="106"/>
        <v>436.75799999999998</v>
      </c>
      <c r="L225" s="11">
        <f t="shared" si="106"/>
        <v>432.63799999999998</v>
      </c>
      <c r="M225" s="11" t="e">
        <f t="shared" si="106"/>
        <v>#VALUE!</v>
      </c>
      <c r="N225" s="11">
        <f t="shared" si="106"/>
        <v>424.979063514215</v>
      </c>
      <c r="O225" s="11">
        <f t="shared" si="106"/>
        <v>459.01255987717201</v>
      </c>
      <c r="P225" s="11">
        <f t="shared" si="106"/>
        <v>448.13696770785498</v>
      </c>
      <c r="Q225" s="11">
        <f t="shared" si="106"/>
        <v>438.762389766978</v>
      </c>
      <c r="R225" s="11">
        <f t="shared" si="106"/>
        <v>430.63883643543301</v>
      </c>
      <c r="S225" s="11">
        <f t="shared" si="106"/>
        <v>423.53769750265599</v>
      </c>
      <c r="T225" s="11">
        <f t="shared" si="106"/>
        <v>417.02005194282498</v>
      </c>
      <c r="U225" s="11">
        <f t="shared" si="106"/>
        <v>411.34604322422803</v>
      </c>
      <c r="V225" s="11">
        <f t="shared" si="106"/>
        <v>415.97927226646999</v>
      </c>
      <c r="W225" s="11">
        <f t="shared" si="106"/>
        <v>405.02510211927103</v>
      </c>
      <c r="X225" s="11">
        <f t="shared" si="106"/>
        <v>404.20552251937301</v>
      </c>
      <c r="Y225" s="11">
        <f t="shared" si="106"/>
        <v>391.04842916081901</v>
      </c>
      <c r="Z225" s="11">
        <f t="shared" si="106"/>
        <v>383.53605757950902</v>
      </c>
      <c r="AA225" s="11">
        <f t="shared" si="106"/>
        <v>374.05090139506598</v>
      </c>
      <c r="AB225" s="11">
        <f t="shared" si="106"/>
        <v>367.92686881390102</v>
      </c>
      <c r="AC225" s="11">
        <f t="shared" si="106"/>
        <v>363.40202682799998</v>
      </c>
      <c r="AD225" s="11">
        <f t="shared" si="106"/>
        <v>360.27243257058097</v>
      </c>
      <c r="AE225" s="11">
        <f t="shared" si="106"/>
        <v>357.54531026121703</v>
      </c>
      <c r="AF225" s="11">
        <f t="shared" si="106"/>
        <v>355.09887499739102</v>
      </c>
      <c r="AG225" s="11">
        <f t="shared" si="106"/>
        <v>352.86910234728998</v>
      </c>
      <c r="AH225" s="11">
        <f t="shared" si="106"/>
        <v>350.81785684476102</v>
      </c>
      <c r="AI225" s="11">
        <f t="shared" si="106"/>
        <v>348.919341050078</v>
      </c>
      <c r="AJ225" s="11">
        <f t="shared" si="106"/>
        <v>347.154870334392</v>
      </c>
      <c r="AK225" s="11">
        <f t="shared" si="106"/>
        <v>345.50999044831298</v>
      </c>
      <c r="AL225" s="11">
        <f t="shared" si="106"/>
        <v>343.97296939164301</v>
      </c>
      <c r="AM225" s="11">
        <f t="shared" si="106"/>
        <v>342.53395242341401</v>
      </c>
      <c r="AN225" s="11">
        <f t="shared" si="106"/>
        <v>341.18445921153199</v>
      </c>
      <c r="AO225" s="11">
        <f t="shared" si="106"/>
        <v>339.917067541184</v>
      </c>
      <c r="AP225" s="11">
        <f t="shared" si="106"/>
        <v>338.72520197786599</v>
      </c>
    </row>
    <row r="226" spans="8:44" x14ac:dyDescent="0.35">
      <c r="H226" t="s">
        <v>159</v>
      </c>
      <c r="J226" s="11" t="e">
        <f>J190+#REF!</f>
        <v>#REF!</v>
      </c>
      <c r="K226" s="11" t="e">
        <f>K190+#REF!</f>
        <v>#REF!</v>
      </c>
      <c r="L226" s="11" t="e">
        <f>L190+#REF!</f>
        <v>#REF!</v>
      </c>
      <c r="M226" s="11" t="e">
        <f>M190+#REF!</f>
        <v>#REF!</v>
      </c>
      <c r="N226" s="11" t="e">
        <f>N190+#REF!</f>
        <v>#REF!</v>
      </c>
      <c r="O226" s="11" t="e">
        <f>O190+#REF!</f>
        <v>#REF!</v>
      </c>
      <c r="P226" s="11" t="e">
        <f>P190+#REF!</f>
        <v>#REF!</v>
      </c>
      <c r="Q226" s="11" t="e">
        <f>Q190+#REF!</f>
        <v>#REF!</v>
      </c>
      <c r="R226" s="11" t="e">
        <f>R190+#REF!</f>
        <v>#REF!</v>
      </c>
      <c r="S226" s="11" t="e">
        <f>S190+#REF!</f>
        <v>#REF!</v>
      </c>
      <c r="T226" s="11" t="e">
        <f>T190+#REF!</f>
        <v>#REF!</v>
      </c>
      <c r="U226" s="11" t="e">
        <f>U190+#REF!</f>
        <v>#REF!</v>
      </c>
      <c r="V226" s="11" t="e">
        <f>V190+#REF!</f>
        <v>#REF!</v>
      </c>
      <c r="W226" s="11" t="e">
        <f>W190+#REF!</f>
        <v>#REF!</v>
      </c>
      <c r="X226" s="11" t="e">
        <f>X190+#REF!</f>
        <v>#REF!</v>
      </c>
      <c r="Y226" s="11" t="e">
        <f>Y190+#REF!</f>
        <v>#REF!</v>
      </c>
      <c r="Z226" s="11" t="e">
        <f>Z190+#REF!</f>
        <v>#REF!</v>
      </c>
      <c r="AA226" s="11" t="e">
        <f>AA190+#REF!</f>
        <v>#REF!</v>
      </c>
      <c r="AB226" s="11" t="e">
        <f>AB190+#REF!</f>
        <v>#REF!</v>
      </c>
      <c r="AC226" s="11" t="e">
        <f>AC190+#REF!</f>
        <v>#REF!</v>
      </c>
      <c r="AD226" s="11" t="e">
        <f>AD190+#REF!</f>
        <v>#REF!</v>
      </c>
      <c r="AE226" s="11" t="e">
        <f>AE190+#REF!</f>
        <v>#REF!</v>
      </c>
      <c r="AF226" s="11" t="e">
        <f>AF190+#REF!</f>
        <v>#REF!</v>
      </c>
      <c r="AG226" s="11" t="e">
        <f>AG190+#REF!</f>
        <v>#REF!</v>
      </c>
      <c r="AH226" s="11" t="e">
        <f>AH190+#REF!</f>
        <v>#REF!</v>
      </c>
      <c r="AI226" s="11" t="e">
        <f>AI190+#REF!</f>
        <v>#REF!</v>
      </c>
      <c r="AJ226" s="11" t="e">
        <f>AJ190+#REF!</f>
        <v>#REF!</v>
      </c>
      <c r="AK226" s="11" t="e">
        <f>AK190+#REF!</f>
        <v>#REF!</v>
      </c>
      <c r="AL226" s="11" t="e">
        <f>AL190+#REF!</f>
        <v>#REF!</v>
      </c>
      <c r="AM226" s="11" t="e">
        <f>AM190+#REF!</f>
        <v>#REF!</v>
      </c>
      <c r="AN226" s="11" t="e">
        <f>AN190+#REF!</f>
        <v>#REF!</v>
      </c>
      <c r="AO226" s="11" t="e">
        <f>AO190+#REF!</f>
        <v>#REF!</v>
      </c>
      <c r="AP226" s="11" t="e">
        <f>AP190+#REF!</f>
        <v>#REF!</v>
      </c>
    </row>
    <row r="227" spans="8:44" x14ac:dyDescent="0.35"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8:44" x14ac:dyDescent="0.35">
      <c r="H228" t="s">
        <v>230</v>
      </c>
      <c r="J228" s="11">
        <f>J216</f>
        <v>0</v>
      </c>
      <c r="K228" s="11">
        <f t="shared" ref="K228:AP228" si="107">K216</f>
        <v>286.45999999999998</v>
      </c>
      <c r="L228" s="11">
        <f t="shared" si="107"/>
        <v>293.86900000000003</v>
      </c>
      <c r="M228" s="11">
        <f t="shared" si="107"/>
        <v>300.51066011260298</v>
      </c>
      <c r="N228" s="11">
        <f t="shared" si="107"/>
        <v>373.93116568796501</v>
      </c>
      <c r="O228" s="11">
        <f t="shared" si="107"/>
        <v>544.94967554008895</v>
      </c>
      <c r="P228" s="11">
        <f t="shared" si="107"/>
        <v>608.92948157608203</v>
      </c>
      <c r="Q228" s="11">
        <f t="shared" si="107"/>
        <v>557.51566131117795</v>
      </c>
      <c r="R228" s="11">
        <f t="shared" si="107"/>
        <v>539.36374802183298</v>
      </c>
      <c r="S228" s="11">
        <f t="shared" si="107"/>
        <v>831.97833476223002</v>
      </c>
      <c r="T228" s="11">
        <f t="shared" si="107"/>
        <v>794.62856045017895</v>
      </c>
      <c r="U228" s="11">
        <f t="shared" si="107"/>
        <v>801.61835421062199</v>
      </c>
      <c r="V228" s="11">
        <f t="shared" si="107"/>
        <v>1025.1432937091299</v>
      </c>
      <c r="W228" s="11">
        <f t="shared" si="107"/>
        <v>889.41221741929598</v>
      </c>
      <c r="X228" s="11">
        <f t="shared" si="107"/>
        <v>900.622172519439</v>
      </c>
      <c r="Y228" s="11">
        <f t="shared" si="107"/>
        <v>876.27450184095596</v>
      </c>
      <c r="Z228" s="11">
        <f t="shared" si="107"/>
        <v>879.18993068885402</v>
      </c>
      <c r="AA228" s="11">
        <f t="shared" si="107"/>
        <v>878.12098803992797</v>
      </c>
      <c r="AB228" s="11">
        <f t="shared" si="107"/>
        <v>809.70895102434099</v>
      </c>
      <c r="AC228" s="11">
        <f t="shared" si="107"/>
        <v>778.02025494256304</v>
      </c>
      <c r="AD228" s="11">
        <f t="shared" si="107"/>
        <v>761.57233518934504</v>
      </c>
      <c r="AE228" s="11">
        <f t="shared" si="107"/>
        <v>751.35666267849604</v>
      </c>
      <c r="AF228" s="11">
        <f t="shared" si="107"/>
        <v>744.40183521377503</v>
      </c>
      <c r="AG228" s="11">
        <f t="shared" si="107"/>
        <v>738.87000282456495</v>
      </c>
      <c r="AH228" s="11">
        <f t="shared" si="107"/>
        <v>734.72440147867098</v>
      </c>
      <c r="AI228" s="11">
        <f t="shared" si="107"/>
        <v>731.520656232389</v>
      </c>
      <c r="AJ228" s="11">
        <f t="shared" si="107"/>
        <v>729.01757661226998</v>
      </c>
      <c r="AK228" s="11">
        <f t="shared" si="107"/>
        <v>727.00550491769798</v>
      </c>
      <c r="AL228" s="11">
        <f t="shared" si="107"/>
        <v>725.37727488434598</v>
      </c>
      <c r="AM228" s="11">
        <f t="shared" si="107"/>
        <v>724.04982764599799</v>
      </c>
      <c r="AN228" s="11">
        <f t="shared" si="107"/>
        <v>722.96278095911396</v>
      </c>
      <c r="AO228" s="11">
        <f t="shared" si="107"/>
        <v>722.07087001348202</v>
      </c>
      <c r="AP228" s="11">
        <f t="shared" si="107"/>
        <v>721.33934397978396</v>
      </c>
    </row>
    <row r="229" spans="8:44" x14ac:dyDescent="0.35">
      <c r="H229" t="s">
        <v>160</v>
      </c>
      <c r="J229" s="11">
        <f>J218</f>
        <v>0</v>
      </c>
      <c r="K229" s="11">
        <f t="shared" ref="K229:AP229" si="108">K218</f>
        <v>348.33100000000002</v>
      </c>
      <c r="L229" s="11">
        <f t="shared" si="108"/>
        <v>344.88099999999997</v>
      </c>
      <c r="M229" s="11">
        <f t="shared" si="108"/>
        <v>335.781778944086</v>
      </c>
      <c r="N229" s="11">
        <f t="shared" si="108"/>
        <v>352.16459047020101</v>
      </c>
      <c r="O229" s="11">
        <f t="shared" si="108"/>
        <v>390.055894396518</v>
      </c>
      <c r="P229" s="11">
        <f t="shared" si="108"/>
        <v>369.43748578827598</v>
      </c>
      <c r="Q229" s="11">
        <f t="shared" si="108"/>
        <v>356.56868932207902</v>
      </c>
      <c r="R229" s="11">
        <f t="shared" si="108"/>
        <v>345.09825747832099</v>
      </c>
      <c r="S229" s="11">
        <f t="shared" si="108"/>
        <v>15.813680989558099</v>
      </c>
      <c r="T229" s="11">
        <f t="shared" si="108"/>
        <v>14.5947391180251</v>
      </c>
      <c r="U229" s="11">
        <f t="shared" si="108"/>
        <v>13.5316867934197</v>
      </c>
      <c r="V229" s="11">
        <f t="shared" si="108"/>
        <v>12.8361160656215</v>
      </c>
      <c r="W229" s="11">
        <f t="shared" si="108"/>
        <v>11.772181073345299</v>
      </c>
      <c r="X229" s="11">
        <f t="shared" si="108"/>
        <v>11.1183894211126</v>
      </c>
      <c r="Y229" s="11">
        <f t="shared" si="108"/>
        <v>0</v>
      </c>
      <c r="Z229" s="11">
        <f t="shared" si="108"/>
        <v>0</v>
      </c>
      <c r="AA229" s="11">
        <f t="shared" si="108"/>
        <v>0</v>
      </c>
      <c r="AB229" s="11">
        <f t="shared" si="108"/>
        <v>0</v>
      </c>
      <c r="AC229" s="11">
        <f t="shared" si="108"/>
        <v>0</v>
      </c>
      <c r="AD229" s="11">
        <f t="shared" si="108"/>
        <v>0</v>
      </c>
      <c r="AE229" s="11">
        <f t="shared" si="108"/>
        <v>0</v>
      </c>
      <c r="AF229" s="11">
        <f t="shared" si="108"/>
        <v>0</v>
      </c>
      <c r="AG229" s="11">
        <f t="shared" si="108"/>
        <v>0</v>
      </c>
      <c r="AH229" s="11">
        <f t="shared" si="108"/>
        <v>0</v>
      </c>
      <c r="AI229" s="11">
        <f t="shared" si="108"/>
        <v>0</v>
      </c>
      <c r="AJ229" s="11">
        <f t="shared" si="108"/>
        <v>0</v>
      </c>
      <c r="AK229" s="11">
        <f t="shared" si="108"/>
        <v>0</v>
      </c>
      <c r="AL229" s="11">
        <f t="shared" si="108"/>
        <v>0</v>
      </c>
      <c r="AM229" s="11">
        <f t="shared" si="108"/>
        <v>0</v>
      </c>
      <c r="AN229" s="11">
        <f t="shared" si="108"/>
        <v>0</v>
      </c>
      <c r="AO229" s="11">
        <f t="shared" si="108"/>
        <v>0</v>
      </c>
      <c r="AP229" s="11">
        <f t="shared" si="108"/>
        <v>0</v>
      </c>
    </row>
    <row r="230" spans="8:44" x14ac:dyDescent="0.35">
      <c r="H230" t="s">
        <v>161</v>
      </c>
      <c r="J230" s="11">
        <f>J219</f>
        <v>0</v>
      </c>
      <c r="K230" s="11">
        <f t="shared" ref="K230:AP230" si="109">K219</f>
        <v>121.093</v>
      </c>
      <c r="L230" s="11">
        <f t="shared" si="109"/>
        <v>118.28400000000001</v>
      </c>
      <c r="M230" s="11">
        <f t="shared" si="109"/>
        <v>119.672030773777</v>
      </c>
      <c r="N230" s="11">
        <f t="shared" si="109"/>
        <v>0</v>
      </c>
      <c r="O230" s="11">
        <f t="shared" si="109"/>
        <v>0</v>
      </c>
      <c r="P230" s="11">
        <f t="shared" si="109"/>
        <v>0</v>
      </c>
      <c r="Q230" s="11">
        <f t="shared" si="109"/>
        <v>0</v>
      </c>
      <c r="R230" s="11">
        <f t="shared" si="109"/>
        <v>0</v>
      </c>
      <c r="S230" s="11">
        <f t="shared" si="109"/>
        <v>0</v>
      </c>
      <c r="T230" s="11">
        <f t="shared" si="109"/>
        <v>0</v>
      </c>
      <c r="U230" s="11">
        <f t="shared" si="109"/>
        <v>0</v>
      </c>
      <c r="V230" s="11">
        <f t="shared" si="109"/>
        <v>0</v>
      </c>
      <c r="W230" s="11">
        <f t="shared" si="109"/>
        <v>0</v>
      </c>
      <c r="X230" s="11">
        <f t="shared" si="109"/>
        <v>0</v>
      </c>
      <c r="Y230" s="11">
        <f t="shared" si="109"/>
        <v>0</v>
      </c>
      <c r="Z230" s="11">
        <f t="shared" si="109"/>
        <v>0</v>
      </c>
      <c r="AA230" s="11">
        <f t="shared" si="109"/>
        <v>0</v>
      </c>
      <c r="AB230" s="11">
        <f t="shared" si="109"/>
        <v>0</v>
      </c>
      <c r="AC230" s="11">
        <f t="shared" si="109"/>
        <v>0</v>
      </c>
      <c r="AD230" s="11">
        <f t="shared" si="109"/>
        <v>0</v>
      </c>
      <c r="AE230" s="11">
        <f t="shared" si="109"/>
        <v>0</v>
      </c>
      <c r="AF230" s="11">
        <f t="shared" si="109"/>
        <v>0</v>
      </c>
      <c r="AG230" s="11">
        <f t="shared" si="109"/>
        <v>0</v>
      </c>
      <c r="AH230" s="11">
        <f t="shared" si="109"/>
        <v>0</v>
      </c>
      <c r="AI230" s="11">
        <f t="shared" si="109"/>
        <v>0</v>
      </c>
      <c r="AJ230" s="11">
        <f t="shared" si="109"/>
        <v>0</v>
      </c>
      <c r="AK230" s="11">
        <f t="shared" si="109"/>
        <v>0</v>
      </c>
      <c r="AL230" s="11">
        <f t="shared" si="109"/>
        <v>0</v>
      </c>
      <c r="AM230" s="11">
        <f t="shared" si="109"/>
        <v>0</v>
      </c>
      <c r="AN230" s="11">
        <f t="shared" si="109"/>
        <v>0</v>
      </c>
      <c r="AO230" s="11">
        <f t="shared" si="109"/>
        <v>0</v>
      </c>
      <c r="AP230" s="11">
        <f t="shared" si="109"/>
        <v>0</v>
      </c>
    </row>
    <row r="231" spans="8:44" x14ac:dyDescent="0.35">
      <c r="H231" t="s">
        <v>186</v>
      </c>
      <c r="J231" s="11">
        <f>J217</f>
        <v>0</v>
      </c>
      <c r="K231" s="11">
        <f t="shared" ref="K231:AP231" si="110">K217</f>
        <v>436.75799999999998</v>
      </c>
      <c r="L231" s="11">
        <f t="shared" si="110"/>
        <v>432.63799999999998</v>
      </c>
      <c r="M231" s="11">
        <f t="shared" si="110"/>
        <v>428.73512066382602</v>
      </c>
      <c r="N231" s="11">
        <f t="shared" si="110"/>
        <v>424.979063514215</v>
      </c>
      <c r="O231" s="11">
        <f t="shared" si="110"/>
        <v>459.01255987717201</v>
      </c>
      <c r="P231" s="11">
        <f t="shared" si="110"/>
        <v>448.13696770785498</v>
      </c>
      <c r="Q231" s="11">
        <f t="shared" si="110"/>
        <v>438.762389766978</v>
      </c>
      <c r="R231" s="11">
        <f t="shared" si="110"/>
        <v>430.63883643543301</v>
      </c>
      <c r="S231" s="11">
        <f t="shared" si="110"/>
        <v>423.53769750265599</v>
      </c>
      <c r="T231" s="11">
        <f t="shared" si="110"/>
        <v>417.02005194282498</v>
      </c>
      <c r="U231" s="11">
        <f t="shared" si="110"/>
        <v>411.34604322422803</v>
      </c>
      <c r="V231" s="11">
        <f t="shared" si="110"/>
        <v>415.97927226646999</v>
      </c>
      <c r="W231" s="11">
        <f t="shared" si="110"/>
        <v>405.02510211927103</v>
      </c>
      <c r="X231" s="11">
        <f t="shared" si="110"/>
        <v>404.20552251937301</v>
      </c>
      <c r="Y231" s="11">
        <f t="shared" si="110"/>
        <v>391.04842916081901</v>
      </c>
      <c r="Z231" s="11">
        <f t="shared" si="110"/>
        <v>383.53605757950902</v>
      </c>
      <c r="AA231" s="11">
        <f t="shared" si="110"/>
        <v>374.05090139506598</v>
      </c>
      <c r="AB231" s="11">
        <f t="shared" si="110"/>
        <v>367.92686881390102</v>
      </c>
      <c r="AC231" s="11">
        <f t="shared" si="110"/>
        <v>363.40202682799998</v>
      </c>
      <c r="AD231" s="11">
        <f t="shared" si="110"/>
        <v>360.27243257058097</v>
      </c>
      <c r="AE231" s="11">
        <f t="shared" si="110"/>
        <v>357.54531026121703</v>
      </c>
      <c r="AF231" s="11">
        <f t="shared" si="110"/>
        <v>355.09887499739102</v>
      </c>
      <c r="AG231" s="11">
        <f t="shared" si="110"/>
        <v>352.86910234728998</v>
      </c>
      <c r="AH231" s="11">
        <f t="shared" si="110"/>
        <v>350.81785684476102</v>
      </c>
      <c r="AI231" s="11">
        <f t="shared" si="110"/>
        <v>348.919341050078</v>
      </c>
      <c r="AJ231" s="11">
        <f t="shared" si="110"/>
        <v>347.154870334392</v>
      </c>
      <c r="AK231" s="11">
        <f t="shared" si="110"/>
        <v>345.50999044831298</v>
      </c>
      <c r="AL231" s="11">
        <f t="shared" si="110"/>
        <v>343.97296939164301</v>
      </c>
      <c r="AM231" s="11">
        <f t="shared" si="110"/>
        <v>342.53395242341401</v>
      </c>
      <c r="AN231" s="11">
        <f t="shared" si="110"/>
        <v>341.18445921153199</v>
      </c>
      <c r="AO231" s="11">
        <f t="shared" si="110"/>
        <v>339.917067541184</v>
      </c>
      <c r="AP231" s="11">
        <f t="shared" si="110"/>
        <v>338.72520197786599</v>
      </c>
    </row>
    <row r="232" spans="8:44" x14ac:dyDescent="0.35">
      <c r="H232" t="s">
        <v>162</v>
      </c>
      <c r="J232" s="11">
        <f>J215</f>
        <v>0</v>
      </c>
      <c r="K232" s="11">
        <f t="shared" ref="K232:AP232" si="111">K215</f>
        <v>213.38300000000001</v>
      </c>
      <c r="L232" s="11">
        <f t="shared" si="111"/>
        <v>207.08600000000001</v>
      </c>
      <c r="M232" s="11">
        <f t="shared" si="111"/>
        <v>212.18174777048199</v>
      </c>
      <c r="N232" s="11">
        <f t="shared" si="111"/>
        <v>205.66157105347301</v>
      </c>
      <c r="O232" s="11">
        <f t="shared" si="111"/>
        <v>198.02005511447899</v>
      </c>
      <c r="P232" s="11">
        <f t="shared" si="111"/>
        <v>183.67554965377701</v>
      </c>
      <c r="Q232" s="11">
        <f t="shared" si="111"/>
        <v>176.27271946038701</v>
      </c>
      <c r="R232" s="11">
        <f t="shared" si="111"/>
        <v>166.67702543746901</v>
      </c>
      <c r="S232" s="11">
        <f t="shared" si="111"/>
        <v>156.49171737683699</v>
      </c>
      <c r="T232" s="11">
        <f t="shared" si="111"/>
        <v>147.43791024294501</v>
      </c>
      <c r="U232" s="11">
        <f t="shared" si="111"/>
        <v>139.51899272908099</v>
      </c>
      <c r="V232" s="11">
        <f t="shared" si="111"/>
        <v>130.40525362463799</v>
      </c>
      <c r="W232" s="11">
        <f t="shared" si="111"/>
        <v>123.181158012615</v>
      </c>
      <c r="X232" s="11">
        <f t="shared" si="111"/>
        <v>117.72991759783601</v>
      </c>
      <c r="Y232" s="11">
        <f t="shared" si="111"/>
        <v>113.707169947298</v>
      </c>
      <c r="Z232" s="11">
        <f t="shared" si="111"/>
        <v>108.516407654178</v>
      </c>
      <c r="AA232" s="11">
        <f t="shared" si="111"/>
        <v>103.427028332397</v>
      </c>
      <c r="AB232" s="11">
        <f t="shared" si="111"/>
        <v>99.363879555629396</v>
      </c>
      <c r="AC232" s="11">
        <f t="shared" si="111"/>
        <v>95.755562156166505</v>
      </c>
      <c r="AD232" s="11">
        <f t="shared" si="111"/>
        <v>92.916507127632201</v>
      </c>
      <c r="AE232" s="11">
        <f t="shared" si="111"/>
        <v>90.198286147566805</v>
      </c>
      <c r="AF232" s="11">
        <f t="shared" si="111"/>
        <v>87.5725417101864</v>
      </c>
      <c r="AG232" s="11">
        <f t="shared" si="111"/>
        <v>85.224071061861693</v>
      </c>
      <c r="AH232" s="11">
        <f t="shared" si="111"/>
        <v>82.917319066581697</v>
      </c>
      <c r="AI232" s="11">
        <f t="shared" si="111"/>
        <v>80.648354607920197</v>
      </c>
      <c r="AJ232" s="11">
        <f t="shared" si="111"/>
        <v>78.392109738745305</v>
      </c>
      <c r="AK232" s="11">
        <f t="shared" si="111"/>
        <v>76.178158566952604</v>
      </c>
      <c r="AL232" s="11">
        <f t="shared" si="111"/>
        <v>73.997244061555904</v>
      </c>
      <c r="AM232" s="11">
        <f t="shared" si="111"/>
        <v>71.850021330811302</v>
      </c>
      <c r="AN232" s="11">
        <f t="shared" si="111"/>
        <v>69.737307184066907</v>
      </c>
      <c r="AO232" s="11">
        <f t="shared" si="111"/>
        <v>67.660086971343603</v>
      </c>
      <c r="AP232" s="11">
        <f t="shared" si="111"/>
        <v>65.619373657678594</v>
      </c>
    </row>
    <row r="233" spans="8:44" x14ac:dyDescent="0.35">
      <c r="H233" t="s">
        <v>163</v>
      </c>
      <c r="J233" s="11">
        <f>J220</f>
        <v>0</v>
      </c>
      <c r="K233" s="11">
        <f t="shared" ref="K233:AP233" si="112">K220</f>
        <v>126.816</v>
      </c>
      <c r="L233" s="11">
        <f t="shared" si="112"/>
        <v>126.681</v>
      </c>
      <c r="M233" s="11">
        <f t="shared" si="112"/>
        <v>117.687948606681</v>
      </c>
      <c r="N233" s="11">
        <f t="shared" si="112"/>
        <v>152.15354628680899</v>
      </c>
      <c r="O233" s="11">
        <f t="shared" si="112"/>
        <v>221.822245162131</v>
      </c>
      <c r="P233" s="11">
        <f t="shared" si="112"/>
        <v>203.95223365585801</v>
      </c>
      <c r="Q233" s="11">
        <f t="shared" si="112"/>
        <v>188.03964939507301</v>
      </c>
      <c r="R233" s="11">
        <f t="shared" si="112"/>
        <v>173.895702110516</v>
      </c>
      <c r="S233" s="11">
        <f t="shared" si="112"/>
        <v>243.39482402175699</v>
      </c>
      <c r="T233" s="11">
        <f t="shared" si="112"/>
        <v>228.06472871940699</v>
      </c>
      <c r="U233" s="11">
        <f t="shared" si="112"/>
        <v>216.060091243697</v>
      </c>
      <c r="V233" s="11">
        <f t="shared" si="112"/>
        <v>221.66388328343899</v>
      </c>
      <c r="W233" s="11">
        <f t="shared" si="112"/>
        <v>204.594710680356</v>
      </c>
      <c r="X233" s="11">
        <f t="shared" si="112"/>
        <v>203.56718275941401</v>
      </c>
      <c r="Y233" s="11">
        <f t="shared" si="112"/>
        <v>187.66362353488501</v>
      </c>
      <c r="Z233" s="11">
        <f t="shared" si="112"/>
        <v>179.94594787709599</v>
      </c>
      <c r="AA233" s="11">
        <f t="shared" si="112"/>
        <v>170.22673178088701</v>
      </c>
      <c r="AB233" s="11">
        <f t="shared" si="112"/>
        <v>164.934521308733</v>
      </c>
      <c r="AC233" s="11">
        <f t="shared" si="112"/>
        <v>160.94816123801399</v>
      </c>
      <c r="AD233" s="11">
        <f t="shared" si="112"/>
        <v>158.24032478091399</v>
      </c>
      <c r="AE233" s="11">
        <f t="shared" si="112"/>
        <v>155.7852039979</v>
      </c>
      <c r="AF233" s="11">
        <f t="shared" si="112"/>
        <v>153.496915792869</v>
      </c>
      <c r="AG233" s="11">
        <f t="shared" si="112"/>
        <v>151.358745839227</v>
      </c>
      <c r="AH233" s="11">
        <f t="shared" si="112"/>
        <v>149.30295704257401</v>
      </c>
      <c r="AI233" s="11">
        <f t="shared" si="112"/>
        <v>147.30761342345599</v>
      </c>
      <c r="AJ233" s="11">
        <f t="shared" si="112"/>
        <v>145.352966110056</v>
      </c>
      <c r="AK233" s="11">
        <f t="shared" si="112"/>
        <v>143.433063147029</v>
      </c>
      <c r="AL233" s="11">
        <f t="shared" si="112"/>
        <v>141.537743257925</v>
      </c>
      <c r="AM233" s="11">
        <f t="shared" si="112"/>
        <v>139.660012505049</v>
      </c>
      <c r="AN233" s="11">
        <f t="shared" si="112"/>
        <v>137.794285957818</v>
      </c>
      <c r="AO233" s="11">
        <f t="shared" si="112"/>
        <v>135.93605769277801</v>
      </c>
      <c r="AP233" s="11">
        <f t="shared" si="112"/>
        <v>134.081644667055</v>
      </c>
    </row>
    <row r="236" spans="8:44" x14ac:dyDescent="0.35">
      <c r="H236" s="2" t="s">
        <v>231</v>
      </c>
    </row>
    <row r="237" spans="8:44" x14ac:dyDescent="0.35">
      <c r="H237" t="s">
        <v>202</v>
      </c>
      <c r="J237" s="11">
        <f>VLOOKUP($H237,output!$A$9:$AH$2200,J$1-$J$1+2)</f>
        <v>0</v>
      </c>
      <c r="K237" s="11">
        <f>VLOOKUP($H237,output!$A$9:$AH$2200,K$1-$J$1+2)</f>
        <v>0</v>
      </c>
      <c r="L237" s="11">
        <f>VLOOKUP($H237,output!$A$9:$AH$2200,L$1-$J$1+2)</f>
        <v>0</v>
      </c>
      <c r="M237" s="11">
        <f>VLOOKUP($H237,output!$A$9:$AH$2200,M$1-$J$1+2)</f>
        <v>0</v>
      </c>
      <c r="N237" s="11">
        <f>VLOOKUP($H237,output!$A$9:$AH$2200,N$1-$J$1+2)</f>
        <v>92.266526369395393</v>
      </c>
      <c r="O237" s="11">
        <f>VLOOKUP($H237,output!$A$9:$AH$2200,O$1-$J$1+2)</f>
        <v>72.742586451182902</v>
      </c>
      <c r="P237" s="11">
        <f>VLOOKUP($H237,output!$A$9:$AH$2200,P$1-$J$1+2)</f>
        <v>56.912800376292701</v>
      </c>
      <c r="Q237" s="11">
        <f>VLOOKUP($H237,output!$A$9:$AH$2200,Q$1-$J$1+2)</f>
        <v>241.996046619438</v>
      </c>
      <c r="R237" s="11">
        <f>VLOOKUP($H237,output!$A$9:$AH$2200,R$1-$J$1+2)</f>
        <v>199.783221997102</v>
      </c>
      <c r="S237" s="11">
        <f>VLOOKUP($H237,output!$A$9:$AH$2200,S$1-$J$1+2)</f>
        <v>165.53719970626099</v>
      </c>
      <c r="T237" s="11">
        <f>VLOOKUP($H237,output!$A$9:$AH$2200,T$1-$J$1+2)</f>
        <v>137.59492545897001</v>
      </c>
      <c r="U237" s="11">
        <f>VLOOKUP($H237,output!$A$9:$AH$2200,U$1-$J$1+2)</f>
        <v>114.789373567843</v>
      </c>
      <c r="V237" s="11">
        <f>VLOOKUP($H237,output!$A$9:$AH$2200,V$1-$J$1+2)</f>
        <v>96.114246103940602</v>
      </c>
      <c r="W237" s="11">
        <f>VLOOKUP($H237,output!$A$9:$AH$2200,W$1-$J$1+2)</f>
        <v>360.81699312555997</v>
      </c>
      <c r="X237" s="11">
        <f>VLOOKUP($H237,output!$A$9:$AH$2200,X$1-$J$1+2)</f>
        <v>290.49458098442199</v>
      </c>
      <c r="Y237" s="11">
        <f>VLOOKUP($H237,output!$A$9:$AH$2200,Y$1-$J$1+2)</f>
        <v>234.954689443799</v>
      </c>
      <c r="Z237" s="11">
        <f>VLOOKUP($H237,output!$A$9:$AH$2200,Z$1-$J$1+2)</f>
        <v>191.076298741334</v>
      </c>
      <c r="AA237" s="11">
        <f>VLOOKUP($H237,output!$A$9:$AH$2200,AA$1-$J$1+2)</f>
        <v>156.35025773740199</v>
      </c>
      <c r="AB237" s="11">
        <f>VLOOKUP($H237,output!$A$9:$AH$2200,AB$1-$J$1+2)</f>
        <v>128.641061470686</v>
      </c>
      <c r="AC237" s="11">
        <f>VLOOKUP($H237,output!$A$9:$AH$2200,AC$1-$J$1+2)</f>
        <v>544.59138691845305</v>
      </c>
      <c r="AD237" s="11">
        <f>VLOOKUP($H237,output!$A$9:$AH$2200,AD$1-$J$1+2)</f>
        <v>478.05553995785698</v>
      </c>
      <c r="AE237" s="11">
        <f>VLOOKUP($H237,output!$A$9:$AH$2200,AE$1-$J$1+2)</f>
        <v>418.52120494232798</v>
      </c>
      <c r="AF237" s="11">
        <f>VLOOKUP($H237,output!$A$9:$AH$2200,AF$1-$J$1+2)</f>
        <v>494.10144999412802</v>
      </c>
      <c r="AG237" s="11">
        <f>VLOOKUP($H237,output!$A$9:$AH$2200,AG$1-$J$1+2)</f>
        <v>438.724513491332</v>
      </c>
      <c r="AH237" s="11">
        <f>VLOOKUP($H237,output!$A$9:$AH$2200,AH$1-$J$1+2)</f>
        <v>389.14257809344798</v>
      </c>
      <c r="AI237" s="11">
        <f>VLOOKUP($H237,output!$A$9:$AH$2200,AI$1-$J$1+2)</f>
        <v>344.82553652082601</v>
      </c>
      <c r="AJ237" s="11">
        <f>VLOOKUP($H237,output!$A$9:$AH$2200,AJ$1-$J$1+2)</f>
        <v>305.278987977562</v>
      </c>
      <c r="AK237" s="11">
        <f>VLOOKUP($H237,output!$A$9:$AH$2200,AK$1-$J$1+2)</f>
        <v>270.040112476373</v>
      </c>
      <c r="AL237" s="11">
        <f>VLOOKUP($H237,output!$A$9:$AH$2200,AL$1-$J$1+2)</f>
        <v>238.67684587180599</v>
      </c>
      <c r="AM237" s="11">
        <f>VLOOKUP($H237,output!$A$9:$AH$2200,AM$1-$J$1+2)</f>
        <v>210.78805382828199</v>
      </c>
      <c r="AN237" s="11">
        <f>VLOOKUP($H237,output!$A$9:$AH$2200,AN$1-$J$1+2)</f>
        <v>186.00372600768901</v>
      </c>
      <c r="AO237" s="11">
        <f>VLOOKUP($H237,output!$A$9:$AH$2200,AO$1-$J$1+2)</f>
        <v>163.984812773849</v>
      </c>
      <c r="AP237" s="11">
        <f>VLOOKUP($H237,output!$A$9:$AH$2200,AP$1-$J$1+2)</f>
        <v>144.42259076326101</v>
      </c>
      <c r="AQ237" s="11"/>
      <c r="AR237" s="11"/>
    </row>
    <row r="238" spans="8:44" x14ac:dyDescent="0.35">
      <c r="H238" t="s">
        <v>203</v>
      </c>
      <c r="J238" s="11">
        <f>VLOOKUP($H238,output!$A$9:$AH$2200,J$1-$J$1+2)</f>
        <v>0</v>
      </c>
      <c r="K238" s="11">
        <f>VLOOKUP($H238,output!$A$9:$AH$2200,K$1-$J$1+2)</f>
        <v>0</v>
      </c>
      <c r="L238" s="11">
        <f>VLOOKUP($H238,output!$A$9:$AH$2200,L$1-$J$1+2)</f>
        <v>0</v>
      </c>
      <c r="M238" s="11">
        <f>VLOOKUP($H238,output!$A$9:$AH$2200,M$1-$J$1+2)</f>
        <v>0</v>
      </c>
      <c r="N238" s="11">
        <f>VLOOKUP($H238,output!$A$9:$AH$2200,N$1-$J$1+2)</f>
        <v>92.266526369395393</v>
      </c>
      <c r="O238" s="11">
        <f>VLOOKUP($H238,output!$A$9:$AH$2200,O$1-$J$1+2)</f>
        <v>72.742586451182902</v>
      </c>
      <c r="P238" s="11">
        <f>VLOOKUP($H238,output!$A$9:$AH$2200,P$1-$J$1+2)</f>
        <v>56.912800376292701</v>
      </c>
      <c r="Q238" s="11">
        <f>VLOOKUP($H238,output!$A$9:$AH$2200,Q$1-$J$1+2)</f>
        <v>177.68997026419299</v>
      </c>
      <c r="R238" s="11">
        <f>VLOOKUP($H238,output!$A$9:$AH$2200,R$1-$J$1+2)</f>
        <v>141.416689794463</v>
      </c>
      <c r="S238" s="11">
        <f>VLOOKUP($H238,output!$A$9:$AH$2200,S$1-$J$1+2)</f>
        <v>112.496806889228</v>
      </c>
      <c r="T238" s="11">
        <f>VLOOKUP($H238,output!$A$9:$AH$2200,T$1-$J$1+2)</f>
        <v>89.412107071706401</v>
      </c>
      <c r="U238" s="11">
        <f>VLOOKUP($H238,output!$A$9:$AH$2200,U$1-$J$1+2)</f>
        <v>71.010344697323205</v>
      </c>
      <c r="V238" s="11">
        <f>VLOOKUP($H238,output!$A$9:$AH$2200,V$1-$J$1+2)</f>
        <v>56.344547493954899</v>
      </c>
      <c r="W238" s="11">
        <f>VLOOKUP($H238,output!$A$9:$AH$2200,W$1-$J$1+2)</f>
        <v>258.326000349156</v>
      </c>
      <c r="X238" s="11">
        <f>VLOOKUP($H238,output!$A$9:$AH$2200,X$1-$J$1+2)</f>
        <v>199.540588816688</v>
      </c>
      <c r="Y238" s="11">
        <f>VLOOKUP($H238,output!$A$9:$AH$2200,Y$1-$J$1+2)</f>
        <v>153.943089853944</v>
      </c>
      <c r="Z238" s="11">
        <f>VLOOKUP($H238,output!$A$9:$AH$2200,Z$1-$J$1+2)</f>
        <v>118.682383842817</v>
      </c>
      <c r="AA238" s="11">
        <f>VLOOKUP($H238,output!$A$9:$AH$2200,AA$1-$J$1+2)</f>
        <v>91.492805452626001</v>
      </c>
      <c r="AB238" s="11">
        <f>VLOOKUP($H238,output!$A$9:$AH$2200,AB$1-$J$1+2)</f>
        <v>70.556664548409898</v>
      </c>
      <c r="AC238" s="11">
        <f>VLOOKUP($H238,output!$A$9:$AH$2200,AC$1-$J$1+2)</f>
        <v>492.73379768368898</v>
      </c>
      <c r="AD238" s="11">
        <f>VLOOKUP($H238,output!$A$9:$AH$2200,AD$1-$J$1+2)</f>
        <v>431.96669208620898</v>
      </c>
      <c r="AE238" s="11">
        <f>VLOOKUP($H238,output!$A$9:$AH$2200,AE$1-$J$1+2)</f>
        <v>377.78854646743599</v>
      </c>
      <c r="AF238" s="11">
        <f>VLOOKUP($H238,output!$A$9:$AH$2200,AF$1-$J$1+2)</f>
        <v>329.543519545913</v>
      </c>
      <c r="AG238" s="11">
        <f>VLOOKUP($H238,output!$A$9:$AH$2200,AG$1-$J$1+2)</f>
        <v>286.69711711204002</v>
      </c>
      <c r="AH238" s="11">
        <f>VLOOKUP($H238,output!$A$9:$AH$2200,AH$1-$J$1+2)</f>
        <v>248.77013413489999</v>
      </c>
      <c r="AI238" s="11">
        <f>VLOOKUP($H238,output!$A$9:$AH$2200,AI$1-$J$1+2)</f>
        <v>215.31462896975901</v>
      </c>
      <c r="AJ238" s="11">
        <f>VLOOKUP($H238,output!$A$9:$AH$2200,AJ$1-$J$1+2)</f>
        <v>185.90609391026101</v>
      </c>
      <c r="AK238" s="11">
        <f>VLOOKUP($H238,output!$A$9:$AH$2200,AK$1-$J$1+2)</f>
        <v>160.142291866329</v>
      </c>
      <c r="AL238" s="11">
        <f>VLOOKUP($H238,output!$A$9:$AH$2200,AL$1-$J$1+2)</f>
        <v>137.64440745736701</v>
      </c>
      <c r="AM238" s="11">
        <f>VLOOKUP($H238,output!$A$9:$AH$2200,AM$1-$J$1+2)</f>
        <v>118.058616471986</v>
      </c>
      <c r="AN238" s="11">
        <f>VLOOKUP($H238,output!$A$9:$AH$2200,AN$1-$J$1+2)</f>
        <v>101.05730061298399</v>
      </c>
      <c r="AO238" s="11">
        <f>VLOOKUP($H238,output!$A$9:$AH$2200,AO$1-$J$1+2)</f>
        <v>86.339647989678994</v>
      </c>
      <c r="AP238" s="11">
        <f>VLOOKUP($H238,output!$A$9:$AH$2200,AP$1-$J$1+2)</f>
        <v>73.631614426476801</v>
      </c>
      <c r="AQ238" s="11"/>
      <c r="AR238" s="11"/>
    </row>
    <row r="239" spans="8:44" x14ac:dyDescent="0.35">
      <c r="H239" t="s">
        <v>206</v>
      </c>
      <c r="J239" s="11">
        <f>VLOOKUP($H239,output!$A$9:$AH$2200,J$1-$J$1+2)</f>
        <v>0</v>
      </c>
      <c r="K239" s="11">
        <f>VLOOKUP($H239,output!$A$9:$AH$2200,K$1-$J$1+2)</f>
        <v>0</v>
      </c>
      <c r="L239" s="11">
        <f>VLOOKUP($H239,output!$A$9:$AH$2200,L$1-$J$1+2)</f>
        <v>0</v>
      </c>
      <c r="M239" s="11">
        <f>VLOOKUP($H239,output!$A$9:$AH$2200,M$1-$J$1+2)</f>
        <v>0</v>
      </c>
      <c r="N239" s="11">
        <f>VLOOKUP($H239,output!$A$9:$AH$2200,N$1-$J$1+2)</f>
        <v>0</v>
      </c>
      <c r="O239" s="11">
        <f>VLOOKUP($H239,output!$A$9:$AH$2200,O$1-$J$1+2)</f>
        <v>0</v>
      </c>
      <c r="P239" s="11">
        <f>VLOOKUP($H239,output!$A$9:$AH$2200,P$1-$J$1+2)</f>
        <v>0</v>
      </c>
      <c r="Q239" s="11">
        <f>VLOOKUP($H239,output!$A$9:$AH$2200,Q$1-$J$1+2)</f>
        <v>64.306076355245196</v>
      </c>
      <c r="R239" s="11">
        <f>VLOOKUP($H239,output!$A$9:$AH$2200,R$1-$J$1+2)</f>
        <v>58.366532202639398</v>
      </c>
      <c r="S239" s="11">
        <f>VLOOKUP($H239,output!$A$9:$AH$2200,S$1-$J$1+2)</f>
        <v>53.040392817032497</v>
      </c>
      <c r="T239" s="11">
        <f>VLOOKUP($H239,output!$A$9:$AH$2200,T$1-$J$1+2)</f>
        <v>48.182818387263701</v>
      </c>
      <c r="U239" s="11">
        <f>VLOOKUP($H239,output!$A$9:$AH$2200,U$1-$J$1+2)</f>
        <v>43.779028870519802</v>
      </c>
      <c r="V239" s="11">
        <f>VLOOKUP($H239,output!$A$9:$AH$2200,V$1-$J$1+2)</f>
        <v>39.769698609985703</v>
      </c>
      <c r="W239" s="11">
        <f>VLOOKUP($H239,output!$A$9:$AH$2200,W$1-$J$1+2)</f>
        <v>102.490992776403</v>
      </c>
      <c r="X239" s="11">
        <f>VLOOKUP($H239,output!$A$9:$AH$2200,X$1-$J$1+2)</f>
        <v>90.953992167733801</v>
      </c>
      <c r="Y239" s="11">
        <f>VLOOKUP($H239,output!$A$9:$AH$2200,Y$1-$J$1+2)</f>
        <v>81.011599589855095</v>
      </c>
      <c r="Z239" s="11">
        <f>VLOOKUP($H239,output!$A$9:$AH$2200,Z$1-$J$1+2)</f>
        <v>72.3939148985164</v>
      </c>
      <c r="AA239" s="11">
        <f>VLOOKUP($H239,output!$A$9:$AH$2200,AA$1-$J$1+2)</f>
        <v>64.857452284776102</v>
      </c>
      <c r="AB239" s="11">
        <f>VLOOKUP($H239,output!$A$9:$AH$2200,AB$1-$J$1+2)</f>
        <v>58.084396922276902</v>
      </c>
      <c r="AC239" s="11">
        <f>VLOOKUP($H239,output!$A$9:$AH$2200,AC$1-$J$1+2)</f>
        <v>51.857589234763402</v>
      </c>
      <c r="AD239" s="11">
        <f>VLOOKUP($H239,output!$A$9:$AH$2200,AD$1-$J$1+2)</f>
        <v>46.088847871648497</v>
      </c>
      <c r="AE239" s="11">
        <f>VLOOKUP($H239,output!$A$9:$AH$2200,AE$1-$J$1+2)</f>
        <v>40.732658474891899</v>
      </c>
      <c r="AF239" s="11">
        <f>VLOOKUP($H239,output!$A$9:$AH$2200,AF$1-$J$1+2)</f>
        <v>164.55793044821499</v>
      </c>
      <c r="AG239" s="11">
        <f>VLOOKUP($H239,output!$A$9:$AH$2200,AG$1-$J$1+2)</f>
        <v>152.02739637929199</v>
      </c>
      <c r="AH239" s="11">
        <f>VLOOKUP($H239,output!$A$9:$AH$2200,AH$1-$J$1+2)</f>
        <v>140.37244395854799</v>
      </c>
      <c r="AI239" s="11">
        <f>VLOOKUP($H239,output!$A$9:$AH$2200,AI$1-$J$1+2)</f>
        <v>129.510907551066</v>
      </c>
      <c r="AJ239" s="11">
        <f>VLOOKUP($H239,output!$A$9:$AH$2200,AJ$1-$J$1+2)</f>
        <v>119.3728940673</v>
      </c>
      <c r="AK239" s="11">
        <f>VLOOKUP($H239,output!$A$9:$AH$2200,AK$1-$J$1+2)</f>
        <v>109.89782061004399</v>
      </c>
      <c r="AL239" s="11">
        <f>VLOOKUP($H239,output!$A$9:$AH$2200,AL$1-$J$1+2)</f>
        <v>101.032438414438</v>
      </c>
      <c r="AM239" s="11">
        <f>VLOOKUP($H239,output!$A$9:$AH$2200,AM$1-$J$1+2)</f>
        <v>92.729437356295705</v>
      </c>
      <c r="AN239" s="11">
        <f>VLOOKUP($H239,output!$A$9:$AH$2200,AN$1-$J$1+2)</f>
        <v>84.946425394704804</v>
      </c>
      <c r="AO239" s="11">
        <f>VLOOKUP($H239,output!$A$9:$AH$2200,AO$1-$J$1+2)</f>
        <v>77.645164784170703</v>
      </c>
      <c r="AP239" s="11">
        <f>VLOOKUP($H239,output!$A$9:$AH$2200,AP$1-$J$1+2)</f>
        <v>70.790976336784396</v>
      </c>
      <c r="AQ239" s="11"/>
      <c r="AR239" s="11"/>
    </row>
    <row r="242" spans="8:42" x14ac:dyDescent="0.35">
      <c r="H242" t="s">
        <v>39</v>
      </c>
      <c r="J242" s="11">
        <f>VLOOKUP($H242,output!$A$9:$AH$2200,J$1-$J$1+2)</f>
        <v>0</v>
      </c>
      <c r="K242" s="11">
        <f>VLOOKUP($H242,output!$A$9:$AH$2200,K$1-$J$1+2)</f>
        <v>252.655</v>
      </c>
      <c r="L242" s="11">
        <f>VLOOKUP($H242,output!$A$9:$AH$2200,L$1-$J$1+2)</f>
        <v>238.256</v>
      </c>
      <c r="M242" s="11">
        <f>VLOOKUP($H242,output!$A$9:$AH$2200,M$1-$J$1+2)</f>
        <v>224.67374966067001</v>
      </c>
      <c r="N242" s="11">
        <f>VLOOKUP($H242,output!$A$9:$AH$2200,N$1-$J$1+2)</f>
        <v>211.80135944461199</v>
      </c>
      <c r="O242" s="11">
        <f>VLOOKUP($H242,output!$A$9:$AH$2200,O$1-$J$1+2)</f>
        <v>199.69970809177201</v>
      </c>
      <c r="P242" s="11">
        <f>VLOOKUP($H242,output!$A$9:$AH$2200,P$1-$J$1+2)</f>
        <v>188.345627423878</v>
      </c>
      <c r="Q242" s="11">
        <f>VLOOKUP($H242,output!$A$9:$AH$2200,Q$1-$J$1+2)</f>
        <v>177.58676408543101</v>
      </c>
      <c r="R242" s="11">
        <f>VLOOKUP($H242,output!$A$9:$AH$2200,R$1-$J$1+2)</f>
        <v>167.40736918596201</v>
      </c>
      <c r="S242" s="11">
        <f>VLOOKUP($H242,output!$A$9:$AH$2200,S$1-$J$1+2)</f>
        <v>157.77235248554001</v>
      </c>
      <c r="T242" s="11">
        <f>VLOOKUP($H242,output!$A$9:$AH$2200,T$1-$J$1+2)</f>
        <v>148.62970083681199</v>
      </c>
      <c r="U242" s="11">
        <f>VLOOKUP($H242,output!$A$9:$AH$2200,U$1-$J$1+2)</f>
        <v>139.95068444345</v>
      </c>
      <c r="V242" s="11">
        <f>VLOOKUP($H242,output!$A$9:$AH$2200,V$1-$J$1+2)</f>
        <v>131.68120424056801</v>
      </c>
      <c r="W242" s="11">
        <f>VLOOKUP($H242,output!$A$9:$AH$2200,W$1-$J$1+2)</f>
        <v>122.52827946572</v>
      </c>
      <c r="X242" s="11">
        <f>VLOOKUP($H242,output!$A$9:$AH$2200,X$1-$J$1+2)</f>
        <v>114.146483339952</v>
      </c>
      <c r="Y242" s="11">
        <f>VLOOKUP($H242,output!$A$9:$AH$2200,Y$1-$J$1+2)</f>
        <v>106.40389722159</v>
      </c>
      <c r="Z242" s="11">
        <f>VLOOKUP($H242,output!$A$9:$AH$2200,Z$1-$J$1+2)</f>
        <v>98.591444187390806</v>
      </c>
      <c r="AA242" s="11">
        <f>VLOOKUP($H242,output!$A$9:$AH$2200,AA$1-$J$1+2)</f>
        <v>91.365368176484907</v>
      </c>
      <c r="AB242" s="11">
        <f>VLOOKUP($H242,output!$A$9:$AH$2200,AB$1-$J$1+2)</f>
        <v>84.688870901191805</v>
      </c>
      <c r="AC242" s="11">
        <f>VLOOKUP($H242,output!$A$9:$AH$2200,AC$1-$J$1+2)</f>
        <v>78.703378473800598</v>
      </c>
      <c r="AD242" s="11">
        <f>VLOOKUP($H242,output!$A$9:$AH$2200,AD$1-$J$1+2)</f>
        <v>73.218557874085406</v>
      </c>
      <c r="AE242" s="11">
        <f>VLOOKUP($H242,output!$A$9:$AH$2200,AE$1-$J$1+2)</f>
        <v>68.155998471647095</v>
      </c>
      <c r="AF242" s="11">
        <f>VLOOKUP($H242,output!$A$9:$AH$2200,AF$1-$J$1+2)</f>
        <v>63.467462479344299</v>
      </c>
      <c r="AG242" s="11">
        <f>VLOOKUP($H242,output!$A$9:$AH$2200,AG$1-$J$1+2)</f>
        <v>59.117528890970803</v>
      </c>
      <c r="AH242" s="11">
        <f>VLOOKUP($H242,output!$A$9:$AH$2200,AH$1-$J$1+2)</f>
        <v>55.077317893288303</v>
      </c>
      <c r="AI242" s="11">
        <f>VLOOKUP($H242,output!$A$9:$AH$2200,AI$1-$J$1+2)</f>
        <v>51.321827198433901</v>
      </c>
      <c r="AJ242" s="11">
        <f>VLOOKUP($H242,output!$A$9:$AH$2200,AJ$1-$J$1+2)</f>
        <v>47.828971069850603</v>
      </c>
      <c r="AK242" s="11">
        <f>VLOOKUP($H242,output!$A$9:$AH$2200,AK$1-$J$1+2)</f>
        <v>44.578940600057201</v>
      </c>
      <c r="AL242" s="11">
        <f>VLOOKUP($H242,output!$A$9:$AH$2200,AL$1-$J$1+2)</f>
        <v>41.553795027346901</v>
      </c>
      <c r="AM242" s="11">
        <f>VLOOKUP($H242,output!$A$9:$AH$2200,AM$1-$J$1+2)</f>
        <v>38.737177225492097</v>
      </c>
      <c r="AN242" s="11">
        <f>VLOOKUP($H242,output!$A$9:$AH$2200,AN$1-$J$1+2)</f>
        <v>36.114103354819598</v>
      </c>
      <c r="AO242" s="11">
        <f>VLOOKUP($H242,output!$A$9:$AH$2200,AO$1-$J$1+2)</f>
        <v>33.670800002102702</v>
      </c>
      <c r="AP242" s="11">
        <f>VLOOKUP($H242,output!$A$9:$AH$2200,AP$1-$J$1+2)</f>
        <v>31.394573371186802</v>
      </c>
    </row>
    <row r="243" spans="8:42" x14ac:dyDescent="0.35">
      <c r="H243" t="s">
        <v>40</v>
      </c>
      <c r="J243" s="11">
        <f>VLOOKUP($H243,output!$A$9:$AH$2200,J$1-$J$1+2)</f>
        <v>0</v>
      </c>
      <c r="K243" s="11">
        <f>VLOOKUP($H243,output!$A$9:$AH$2200,K$1-$J$1+2)</f>
        <v>19.789000000000001</v>
      </c>
      <c r="L243" s="11">
        <f>VLOOKUP($H243,output!$A$9:$AH$2200,L$1-$J$1+2)</f>
        <v>19.994</v>
      </c>
      <c r="M243" s="11">
        <f>VLOOKUP($H243,output!$A$9:$AH$2200,M$1-$J$1+2)</f>
        <v>23.0634594872535</v>
      </c>
      <c r="N243" s="11">
        <f>VLOOKUP($H243,output!$A$9:$AH$2200,N$1-$J$1+2)</f>
        <v>23.4100456109019</v>
      </c>
      <c r="O243" s="11">
        <f>VLOOKUP($H243,output!$A$9:$AH$2200,O$1-$J$1+2)</f>
        <v>23.803090976888999</v>
      </c>
      <c r="P243" s="11">
        <f>VLOOKUP($H243,output!$A$9:$AH$2200,P$1-$J$1+2)</f>
        <v>50.058048817944801</v>
      </c>
      <c r="Q243" s="11">
        <f>VLOOKUP($H243,output!$A$9:$AH$2200,Q$1-$J$1+2)</f>
        <v>46.2819244766238</v>
      </c>
      <c r="R243" s="11">
        <f>VLOOKUP($H243,output!$A$9:$AH$2200,R$1-$J$1+2)</f>
        <v>37.458822952856202</v>
      </c>
      <c r="S243" s="11">
        <f>VLOOKUP($H243,output!$A$9:$AH$2200,S$1-$J$1+2)</f>
        <v>261.93980624137799</v>
      </c>
      <c r="T243" s="11">
        <f>VLOOKUP($H243,output!$A$9:$AH$2200,T$1-$J$1+2)</f>
        <v>245.81003029967499</v>
      </c>
      <c r="U243" s="11">
        <f>VLOOKUP($H243,output!$A$9:$AH$2200,U$1-$J$1+2)</f>
        <v>245.397624414733</v>
      </c>
      <c r="V243" s="11">
        <f>VLOOKUP($H243,output!$A$9:$AH$2200,V$1-$J$1+2)</f>
        <v>319.41712273985598</v>
      </c>
      <c r="W243" s="11">
        <f>VLOOKUP($H243,output!$A$9:$AH$2200,W$1-$J$1+2)</f>
        <v>233.18611639109901</v>
      </c>
      <c r="X243" s="11">
        <f>VLOOKUP($H243,output!$A$9:$AH$2200,X$1-$J$1+2)</f>
        <v>208.82692405656701</v>
      </c>
      <c r="Y243" s="11">
        <f>VLOOKUP($H243,output!$A$9:$AH$2200,Y$1-$J$1+2)</f>
        <v>195.099667413687</v>
      </c>
      <c r="Z243" s="11">
        <f>VLOOKUP($H243,output!$A$9:$AH$2200,Z$1-$J$1+2)</f>
        <v>179.239065251075</v>
      </c>
      <c r="AA243" s="11">
        <f>VLOOKUP($H243,output!$A$9:$AH$2200,AA$1-$J$1+2)</f>
        <v>167.34898251307899</v>
      </c>
      <c r="AB243" s="11">
        <f>VLOOKUP($H243,output!$A$9:$AH$2200,AB$1-$J$1+2)</f>
        <v>143.73336301586301</v>
      </c>
      <c r="AC243" s="11">
        <f>VLOOKUP($H243,output!$A$9:$AH$2200,AC$1-$J$1+2)</f>
        <v>128.98887055779201</v>
      </c>
      <c r="AD243" s="11">
        <f>VLOOKUP($H243,output!$A$9:$AH$2200,AD$1-$J$1+2)</f>
        <v>117.460853345169</v>
      </c>
      <c r="AE243" s="11">
        <f>VLOOKUP($H243,output!$A$9:$AH$2200,AE$1-$J$1+2)</f>
        <v>107.689609732299</v>
      </c>
      <c r="AF243" s="11">
        <f>VLOOKUP($H243,output!$A$9:$AH$2200,AF$1-$J$1+2)</f>
        <v>99.091794020864299</v>
      </c>
      <c r="AG243" s="11">
        <f>VLOOKUP($H243,output!$A$9:$AH$2200,AG$1-$J$1+2)</f>
        <v>91.239968313152701</v>
      </c>
      <c r="AH243" s="11">
        <f>VLOOKUP($H243,output!$A$9:$AH$2200,AH$1-$J$1+2)</f>
        <v>84.178815230764002</v>
      </c>
      <c r="AI243" s="11">
        <f>VLOOKUP($H243,output!$A$9:$AH$2200,AI$1-$J$1+2)</f>
        <v>77.779403042985507</v>
      </c>
      <c r="AJ243" s="11">
        <f>VLOOKUP($H243,output!$A$9:$AH$2200,AJ$1-$J$1+2)</f>
        <v>71.952506393897394</v>
      </c>
      <c r="AK243" s="11">
        <f>VLOOKUP($H243,output!$A$9:$AH$2200,AK$1-$J$1+2)</f>
        <v>66.619369465149205</v>
      </c>
      <c r="AL243" s="11">
        <f>VLOOKUP($H243,output!$A$9:$AH$2200,AL$1-$J$1+2)</f>
        <v>61.723862289298303</v>
      </c>
      <c r="AM243" s="11">
        <f>VLOOKUP($H243,output!$A$9:$AH$2200,AM$1-$J$1+2)</f>
        <v>57.219138194976203</v>
      </c>
      <c r="AN243" s="11">
        <f>VLOOKUP($H243,output!$A$9:$AH$2200,AN$1-$J$1+2)</f>
        <v>53.066073710298603</v>
      </c>
      <c r="AO243" s="11">
        <f>VLOOKUP($H243,output!$A$9:$AH$2200,AO$1-$J$1+2)</f>
        <v>49.231402031380298</v>
      </c>
      <c r="AP243" s="11">
        <f>VLOOKUP($H243,output!$A$9:$AH$2200,AP$1-$J$1+2)</f>
        <v>45.686420980447998</v>
      </c>
    </row>
    <row r="244" spans="8:42" x14ac:dyDescent="0.35">
      <c r="H244" t="s">
        <v>41</v>
      </c>
      <c r="J244" s="11">
        <f>VLOOKUP($H244,output!$A$9:$AH$2200,J$1-$J$1+2)</f>
        <v>0</v>
      </c>
      <c r="K244" s="11">
        <f>VLOOKUP($H244,output!$A$9:$AH$2200,K$1-$J$1+2)</f>
        <v>300.35199999999998</v>
      </c>
      <c r="L244" s="11">
        <f>VLOOKUP($H244,output!$A$9:$AH$2200,L$1-$J$1+2)</f>
        <v>299.68299999999999</v>
      </c>
      <c r="M244" s="11">
        <f>VLOOKUP($H244,output!$A$9:$AH$2200,M$1-$J$1+2)</f>
        <v>296.568589612712</v>
      </c>
      <c r="N244" s="11">
        <f>VLOOKUP($H244,output!$A$9:$AH$2200,N$1-$J$1+2)</f>
        <v>295.203031425733</v>
      </c>
      <c r="O244" s="11">
        <f>VLOOKUP($H244,output!$A$9:$AH$2200,O$1-$J$1+2)</f>
        <v>294.931001167891</v>
      </c>
      <c r="P244" s="11">
        <f>VLOOKUP($H244,output!$A$9:$AH$2200,P$1-$J$1+2)</f>
        <v>293.838982281749</v>
      </c>
      <c r="Q244" s="11">
        <f>VLOOKUP($H244,output!$A$9:$AH$2200,Q$1-$J$1+2)</f>
        <v>293.37342468781202</v>
      </c>
      <c r="R244" s="11">
        <f>VLOOKUP($H244,output!$A$9:$AH$2200,R$1-$J$1+2)</f>
        <v>292.385521901213</v>
      </c>
      <c r="S244" s="11">
        <f>VLOOKUP($H244,output!$A$9:$AH$2200,S$1-$J$1+2)</f>
        <v>16.615188215789299</v>
      </c>
      <c r="T244" s="11">
        <f>VLOOKUP($H244,output!$A$9:$AH$2200,T$1-$J$1+2)</f>
        <v>15.6466627641662</v>
      </c>
      <c r="U244" s="11">
        <f>VLOOKUP($H244,output!$A$9:$AH$2200,U$1-$J$1+2)</f>
        <v>14.7295768796392</v>
      </c>
      <c r="V244" s="11">
        <f>VLOOKUP($H244,output!$A$9:$AH$2200,V$1-$J$1+2)</f>
        <v>4.4985972868727</v>
      </c>
      <c r="W244" s="11">
        <f>VLOOKUP($H244,output!$A$9:$AH$2200,W$1-$J$1+2)</f>
        <v>4.2438184154242302</v>
      </c>
      <c r="X244" s="11">
        <f>VLOOKUP($H244,output!$A$9:$AH$2200,X$1-$J$1+2)</f>
        <v>4.0055745332885699</v>
      </c>
      <c r="Y244" s="11">
        <f>VLOOKUP($H244,output!$A$9:$AH$2200,Y$1-$J$1+2)</f>
        <v>0</v>
      </c>
      <c r="Z244" s="11">
        <f>VLOOKUP($H244,output!$A$9:$AH$2200,Z$1-$J$1+2)</f>
        <v>0</v>
      </c>
      <c r="AA244" s="11">
        <f>VLOOKUP($H244,output!$A$9:$AH$2200,AA$1-$J$1+2)</f>
        <v>0</v>
      </c>
      <c r="AB244" s="11">
        <f>VLOOKUP($H244,output!$A$9:$AH$2200,AB$1-$J$1+2)</f>
        <v>0</v>
      </c>
      <c r="AC244" s="11">
        <f>VLOOKUP($H244,output!$A$9:$AH$2200,AC$1-$J$1+2)</f>
        <v>0</v>
      </c>
      <c r="AD244" s="11">
        <f>VLOOKUP($H244,output!$A$9:$AH$2200,AD$1-$J$1+2)</f>
        <v>0</v>
      </c>
      <c r="AE244" s="11">
        <f>VLOOKUP($H244,output!$A$9:$AH$2200,AE$1-$J$1+2)</f>
        <v>0</v>
      </c>
      <c r="AF244" s="11">
        <f>VLOOKUP($H244,output!$A$9:$AH$2200,AF$1-$J$1+2)</f>
        <v>0</v>
      </c>
      <c r="AG244" s="11">
        <f>VLOOKUP($H244,output!$A$9:$AH$2200,AG$1-$J$1+2)</f>
        <v>0</v>
      </c>
      <c r="AH244" s="11">
        <f>VLOOKUP($H244,output!$A$9:$AH$2200,AH$1-$J$1+2)</f>
        <v>0</v>
      </c>
      <c r="AI244" s="11">
        <f>VLOOKUP($H244,output!$A$9:$AH$2200,AI$1-$J$1+2)</f>
        <v>0</v>
      </c>
      <c r="AJ244" s="11">
        <f>VLOOKUP($H244,output!$A$9:$AH$2200,AJ$1-$J$1+2)</f>
        <v>0</v>
      </c>
      <c r="AK244" s="11">
        <f>VLOOKUP($H244,output!$A$9:$AH$2200,AK$1-$J$1+2)</f>
        <v>0</v>
      </c>
      <c r="AL244" s="11">
        <f>VLOOKUP($H244,output!$A$9:$AH$2200,AL$1-$J$1+2)</f>
        <v>0</v>
      </c>
      <c r="AM244" s="11">
        <f>VLOOKUP($H244,output!$A$9:$AH$2200,AM$1-$J$1+2)</f>
        <v>0</v>
      </c>
      <c r="AN244" s="11">
        <f>VLOOKUP($H244,output!$A$9:$AH$2200,AN$1-$J$1+2)</f>
        <v>0</v>
      </c>
      <c r="AO244" s="11">
        <f>VLOOKUP($H244,output!$A$9:$AH$2200,AO$1-$J$1+2)</f>
        <v>0</v>
      </c>
      <c r="AP244" s="11">
        <f>VLOOKUP($H244,output!$A$9:$AH$2200,AP$1-$J$1+2)</f>
        <v>0</v>
      </c>
    </row>
    <row r="245" spans="8:42" x14ac:dyDescent="0.35">
      <c r="H245" t="s">
        <v>42</v>
      </c>
      <c r="J245" s="11">
        <f>VLOOKUP($H245,output!$A$9:$AH$2200,J$1-$J$1+2)</f>
        <v>0</v>
      </c>
      <c r="K245" s="11">
        <f>VLOOKUP($H245,output!$A$9:$AH$2200,K$1-$J$1+2)</f>
        <v>7.4630000000000001</v>
      </c>
      <c r="L245" s="11">
        <f>VLOOKUP($H245,output!$A$9:$AH$2200,L$1-$J$1+2)</f>
        <v>7.41</v>
      </c>
      <c r="M245" s="11">
        <f>VLOOKUP($H245,output!$A$9:$AH$2200,M$1-$J$1+2)</f>
        <v>6.8083151077147601</v>
      </c>
      <c r="N245" s="11">
        <f>VLOOKUP($H245,output!$A$9:$AH$2200,N$1-$J$1+2)</f>
        <v>6.7488889347257199</v>
      </c>
      <c r="O245" s="11">
        <f>VLOOKUP($H245,output!$A$9:$AH$2200,O$1-$J$1+2)</f>
        <v>6.7233488702556397</v>
      </c>
      <c r="P245" s="11">
        <f>VLOOKUP($H245,output!$A$9:$AH$2200,P$1-$J$1+2)</f>
        <v>7.0821624562328802</v>
      </c>
      <c r="Q245" s="11">
        <f>VLOOKUP($H245,output!$A$9:$AH$2200,Q$1-$J$1+2)</f>
        <v>7.0099452381661997</v>
      </c>
      <c r="R245" s="11">
        <f>VLOOKUP($H245,output!$A$9:$AH$2200,R$1-$J$1+2)</f>
        <v>6.8921419327163598</v>
      </c>
      <c r="S245" s="11">
        <f>VLOOKUP($H245,output!$A$9:$AH$2200,S$1-$J$1+2)</f>
        <v>71.655051762306201</v>
      </c>
      <c r="T245" s="11">
        <f>VLOOKUP($H245,output!$A$9:$AH$2200,T$1-$J$1+2)</f>
        <v>64.343907244232597</v>
      </c>
      <c r="U245" s="11">
        <f>VLOOKUP($H245,output!$A$9:$AH$2200,U$1-$J$1+2)</f>
        <v>57.914465840391202</v>
      </c>
      <c r="V245" s="11">
        <f>VLOOKUP($H245,output!$A$9:$AH$2200,V$1-$J$1+2)</f>
        <v>52.582991174782499</v>
      </c>
      <c r="W245" s="11">
        <f>VLOOKUP($H245,output!$A$9:$AH$2200,W$1-$J$1+2)</f>
        <v>46.581386699176001</v>
      </c>
      <c r="X245" s="11">
        <f>VLOOKUP($H245,output!$A$9:$AH$2200,X$1-$J$1+2)</f>
        <v>41.971682286521997</v>
      </c>
      <c r="Y245" s="11">
        <f>VLOOKUP($H245,output!$A$9:$AH$2200,Y$1-$J$1+2)</f>
        <v>38.375654160681002</v>
      </c>
      <c r="Z245" s="11">
        <f>VLOOKUP($H245,output!$A$9:$AH$2200,Z$1-$J$1+2)</f>
        <v>34.671416358347003</v>
      </c>
      <c r="AA245" s="11">
        <f>VLOOKUP($H245,output!$A$9:$AH$2200,AA$1-$J$1+2)</f>
        <v>31.339030224137701</v>
      </c>
      <c r="AB245" s="11">
        <f>VLOOKUP($H245,output!$A$9:$AH$2200,AB$1-$J$1+2)</f>
        <v>28.712745342403899</v>
      </c>
      <c r="AC245" s="11">
        <f>VLOOKUP($H245,output!$A$9:$AH$2200,AC$1-$J$1+2)</f>
        <v>26.406797870762801</v>
      </c>
      <c r="AD245" s="11">
        <f>VLOOKUP($H245,output!$A$9:$AH$2200,AD$1-$J$1+2)</f>
        <v>24.343260305445298</v>
      </c>
      <c r="AE245" s="11">
        <f>VLOOKUP($H245,output!$A$9:$AH$2200,AE$1-$J$1+2)</f>
        <v>22.466085210634599</v>
      </c>
      <c r="AF245" s="11">
        <f>VLOOKUP($H245,output!$A$9:$AH$2200,AF$1-$J$1+2)</f>
        <v>20.751092662398001</v>
      </c>
      <c r="AG245" s="11">
        <f>VLOOKUP($H245,output!$A$9:$AH$2200,AG$1-$J$1+2)</f>
        <v>19.2199106316559</v>
      </c>
      <c r="AH245" s="11">
        <f>VLOOKUP($H245,output!$A$9:$AH$2200,AH$1-$J$1+2)</f>
        <v>17.810644340214999</v>
      </c>
      <c r="AI245" s="11">
        <f>VLOOKUP($H245,output!$A$9:$AH$2200,AI$1-$J$1+2)</f>
        <v>16.511559457191101</v>
      </c>
      <c r="AJ245" s="11">
        <f>VLOOKUP($H245,output!$A$9:$AH$2200,AJ$1-$J$1+2)</f>
        <v>15.3078238400659</v>
      </c>
      <c r="AK245" s="11">
        <f>VLOOKUP($H245,output!$A$9:$AH$2200,AK$1-$J$1+2)</f>
        <v>14.1972020003792</v>
      </c>
      <c r="AL245" s="11">
        <f>VLOOKUP($H245,output!$A$9:$AH$2200,AL$1-$J$1+2)</f>
        <v>13.170574438516301</v>
      </c>
      <c r="AM245" s="11">
        <f>VLOOKUP($H245,output!$A$9:$AH$2200,AM$1-$J$1+2)</f>
        <v>12.220865008445999</v>
      </c>
      <c r="AN245" s="11">
        <f>VLOOKUP($H245,output!$A$9:$AH$2200,AN$1-$J$1+2)</f>
        <v>11.341736818103801</v>
      </c>
      <c r="AO245" s="11">
        <f>VLOOKUP($H245,output!$A$9:$AH$2200,AO$1-$J$1+2)</f>
        <v>10.5275021784252</v>
      </c>
      <c r="AP245" s="11">
        <f>VLOOKUP($H245,output!$A$9:$AH$2200,AP$1-$J$1+2)</f>
        <v>9.7730288942190207</v>
      </c>
    </row>
    <row r="247" spans="8:42" x14ac:dyDescent="0.35">
      <c r="H247" t="s">
        <v>43</v>
      </c>
      <c r="J247" s="11">
        <f>VLOOKUP($H247,output!$A$9:$AH$2200,J$1-$J$1+2)</f>
        <v>0</v>
      </c>
      <c r="K247" s="11">
        <f>VLOOKUP($H247,output!$A$9:$AH$2200,K$1-$J$1+2)</f>
        <v>28.841999999999999</v>
      </c>
      <c r="L247" s="11">
        <f>VLOOKUP($H247,output!$A$9:$AH$2200,L$1-$J$1+2)</f>
        <v>27.047000000000001</v>
      </c>
      <c r="M247" s="11">
        <f>VLOOKUP($H247,output!$A$9:$AH$2200,M$1-$J$1+2)</f>
        <v>25.363004757643299</v>
      </c>
      <c r="N247" s="11">
        <f>VLOOKUP($H247,output!$A$9:$AH$2200,N$1-$J$1+2)</f>
        <v>23.788323087369001</v>
      </c>
      <c r="O247" s="11">
        <f>VLOOKUP($H247,output!$A$9:$AH$2200,O$1-$J$1+2)</f>
        <v>59.874540087113402</v>
      </c>
      <c r="P247" s="11">
        <f>VLOOKUP($H247,output!$A$9:$AH$2200,P$1-$J$1+2)</f>
        <v>49.035753630421702</v>
      </c>
      <c r="Q247" s="11">
        <f>VLOOKUP($H247,output!$A$9:$AH$2200,Q$1-$J$1+2)</f>
        <v>40.155578865417297</v>
      </c>
      <c r="R247" s="11">
        <f>VLOOKUP($H247,output!$A$9:$AH$2200,R$1-$J$1+2)</f>
        <v>32.879531257409802</v>
      </c>
      <c r="S247" s="11">
        <f>VLOOKUP($H247,output!$A$9:$AH$2200,S$1-$J$1+2)</f>
        <v>26.916260941055299</v>
      </c>
      <c r="T247" s="11">
        <f>VLOOKUP($H247,output!$A$9:$AH$2200,T$1-$J$1+2)</f>
        <v>21.9622069136582</v>
      </c>
      <c r="U247" s="11">
        <f>VLOOKUP($H247,output!$A$9:$AH$2200,U$1-$J$1+2)</f>
        <v>17.9317539184295</v>
      </c>
      <c r="V247" s="11">
        <f>VLOOKUP($H247,output!$A$9:$AH$2200,V$1-$J$1+2)</f>
        <v>24.392615584308</v>
      </c>
      <c r="W247" s="11">
        <f>VLOOKUP($H247,output!$A$9:$AH$2200,W$1-$J$1+2)</f>
        <v>16.807709399136399</v>
      </c>
      <c r="X247" s="11">
        <f>VLOOKUP($H247,output!$A$9:$AH$2200,X$1-$J$1+2)</f>
        <v>19.448746938782602</v>
      </c>
      <c r="Y247" s="11">
        <f>VLOOKUP($H247,output!$A$9:$AH$2200,Y$1-$J$1+2)</f>
        <v>9.6606135157845099</v>
      </c>
      <c r="Z247" s="11">
        <f>VLOOKUP($H247,output!$A$9:$AH$2200,Z$1-$J$1+2)</f>
        <v>6.7231040921557197</v>
      </c>
      <c r="AA247" s="11">
        <f>VLOOKUP($H247,output!$A$9:$AH$2200,AA$1-$J$1+2)</f>
        <v>2.0056527271695899</v>
      </c>
      <c r="AB247" s="11">
        <f>VLOOKUP($H247,output!$A$9:$AH$2200,AB$1-$J$1+2)</f>
        <v>0.81181181083061404</v>
      </c>
      <c r="AC247" s="11">
        <f>VLOOKUP($H247,output!$A$9:$AH$2200,AC$1-$J$1+2)</f>
        <v>2.8376137457395401E-3</v>
      </c>
      <c r="AD247" s="11">
        <f>VLOOKUP($H247,output!$A$9:$AH$2200,AD$1-$J$1+2)</f>
        <v>2.6407997444264802E-3</v>
      </c>
      <c r="AE247" s="11">
        <f>VLOOKUP($H247,output!$A$9:$AH$2200,AE$1-$J$1+2)</f>
        <v>2.45892355351291E-3</v>
      </c>
      <c r="AF247" s="11">
        <f>VLOOKUP($H247,output!$A$9:$AH$2200,AF$1-$J$1+2)</f>
        <v>2.2903762078097601E-3</v>
      </c>
      <c r="AG247" s="11">
        <f>VLOOKUP($H247,output!$A$9:$AH$2200,AG$1-$J$1+2)</f>
        <v>2.1339363357822201E-3</v>
      </c>
      <c r="AH247" s="11">
        <f>VLOOKUP($H247,output!$A$9:$AH$2200,AH$1-$J$1+2)</f>
        <v>1.98863198234068E-3</v>
      </c>
      <c r="AI247" s="11">
        <f>VLOOKUP($H247,output!$A$9:$AH$2200,AI$1-$J$1+2)</f>
        <v>1.8535518917801601E-3</v>
      </c>
      <c r="AJ247" s="11">
        <f>VLOOKUP($H247,output!$A$9:$AH$2200,AJ$1-$J$1+2)</f>
        <v>1.72791417050788E-3</v>
      </c>
      <c r="AK247" s="11">
        <f>VLOOKUP($H247,output!$A$9:$AH$2200,AK$1-$J$1+2)</f>
        <v>1.6109902351039401E-3</v>
      </c>
      <c r="AL247" s="11">
        <f>VLOOKUP($H247,output!$A$9:$AH$2200,AL$1-$J$1+2)</f>
        <v>1.50213356368665E-3</v>
      </c>
      <c r="AM247" s="11">
        <f>VLOOKUP($H247,output!$A$9:$AH$2200,AM$1-$J$1+2)</f>
        <v>1.40076293792767E-3</v>
      </c>
      <c r="AN247" s="11">
        <f>VLOOKUP($H247,output!$A$9:$AH$2200,AN$1-$J$1+2)</f>
        <v>1.30633920438257E-3</v>
      </c>
      <c r="AO247" s="11">
        <f>VLOOKUP($H247,output!$A$9:$AH$2200,AO$1-$J$1+2)</f>
        <v>1.2183604029331601E-3</v>
      </c>
      <c r="AP247" s="11">
        <f>VLOOKUP($H247,output!$A$9:$AH$2200,AP$1-$J$1+2)</f>
        <v>1.1363729566148399E-3</v>
      </c>
    </row>
    <row r="248" spans="8:42" x14ac:dyDescent="0.35">
      <c r="H248" t="s">
        <v>44</v>
      </c>
      <c r="J248" s="11">
        <f>VLOOKUP($H248,output!$A$9:$AH$2200,J$1-$J$1+2)</f>
        <v>0</v>
      </c>
      <c r="K248" s="11">
        <f>VLOOKUP($H248,output!$A$9:$AH$2200,K$1-$J$1+2)</f>
        <v>32.323999999999998</v>
      </c>
      <c r="L248" s="11">
        <f>VLOOKUP($H248,output!$A$9:$AH$2200,L$1-$J$1+2)</f>
        <v>31.9</v>
      </c>
      <c r="M248" s="11">
        <f>VLOOKUP($H248,output!$A$9:$AH$2200,M$1-$J$1+2)</f>
        <v>31.885684834790101</v>
      </c>
      <c r="N248" s="11">
        <f>VLOOKUP($H248,output!$A$9:$AH$2200,N$1-$J$1+2)</f>
        <v>89.044579874671399</v>
      </c>
      <c r="O248" s="11">
        <f>VLOOKUP($H248,output!$A$9:$AH$2200,O$1-$J$1+2)</f>
        <v>226.787771303021</v>
      </c>
      <c r="P248" s="11">
        <f>VLOOKUP($H248,output!$A$9:$AH$2200,P$1-$J$1+2)</f>
        <v>220.88739500075999</v>
      </c>
      <c r="Q248" s="11">
        <f>VLOOKUP($H248,output!$A$9:$AH$2200,Q$1-$J$1+2)</f>
        <v>165.45848778279799</v>
      </c>
      <c r="R248" s="11">
        <f>VLOOKUP($H248,output!$A$9:$AH$2200,R$1-$J$1+2)</f>
        <v>137.63146373206601</v>
      </c>
      <c r="S248" s="11">
        <f>VLOOKUP($H248,output!$A$9:$AH$2200,S$1-$J$1+2)</f>
        <v>134.422852315021</v>
      </c>
      <c r="T248" s="11">
        <f>VLOOKUP($H248,output!$A$9:$AH$2200,T$1-$J$1+2)</f>
        <v>103.655598081272</v>
      </c>
      <c r="U248" s="11">
        <f>VLOOKUP($H248,output!$A$9:$AH$2200,U$1-$J$1+2)</f>
        <v>84.123937043580895</v>
      </c>
      <c r="V248" s="11">
        <f>VLOOKUP($H248,output!$A$9:$AH$2200,V$1-$J$1+2)</f>
        <v>117.802113512255</v>
      </c>
      <c r="W248" s="11">
        <f>VLOOKUP($H248,output!$A$9:$AH$2200,W$1-$J$1+2)</f>
        <v>79.257206036847094</v>
      </c>
      <c r="X248" s="11">
        <f>VLOOKUP($H248,output!$A$9:$AH$2200,X$1-$J$1+2)</f>
        <v>89.339638119607898</v>
      </c>
      <c r="Y248" s="11">
        <f>VLOOKUP($H248,output!$A$9:$AH$2200,Y$1-$J$1+2)</f>
        <v>44.618197895333701</v>
      </c>
      <c r="Z248" s="11">
        <f>VLOOKUP($H248,output!$A$9:$AH$2200,Z$1-$J$1+2)</f>
        <v>30.349199939701901</v>
      </c>
      <c r="AA248" s="11">
        <f>VLOOKUP($H248,output!$A$9:$AH$2200,AA$1-$J$1+2)</f>
        <v>8.9812419100597598</v>
      </c>
      <c r="AB248" s="11">
        <f>VLOOKUP($H248,output!$A$9:$AH$2200,AB$1-$J$1+2)</f>
        <v>3.58251228093952</v>
      </c>
      <c r="AC248" s="11">
        <f>VLOOKUP($H248,output!$A$9:$AH$2200,AC$1-$J$1+2)</f>
        <v>1.3864738232824201E-2</v>
      </c>
      <c r="AD248" s="11">
        <f>VLOOKUP($H248,output!$A$9:$AH$2200,AD$1-$J$1+2)</f>
        <v>1.25922899537745E-2</v>
      </c>
      <c r="AE248" s="11">
        <f>VLOOKUP($H248,output!$A$9:$AH$2200,AE$1-$J$1+2)</f>
        <v>1.1549580394635999E-2</v>
      </c>
      <c r="AF248" s="11">
        <f>VLOOKUP($H248,output!$A$9:$AH$2200,AF$1-$J$1+2)</f>
        <v>1.06454913220758E-2</v>
      </c>
      <c r="AG248" s="11">
        <f>VLOOKUP($H248,output!$A$9:$AH$2200,AG$1-$J$1+2)</f>
        <v>9.83272180135796E-3</v>
      </c>
      <c r="AH248" s="11">
        <f>VLOOKUP($H248,output!$A$9:$AH$2200,AH$1-$J$1+2)</f>
        <v>9.0976714086299995E-3</v>
      </c>
      <c r="AI248" s="11">
        <f>VLOOKUP($H248,output!$A$9:$AH$2200,AI$1-$J$1+2)</f>
        <v>8.4262781367915995E-3</v>
      </c>
      <c r="AJ248" s="11">
        <f>VLOOKUP($H248,output!$A$9:$AH$2200,AJ$1-$J$1+2)</f>
        <v>7.8097480464644998E-3</v>
      </c>
      <c r="AK248" s="11">
        <f>VLOOKUP($H248,output!$A$9:$AH$2200,AK$1-$J$1+2)</f>
        <v>7.2415116856386396E-3</v>
      </c>
      <c r="AL248" s="11">
        <f>VLOOKUP($H248,output!$A$9:$AH$2200,AL$1-$J$1+2)</f>
        <v>6.7167104033126297E-3</v>
      </c>
      <c r="AM248" s="11">
        <f>VLOOKUP($H248,output!$A$9:$AH$2200,AM$1-$J$1+2)</f>
        <v>6.2313907534604102E-3</v>
      </c>
      <c r="AN248" s="11">
        <f>VLOOKUP($H248,output!$A$9:$AH$2200,AN$1-$J$1+2)</f>
        <v>5.7821960093084896E-3</v>
      </c>
      <c r="AO248" s="11">
        <f>VLOOKUP($H248,output!$A$9:$AH$2200,AO$1-$J$1+2)</f>
        <v>5.3661017238819698E-3</v>
      </c>
      <c r="AP248" s="11">
        <f>VLOOKUP($H248,output!$A$9:$AH$2200,AP$1-$J$1+2)</f>
        <v>4.9805540047918604E-3</v>
      </c>
    </row>
    <row r="249" spans="8:42" x14ac:dyDescent="0.35">
      <c r="H249" t="s">
        <v>45</v>
      </c>
      <c r="J249" s="11">
        <f>VLOOKUP($H249,output!$A$9:$AH$2200,J$1-$J$1+2)</f>
        <v>0</v>
      </c>
      <c r="K249" s="11">
        <f>VLOOKUP($H249,output!$A$9:$AH$2200,K$1-$J$1+2)</f>
        <v>8.1769999999999996</v>
      </c>
      <c r="L249" s="11">
        <f>VLOOKUP($H249,output!$A$9:$AH$2200,L$1-$J$1+2)</f>
        <v>7.9619999999999997</v>
      </c>
      <c r="M249" s="11">
        <f>VLOOKUP($H249,output!$A$9:$AH$2200,M$1-$J$1+2)</f>
        <v>6.5022821754341802</v>
      </c>
      <c r="N249" s="11">
        <f>VLOOKUP($H249,output!$A$9:$AH$2200,N$1-$J$1+2)</f>
        <v>24.256490037359299</v>
      </c>
      <c r="O249" s="11">
        <f>VLOOKUP($H249,output!$A$9:$AH$2200,O$1-$J$1+2)</f>
        <v>60.2718731943813</v>
      </c>
      <c r="P249" s="11">
        <f>VLOOKUP($H249,output!$A$9:$AH$2200,P$1-$J$1+2)</f>
        <v>45.122249474553001</v>
      </c>
      <c r="Q249" s="11">
        <f>VLOOKUP($H249,output!$A$9:$AH$2200,Q$1-$J$1+2)</f>
        <v>36.183778865662198</v>
      </c>
      <c r="R249" s="11">
        <f>VLOOKUP($H249,output!$A$9:$AH$2200,R$1-$J$1+2)</f>
        <v>28.751166361985899</v>
      </c>
      <c r="S249" s="11">
        <f>VLOOKUP($H249,output!$A$9:$AH$2200,S$1-$J$1+2)</f>
        <v>0.82714070502248205</v>
      </c>
      <c r="T249" s="11">
        <f>VLOOKUP($H249,output!$A$9:$AH$2200,T$1-$J$1+2)</f>
        <v>0.67701369096696795</v>
      </c>
      <c r="U249" s="11">
        <f>VLOOKUP($H249,output!$A$9:$AH$2200,U$1-$J$1+2)</f>
        <v>0.55524405320930703</v>
      </c>
      <c r="V249" s="11">
        <f>VLOOKUP($H249,output!$A$9:$AH$2200,V$1-$J$1+2)</f>
        <v>0.74877518855654501</v>
      </c>
      <c r="W249" s="11">
        <f>VLOOKUP($H249,output!$A$9:$AH$2200,W$1-$J$1+2)</f>
        <v>0.52211463686729198</v>
      </c>
      <c r="X249" s="11">
        <f>VLOOKUP($H249,output!$A$9:$AH$2200,X$1-$J$1+2)</f>
        <v>0.61296016293530797</v>
      </c>
      <c r="Y249" s="11">
        <f>VLOOKUP($H249,output!$A$9:$AH$2200,Y$1-$J$1+2)</f>
        <v>0</v>
      </c>
      <c r="Z249" s="11">
        <f>VLOOKUP($H249,output!$A$9:$AH$2200,Z$1-$J$1+2)</f>
        <v>0</v>
      </c>
      <c r="AA249" s="11">
        <f>VLOOKUP($H249,output!$A$9:$AH$2200,AA$1-$J$1+2)</f>
        <v>0</v>
      </c>
      <c r="AB249" s="11">
        <f>VLOOKUP($H249,output!$A$9:$AH$2200,AB$1-$J$1+2)</f>
        <v>0</v>
      </c>
      <c r="AC249" s="11">
        <f>VLOOKUP($H249,output!$A$9:$AH$2200,AC$1-$J$1+2)</f>
        <v>0</v>
      </c>
      <c r="AD249" s="11">
        <f>VLOOKUP($H249,output!$A$9:$AH$2200,AD$1-$J$1+2)</f>
        <v>0</v>
      </c>
      <c r="AE249" s="11">
        <f>VLOOKUP($H249,output!$A$9:$AH$2200,AE$1-$J$1+2)</f>
        <v>0</v>
      </c>
      <c r="AF249" s="11">
        <f>VLOOKUP($H249,output!$A$9:$AH$2200,AF$1-$J$1+2)</f>
        <v>0</v>
      </c>
      <c r="AG249" s="11">
        <f>VLOOKUP($H249,output!$A$9:$AH$2200,AG$1-$J$1+2)</f>
        <v>0</v>
      </c>
      <c r="AH249" s="11">
        <f>VLOOKUP($H249,output!$A$9:$AH$2200,AH$1-$J$1+2)</f>
        <v>0</v>
      </c>
      <c r="AI249" s="11">
        <f>VLOOKUP($H249,output!$A$9:$AH$2200,AI$1-$J$1+2)</f>
        <v>0</v>
      </c>
      <c r="AJ249" s="11">
        <f>VLOOKUP($H249,output!$A$9:$AH$2200,AJ$1-$J$1+2)</f>
        <v>0</v>
      </c>
      <c r="AK249" s="11">
        <f>VLOOKUP($H249,output!$A$9:$AH$2200,AK$1-$J$1+2)</f>
        <v>0</v>
      </c>
      <c r="AL249" s="11">
        <f>VLOOKUP($H249,output!$A$9:$AH$2200,AL$1-$J$1+2)</f>
        <v>0</v>
      </c>
      <c r="AM249" s="11">
        <f>VLOOKUP($H249,output!$A$9:$AH$2200,AM$1-$J$1+2)</f>
        <v>0</v>
      </c>
      <c r="AN249" s="11">
        <f>VLOOKUP($H249,output!$A$9:$AH$2200,AN$1-$J$1+2)</f>
        <v>0</v>
      </c>
      <c r="AO249" s="11">
        <f>VLOOKUP($H249,output!$A$9:$AH$2200,AO$1-$J$1+2)</f>
        <v>0</v>
      </c>
      <c r="AP249" s="11">
        <f>VLOOKUP($H249,output!$A$9:$AH$2200,AP$1-$J$1+2)</f>
        <v>0</v>
      </c>
    </row>
    <row r="250" spans="8:42" x14ac:dyDescent="0.35">
      <c r="H250" t="s">
        <v>46</v>
      </c>
      <c r="J250" s="11">
        <f>VLOOKUP($H250,output!$A$9:$AH$2200,J$1-$J$1+2)</f>
        <v>0</v>
      </c>
      <c r="K250" s="11">
        <f>VLOOKUP($H250,output!$A$9:$AH$2200,K$1-$J$1+2)</f>
        <v>106.944</v>
      </c>
      <c r="L250" s="11">
        <f>VLOOKUP($H250,output!$A$9:$AH$2200,L$1-$J$1+2)</f>
        <v>105.169</v>
      </c>
      <c r="M250" s="11">
        <f>VLOOKUP($H250,output!$A$9:$AH$2200,M$1-$J$1+2)</f>
        <v>107.11756319897199</v>
      </c>
      <c r="N250" s="11">
        <f>VLOOKUP($H250,output!$A$9:$AH$2200,N$1-$J$1+2)</f>
        <v>0</v>
      </c>
      <c r="O250" s="11">
        <f>VLOOKUP($H250,output!$A$9:$AH$2200,O$1-$J$1+2)</f>
        <v>0</v>
      </c>
      <c r="P250" s="11">
        <f>VLOOKUP($H250,output!$A$9:$AH$2200,P$1-$J$1+2)</f>
        <v>0</v>
      </c>
      <c r="Q250" s="11">
        <f>VLOOKUP($H250,output!$A$9:$AH$2200,Q$1-$J$1+2)</f>
        <v>0</v>
      </c>
      <c r="R250" s="11">
        <f>VLOOKUP($H250,output!$A$9:$AH$2200,R$1-$J$1+2)</f>
        <v>0</v>
      </c>
      <c r="S250" s="11">
        <f>VLOOKUP($H250,output!$A$9:$AH$2200,S$1-$J$1+2)</f>
        <v>0</v>
      </c>
      <c r="T250" s="11">
        <f>VLOOKUP($H250,output!$A$9:$AH$2200,T$1-$J$1+2)</f>
        <v>0</v>
      </c>
      <c r="U250" s="11">
        <f>VLOOKUP($H250,output!$A$9:$AH$2200,U$1-$J$1+2)</f>
        <v>0</v>
      </c>
      <c r="V250" s="11">
        <f>VLOOKUP($H250,output!$A$9:$AH$2200,V$1-$J$1+2)</f>
        <v>0</v>
      </c>
      <c r="W250" s="11">
        <f>VLOOKUP($H250,output!$A$9:$AH$2200,W$1-$J$1+2)</f>
        <v>0</v>
      </c>
      <c r="X250" s="11">
        <f>VLOOKUP($H250,output!$A$9:$AH$2200,X$1-$J$1+2)</f>
        <v>0</v>
      </c>
      <c r="Y250" s="11">
        <f>VLOOKUP($H250,output!$A$9:$AH$2200,Y$1-$J$1+2)</f>
        <v>0</v>
      </c>
      <c r="Z250" s="11">
        <f>VLOOKUP($H250,output!$A$9:$AH$2200,Z$1-$J$1+2)</f>
        <v>0</v>
      </c>
      <c r="AA250" s="11">
        <f>VLOOKUP($H250,output!$A$9:$AH$2200,AA$1-$J$1+2)</f>
        <v>0</v>
      </c>
      <c r="AB250" s="11">
        <f>VLOOKUP($H250,output!$A$9:$AH$2200,AB$1-$J$1+2)</f>
        <v>0</v>
      </c>
      <c r="AC250" s="11">
        <f>VLOOKUP($H250,output!$A$9:$AH$2200,AC$1-$J$1+2)</f>
        <v>0</v>
      </c>
      <c r="AD250" s="11">
        <f>VLOOKUP($H250,output!$A$9:$AH$2200,AD$1-$J$1+2)</f>
        <v>0</v>
      </c>
      <c r="AE250" s="11">
        <f>VLOOKUP($H250,output!$A$9:$AH$2200,AE$1-$J$1+2)</f>
        <v>0</v>
      </c>
      <c r="AF250" s="11">
        <f>VLOOKUP($H250,output!$A$9:$AH$2200,AF$1-$J$1+2)</f>
        <v>0</v>
      </c>
      <c r="AG250" s="11">
        <f>VLOOKUP($H250,output!$A$9:$AH$2200,AG$1-$J$1+2)</f>
        <v>0</v>
      </c>
      <c r="AH250" s="11">
        <f>VLOOKUP($H250,output!$A$9:$AH$2200,AH$1-$J$1+2)</f>
        <v>0</v>
      </c>
      <c r="AI250" s="11">
        <f>VLOOKUP($H250,output!$A$9:$AH$2200,AI$1-$J$1+2)</f>
        <v>0</v>
      </c>
      <c r="AJ250" s="11">
        <f>VLOOKUP($H250,output!$A$9:$AH$2200,AJ$1-$J$1+2)</f>
        <v>0</v>
      </c>
      <c r="AK250" s="11">
        <f>VLOOKUP($H250,output!$A$9:$AH$2200,AK$1-$J$1+2)</f>
        <v>0</v>
      </c>
      <c r="AL250" s="11">
        <f>VLOOKUP($H250,output!$A$9:$AH$2200,AL$1-$J$1+2)</f>
        <v>0</v>
      </c>
      <c r="AM250" s="11">
        <f>VLOOKUP($H250,output!$A$9:$AH$2200,AM$1-$J$1+2)</f>
        <v>0</v>
      </c>
      <c r="AN250" s="11">
        <f>VLOOKUP($H250,output!$A$9:$AH$2200,AN$1-$J$1+2)</f>
        <v>0</v>
      </c>
      <c r="AO250" s="11">
        <f>VLOOKUP($H250,output!$A$9:$AH$2200,AO$1-$J$1+2)</f>
        <v>0</v>
      </c>
      <c r="AP250" s="11">
        <f>VLOOKUP($H250,output!$A$9:$AH$2200,AP$1-$J$1+2)</f>
        <v>0</v>
      </c>
    </row>
    <row r="251" spans="8:42" x14ac:dyDescent="0.35">
      <c r="H251" t="s">
        <v>47</v>
      </c>
      <c r="J251" s="11">
        <f>VLOOKUP($H251,output!$A$9:$AH$2200,J$1-$J$1+2)</f>
        <v>0</v>
      </c>
      <c r="K251" s="11">
        <f>VLOOKUP($H251,output!$A$9:$AH$2200,K$1-$J$1+2)</f>
        <v>15.56</v>
      </c>
      <c r="L251" s="11">
        <f>VLOOKUP($H251,output!$A$9:$AH$2200,L$1-$J$1+2)</f>
        <v>14.819000000000001</v>
      </c>
      <c r="M251" s="11">
        <f>VLOOKUP($H251,output!$A$9:$AH$2200,M$1-$J$1+2)</f>
        <v>11.5632852865029</v>
      </c>
      <c r="N251" s="11">
        <f>VLOOKUP($H251,output!$A$9:$AH$2200,N$1-$J$1+2)</f>
        <v>41.636432151517297</v>
      </c>
      <c r="O251" s="11">
        <f>VLOOKUP($H251,output!$A$9:$AH$2200,O$1-$J$1+2)</f>
        <v>102.000912577222</v>
      </c>
      <c r="P251" s="11">
        <f>VLOOKUP($H251,output!$A$9:$AH$2200,P$1-$J$1+2)</f>
        <v>80.750834240748404</v>
      </c>
      <c r="Q251" s="11">
        <f>VLOOKUP($H251,output!$A$9:$AH$2200,Q$1-$J$1+2)</f>
        <v>63.372071973360399</v>
      </c>
      <c r="R251" s="11">
        <f>VLOOKUP($H251,output!$A$9:$AH$2200,R$1-$J$1+2)</f>
        <v>48.667401811153503</v>
      </c>
      <c r="S251" s="11">
        <f>VLOOKUP($H251,output!$A$9:$AH$2200,S$1-$J$1+2)</f>
        <v>46.829626649001497</v>
      </c>
      <c r="T251" s="11">
        <f>VLOOKUP($H251,output!$A$9:$AH$2200,T$1-$J$1+2)</f>
        <v>35.616020905354802</v>
      </c>
      <c r="U251" s="11">
        <f>VLOOKUP($H251,output!$A$9:$AH$2200,U$1-$J$1+2)</f>
        <v>27.249355157468401</v>
      </c>
      <c r="V251" s="11">
        <f>VLOOKUP($H251,output!$A$9:$AH$2200,V$1-$J$1+2)</f>
        <v>34.535434473953003</v>
      </c>
      <c r="W251" s="11">
        <f>VLOOKUP($H251,output!$A$9:$AH$2200,W$1-$J$1+2)</f>
        <v>22.455384570158799</v>
      </c>
      <c r="X251" s="11">
        <f>VLOOKUP($H251,output!$A$9:$AH$2200,X$1-$J$1+2)</f>
        <v>24.506550748548399</v>
      </c>
      <c r="Y251" s="11">
        <f>VLOOKUP($H251,output!$A$9:$AH$2200,Y$1-$J$1+2)</f>
        <v>11.555000551085501</v>
      </c>
      <c r="Z251" s="11">
        <f>VLOOKUP($H251,output!$A$9:$AH$2200,Z$1-$J$1+2)</f>
        <v>7.5581036891647599</v>
      </c>
      <c r="AA251" s="11">
        <f>VLOOKUP($H251,output!$A$9:$AH$2200,AA$1-$J$1+2)</f>
        <v>2.12125754828508</v>
      </c>
      <c r="AB251" s="11">
        <f>VLOOKUP($H251,output!$A$9:$AH$2200,AB$1-$J$1+2)</f>
        <v>0.81830405309856102</v>
      </c>
      <c r="AC251" s="11">
        <f>VLOOKUP($H251,output!$A$9:$AH$2200,AC$1-$J$1+2)</f>
        <v>2.73731786073113E-3</v>
      </c>
      <c r="AD251" s="11">
        <f>VLOOKUP($H251,output!$A$9:$AH$2200,AD$1-$J$1+2)</f>
        <v>2.4449326106132001E-3</v>
      </c>
      <c r="AE251" s="11">
        <f>VLOOKUP($H251,output!$A$9:$AH$2200,AE$1-$J$1+2)</f>
        <v>2.1894073726326201E-3</v>
      </c>
      <c r="AF251" s="11">
        <f>VLOOKUP($H251,output!$A$9:$AH$2200,AF$1-$J$1+2)</f>
        <v>1.9648969372134699E-3</v>
      </c>
      <c r="AG251" s="11">
        <f>VLOOKUP($H251,output!$A$9:$AH$2200,AG$1-$J$1+2)</f>
        <v>1.77007300644523E-3</v>
      </c>
      <c r="AH251" s="11">
        <f>VLOOKUP($H251,output!$A$9:$AH$2200,AH$1-$J$1+2)</f>
        <v>1.59755818803993E-3</v>
      </c>
      <c r="AI251" s="11">
        <f>VLOOKUP($H251,output!$A$9:$AH$2200,AI$1-$J$1+2)</f>
        <v>1.4444022735426601E-3</v>
      </c>
      <c r="AJ251" s="11">
        <f>VLOOKUP($H251,output!$A$9:$AH$2200,AJ$1-$J$1+2)</f>
        <v>1.3080468879839099E-3</v>
      </c>
      <c r="AK251" s="11">
        <f>VLOOKUP($H251,output!$A$9:$AH$2200,AK$1-$J$1+2)</f>
        <v>1.18648611577401E-3</v>
      </c>
      <c r="AL251" s="11">
        <f>VLOOKUP($H251,output!$A$9:$AH$2200,AL$1-$J$1+2)</f>
        <v>1.0778807165668599E-3</v>
      </c>
      <c r="AM251" s="11">
        <f>VLOOKUP($H251,output!$A$9:$AH$2200,AM$1-$J$1+2)</f>
        <v>9.8067227535638302E-4</v>
      </c>
      <c r="AN251" s="11">
        <f>VLOOKUP($H251,output!$A$9:$AH$2200,AN$1-$J$1+2)</f>
        <v>8.9349949479979995E-4</v>
      </c>
      <c r="AO251" s="11">
        <f>VLOOKUP($H251,output!$A$9:$AH$2200,AO$1-$J$1+2)</f>
        <v>8.1518191037138505E-4</v>
      </c>
      <c r="AP251" s="11">
        <f>VLOOKUP($H251,output!$A$9:$AH$2200,AP$1-$J$1+2)</f>
        <v>7.4469795985631802E-4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4"/>
  <sheetViews>
    <sheetView zoomScale="85" zoomScaleNormal="85" workbookViewId="0">
      <selection activeCell="B35" sqref="B35"/>
    </sheetView>
  </sheetViews>
  <sheetFormatPr baseColWidth="10" defaultRowHeight="14.5" x14ac:dyDescent="0.35"/>
  <cols>
    <col min="1" max="1" width="17.08984375" customWidth="1"/>
    <col min="2" max="2" width="41.453125" customWidth="1"/>
    <col min="3" max="3" width="12.7265625" style="23" bestFit="1" customWidth="1"/>
    <col min="4" max="4" width="18.81640625" customWidth="1"/>
  </cols>
  <sheetData>
    <row r="1" spans="1:6" x14ac:dyDescent="0.35">
      <c r="D1" s="25" t="s">
        <v>172</v>
      </c>
    </row>
    <row r="2" spans="1:6" ht="29" x14ac:dyDescent="0.35">
      <c r="A2" s="37" t="s">
        <v>212</v>
      </c>
      <c r="B2" s="19" t="s">
        <v>218</v>
      </c>
      <c r="C2" s="24">
        <f>AVERAGE('figures 2050'!P74:V74)-C34</f>
        <v>2398.936101348022</v>
      </c>
      <c r="D2" s="24">
        <f>ROUND(C2/10,0)*10*1000</f>
        <v>2400000</v>
      </c>
    </row>
    <row r="3" spans="1:6" ht="29" x14ac:dyDescent="0.35">
      <c r="A3" s="37"/>
      <c r="B3" s="19" t="s">
        <v>208</v>
      </c>
      <c r="C3" s="23">
        <f>AVERAGE('figures 2050'!P77:V77)</f>
        <v>1078.9263295642629</v>
      </c>
      <c r="D3" s="24">
        <f t="shared" ref="D3" si="0">ROUND(C3/10,0)*10*1000</f>
        <v>1080000</v>
      </c>
      <c r="E3" s="24"/>
    </row>
    <row r="4" spans="1:6" x14ac:dyDescent="0.35">
      <c r="A4" s="37"/>
      <c r="B4" s="32" t="s">
        <v>190</v>
      </c>
      <c r="C4" s="23">
        <f>AVERAGE('figures 2050'!P89:V89)*D3</f>
        <v>523472.76485260797</v>
      </c>
      <c r="D4" s="24">
        <f>ROUND(C4/10000,0)*10000</f>
        <v>520000</v>
      </c>
    </row>
    <row r="5" spans="1:6" x14ac:dyDescent="0.35">
      <c r="A5" s="37"/>
      <c r="B5" s="32" t="s">
        <v>209</v>
      </c>
      <c r="C5" s="23">
        <f>AVERAGE('figures 2050'!P90:V90)*D3</f>
        <v>255798.35749583767</v>
      </c>
      <c r="D5" s="24">
        <f t="shared" ref="D5" si="1">ROUND(C5/10000,0)*10000</f>
        <v>260000</v>
      </c>
    </row>
    <row r="6" spans="1:6" x14ac:dyDescent="0.35">
      <c r="A6" s="37"/>
      <c r="B6" s="32" t="s">
        <v>210</v>
      </c>
      <c r="C6" s="23">
        <f>AVERAGE('figures 2050'!P91:V91)*D3</f>
        <v>300728.8776515543</v>
      </c>
      <c r="D6" s="24">
        <f>ROUND(C6/10000,0)*10000</f>
        <v>300000</v>
      </c>
    </row>
    <row r="7" spans="1:6" x14ac:dyDescent="0.35">
      <c r="A7" s="37"/>
      <c r="B7" s="19" t="s">
        <v>191</v>
      </c>
      <c r="C7" s="23">
        <f>1000*('figures 2050'!V61-'figures 2050'!P61)/6</f>
        <v>-465.59426999538681</v>
      </c>
      <c r="D7" s="24">
        <f>-INT(C7/10)*10000</f>
        <v>470000</v>
      </c>
      <c r="E7" s="24"/>
    </row>
    <row r="8" spans="1:6" x14ac:dyDescent="0.35">
      <c r="A8" s="37"/>
      <c r="B8" s="19" t="s">
        <v>192</v>
      </c>
      <c r="C8" s="23">
        <f>1000*('figures 2050'!V59-'figures 2050'!P59)/6</f>
        <v>-231.16695259065702</v>
      </c>
      <c r="D8" s="24">
        <f>-INT(C8/10)*10000</f>
        <v>240000</v>
      </c>
    </row>
    <row r="9" spans="1:6" x14ac:dyDescent="0.35">
      <c r="A9" s="37"/>
      <c r="B9" s="19" t="s">
        <v>217</v>
      </c>
      <c r="C9" s="29">
        <f>AVERAGE('figures 2050'!P188:V188)</f>
        <v>426.48875126377789</v>
      </c>
      <c r="D9" s="24">
        <f>ROUND(C9/10,0)*10000</f>
        <v>430000</v>
      </c>
    </row>
    <row r="10" spans="1:6" x14ac:dyDescent="0.35">
      <c r="A10" s="37"/>
      <c r="B10" s="19" t="s">
        <v>193</v>
      </c>
      <c r="C10" s="23">
        <f>AVERAGE('figures 2050'!P159:V159)</f>
        <v>1337.0810365613213</v>
      </c>
      <c r="D10" s="24">
        <f>INT(C10/10)*10000</f>
        <v>1330000</v>
      </c>
    </row>
    <row r="11" spans="1:6" x14ac:dyDescent="0.35">
      <c r="C11"/>
      <c r="D11" s="24"/>
    </row>
    <row r="12" spans="1:6" ht="30.5" customHeight="1" x14ac:dyDescent="0.35">
      <c r="A12" s="38" t="s">
        <v>226</v>
      </c>
      <c r="B12" s="30" t="s">
        <v>225</v>
      </c>
      <c r="C12"/>
      <c r="D12" s="24">
        <f>D2</f>
        <v>2400000</v>
      </c>
      <c r="E12" s="24"/>
    </row>
    <row r="13" spans="1:6" ht="29" x14ac:dyDescent="0.35">
      <c r="A13" s="39"/>
      <c r="B13" s="30" t="s">
        <v>224</v>
      </c>
      <c r="D13" s="24" t="e">
        <f>SUM(D14:D16)</f>
        <v>#REF!</v>
      </c>
      <c r="E13" s="24"/>
      <c r="F13" s="24"/>
    </row>
    <row r="14" spans="1:6" x14ac:dyDescent="0.35">
      <c r="A14" s="39"/>
      <c r="B14" s="31" t="s">
        <v>187</v>
      </c>
      <c r="C14" s="23" t="e">
        <f>AVERAGE('figures 2050'!#REF!)</f>
        <v>#REF!</v>
      </c>
      <c r="D14" s="24" t="e">
        <f>INT(C14/10)*10000</f>
        <v>#REF!</v>
      </c>
    </row>
    <row r="15" spans="1:6" x14ac:dyDescent="0.35">
      <c r="A15" s="39"/>
      <c r="B15" s="31" t="s">
        <v>188</v>
      </c>
      <c r="C15" s="23" t="e">
        <f>AVERAGE('figures 2050'!#REF!)</f>
        <v>#REF!</v>
      </c>
      <c r="D15" s="24" t="e">
        <f>INT(C15/10)*10000</f>
        <v>#REF!</v>
      </c>
      <c r="E15" s="24"/>
    </row>
    <row r="16" spans="1:6" x14ac:dyDescent="0.35">
      <c r="A16" s="39"/>
      <c r="B16" s="31" t="s">
        <v>189</v>
      </c>
      <c r="C16" s="23" t="e">
        <f>AVERAGE('figures 2050'!#REF!)+AVERAGE('figures 2050'!#REF!)+C18</f>
        <v>#REF!</v>
      </c>
      <c r="D16" s="24" t="e">
        <f>SUM(D17:D20)</f>
        <v>#REF!</v>
      </c>
      <c r="E16" s="24"/>
    </row>
    <row r="17" spans="1:4" x14ac:dyDescent="0.35">
      <c r="A17" s="39"/>
      <c r="B17" s="27" t="s">
        <v>220</v>
      </c>
      <c r="C17" s="23" t="e">
        <f>AVERAGE('figures 2050'!#REF!)</f>
        <v>#REF!</v>
      </c>
      <c r="D17" s="24" t="e">
        <f>INT(C17/10)*10000</f>
        <v>#REF!</v>
      </c>
    </row>
    <row r="18" spans="1:4" x14ac:dyDescent="0.35">
      <c r="A18" s="39"/>
      <c r="B18" s="27" t="s">
        <v>221</v>
      </c>
      <c r="C18" s="23">
        <f>C9*0.8</f>
        <v>341.19100101102231</v>
      </c>
      <c r="D18" s="24">
        <f>ROUND(C18/10,0)*10000</f>
        <v>340000</v>
      </c>
    </row>
    <row r="19" spans="1:4" x14ac:dyDescent="0.35">
      <c r="A19" s="39"/>
      <c r="B19" s="27" t="s">
        <v>222</v>
      </c>
      <c r="C19" s="23" t="e">
        <f>AVERAGE('figures 2050'!#REF!)</f>
        <v>#REF!</v>
      </c>
      <c r="D19" s="24" t="e">
        <f>INT(C19/10)*10000</f>
        <v>#REF!</v>
      </c>
    </row>
    <row r="20" spans="1:4" x14ac:dyDescent="0.35">
      <c r="A20" s="39"/>
      <c r="B20" s="27" t="s">
        <v>223</v>
      </c>
      <c r="D20" s="29">
        <v>0</v>
      </c>
    </row>
    <row r="21" spans="1:4" x14ac:dyDescent="0.35">
      <c r="A21" s="28"/>
      <c r="B21" s="20"/>
      <c r="D21" s="24"/>
    </row>
    <row r="22" spans="1:4" x14ac:dyDescent="0.35">
      <c r="A22" s="37" t="s">
        <v>213</v>
      </c>
      <c r="B22" s="19" t="s">
        <v>194</v>
      </c>
      <c r="C22" s="23">
        <f>AVERAGE('figures 2050'!P100:V100)</f>
        <v>23.770040662506116</v>
      </c>
      <c r="D22" s="26">
        <f>C22</f>
        <v>23.770040662506116</v>
      </c>
    </row>
    <row r="23" spans="1:4" x14ac:dyDescent="0.35">
      <c r="A23" s="37"/>
      <c r="B23" s="19" t="s">
        <v>195</v>
      </c>
      <c r="D23" s="26">
        <f>AVERAGE('figures 2050'!P149:V149)</f>
        <v>9.4024155099306324</v>
      </c>
    </row>
    <row r="24" spans="1:4" x14ac:dyDescent="0.35">
      <c r="A24" s="37"/>
      <c r="B24" s="19" t="s">
        <v>207</v>
      </c>
      <c r="D24" s="26">
        <f>AVERAGE('figures 2050'!P148:V148)</f>
        <v>3.9813137931933622</v>
      </c>
    </row>
    <row r="25" spans="1:4" x14ac:dyDescent="0.35">
      <c r="A25" s="37"/>
      <c r="B25" s="35" t="s">
        <v>143</v>
      </c>
      <c r="D25" s="26">
        <f>SUM(D26:D28)</f>
        <v>5.4211017167372715</v>
      </c>
    </row>
    <row r="26" spans="1:4" x14ac:dyDescent="0.35">
      <c r="A26" s="37"/>
      <c r="B26" s="22" t="s">
        <v>187</v>
      </c>
      <c r="D26" s="26">
        <f>AVERAGE('figures 2050'!P144:V144)</f>
        <v>2.814279308950129</v>
      </c>
    </row>
    <row r="27" spans="1:4" x14ac:dyDescent="0.35">
      <c r="A27" s="37"/>
      <c r="B27" s="22" t="s">
        <v>188</v>
      </c>
      <c r="D27" s="26">
        <f>AVERAGE('figures 2050'!P143:V143)</f>
        <v>0.82516707157803304</v>
      </c>
    </row>
    <row r="28" spans="1:4" ht="14.5" customHeight="1" x14ac:dyDescent="0.35">
      <c r="A28" s="37"/>
      <c r="B28" s="22" t="s">
        <v>189</v>
      </c>
      <c r="D28" s="26">
        <f>AVERAGE('figures 2050'!P142:V142)</f>
        <v>1.7816553362091092</v>
      </c>
    </row>
    <row r="29" spans="1:4" x14ac:dyDescent="0.35">
      <c r="A29" s="28"/>
      <c r="B29" s="21"/>
      <c r="D29" s="24"/>
    </row>
    <row r="30" spans="1:4" ht="43.5" x14ac:dyDescent="0.35">
      <c r="A30" s="38" t="s">
        <v>196</v>
      </c>
      <c r="B30" s="33" t="s">
        <v>214</v>
      </c>
      <c r="D30" s="24">
        <f>'figures 2050'!V43</f>
        <v>227.24040903504542</v>
      </c>
    </row>
    <row r="31" spans="1:4" ht="29" x14ac:dyDescent="0.35">
      <c r="A31" s="39"/>
      <c r="B31" s="33" t="s">
        <v>215</v>
      </c>
      <c r="D31" s="26">
        <f>'figures 2050'!V19</f>
        <v>13.378226238275335</v>
      </c>
    </row>
    <row r="32" spans="1:4" ht="43.5" x14ac:dyDescent="0.35">
      <c r="A32" s="39"/>
      <c r="B32" s="33" t="s">
        <v>216</v>
      </c>
      <c r="D32" s="7">
        <f>'figures 2050'!W31</f>
        <v>-0.64401427555362767</v>
      </c>
    </row>
    <row r="34" spans="2:4" x14ac:dyDescent="0.35">
      <c r="B34" s="34" t="s">
        <v>219</v>
      </c>
      <c r="C34" s="23">
        <f>AVERAGE('figures 2050'!P193:V193)</f>
        <v>10.117543220444787</v>
      </c>
      <c r="D34" s="24"/>
    </row>
  </sheetData>
  <mergeCells count="4">
    <mergeCell ref="A22:A28"/>
    <mergeCell ref="A30:A32"/>
    <mergeCell ref="A2:A10"/>
    <mergeCell ref="A12:A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output</vt:lpstr>
      <vt:lpstr>figures 2030</vt:lpstr>
      <vt:lpstr>figures 2050</vt:lpstr>
      <vt:lpstr>synthèse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TIRANA Florian</dc:creator>
  <cp:lastModifiedBy>TIRANA Florian</cp:lastModifiedBy>
  <dcterms:created xsi:type="dcterms:W3CDTF">2023-02-23T08:37:10Z</dcterms:created>
  <dcterms:modified xsi:type="dcterms:W3CDTF">2023-09-29T08:16:47Z</dcterms:modified>
</cp:coreProperties>
</file>