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"/>
    </mc:Choice>
  </mc:AlternateContent>
  <xr:revisionPtr revIDLastSave="0" documentId="13_ncr:1_{0868E3AE-A7C4-4D1F-A60E-9B91C00889BF}" xr6:coauthVersionLast="47" xr6:coauthVersionMax="47" xr10:uidLastSave="{00000000-0000-0000-0000-000000000000}"/>
  <bookViews>
    <workbookView xWindow="-120" yWindow="-120" windowWidth="20730" windowHeight="11160" firstSheet="4" activeTab="9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</externalReferences>
  <definedNames>
    <definedName name="_xlnm.Print_Area" localSheetId="9">'T parc auto'!$C$26:$AM$109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K84" i="16"/>
  <c r="J84" i="16"/>
  <c r="I84" i="16"/>
  <c r="H84" i="16"/>
  <c r="K83" i="16"/>
  <c r="J83" i="16"/>
  <c r="I83" i="16"/>
  <c r="H83" i="16"/>
  <c r="K82" i="16"/>
  <c r="J82" i="16"/>
  <c r="I82" i="16"/>
  <c r="H82" i="16"/>
  <c r="K80" i="16"/>
  <c r="J80" i="16"/>
  <c r="I80" i="16"/>
  <c r="H80" i="16"/>
  <c r="K79" i="16"/>
  <c r="J79" i="16"/>
  <c r="I79" i="16"/>
  <c r="H79" i="16"/>
  <c r="K78" i="16"/>
  <c r="J78" i="16"/>
  <c r="I78" i="16"/>
  <c r="H78" i="16"/>
  <c r="K77" i="16"/>
  <c r="J77" i="16"/>
  <c r="I77" i="16"/>
  <c r="H77" i="16"/>
  <c r="Q16" i="16" l="1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T58" i="16" s="1"/>
  <c r="S15" i="16"/>
  <c r="R16" i="16"/>
  <c r="R20" i="16" s="1"/>
  <c r="P29" i="16"/>
  <c r="P33" i="16" s="1"/>
  <c r="Q72" i="16"/>
  <c r="Q59" i="16"/>
  <c r="R29" i="16"/>
  <c r="R33" i="16" s="1"/>
  <c r="Q85" i="16"/>
  <c r="S93" i="16"/>
  <c r="S97" i="16"/>
  <c r="S67" i="16"/>
  <c r="S71" i="16"/>
  <c r="Q98" i="16"/>
  <c r="S80" i="16"/>
  <c r="R81" i="16"/>
  <c r="S84" i="16"/>
  <c r="S95" i="16"/>
  <c r="S83" i="16"/>
  <c r="S96" i="16"/>
  <c r="S19" i="16"/>
  <c r="S18" i="16"/>
  <c r="O16" i="16"/>
  <c r="O20" i="16" s="1"/>
  <c r="Q20" i="16"/>
  <c r="S17" i="16"/>
  <c r="S14" i="16"/>
  <c r="S11" i="16"/>
  <c r="S79" i="16"/>
  <c r="S92" i="16"/>
  <c r="S56" i="16"/>
  <c r="T56" i="16" s="1"/>
  <c r="R68" i="16"/>
  <c r="R72" i="16" s="1"/>
  <c r="S40" i="16"/>
  <c r="S41" i="16"/>
  <c r="S44" i="16"/>
  <c r="S45" i="16"/>
  <c r="S57" i="16"/>
  <c r="T57" i="16" s="1"/>
  <c r="S70" i="16"/>
  <c r="S82" i="16"/>
  <c r="R42" i="16"/>
  <c r="S54" i="16"/>
  <c r="T54" i="16" s="1"/>
  <c r="R94" i="16"/>
  <c r="R98" i="16" s="1"/>
  <c r="S89" i="16"/>
  <c r="S76" i="16"/>
  <c r="S53" i="16"/>
  <c r="T53" i="16" s="1"/>
  <c r="S66" i="16"/>
  <c r="S27" i="16"/>
  <c r="Q46" i="16"/>
  <c r="S69" i="16"/>
  <c r="S63" i="16"/>
  <c r="R55" i="16"/>
  <c r="S50" i="16"/>
  <c r="T50" i="16" s="1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S68" i="16"/>
  <c r="R85" i="16"/>
  <c r="S85" i="16" s="1"/>
  <c r="S94" i="16"/>
  <c r="S98" i="16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J76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<sst xmlns="http://schemas.openxmlformats.org/spreadsheetml/2006/main" count="1547" uniqueCount="536">
  <si>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</si>
  <si>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</si>
  <si>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</si>
  <si>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</si>
  <si>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</si>
  <si>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</si>
  <si>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</si>
  <si>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</si>
  <si>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</si>
  <si>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</si>
  <si>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</si>
  <si>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</si>
  <si>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</si>
  <si>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</si>
  <si>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</si>
  <si>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</si>
  <si>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</si>
  <si>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</si>
  <si>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</si>
  <si>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</si>
  <si>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</si>
  <si>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</si>
  <si>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</si>
  <si>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</si>
  <si>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</si>
  <si>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</si>
  <si>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</si>
  <si>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</si>
  <si>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</si>
  <si>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</si>
  <si>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</si>
  <si>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</si>
  <si>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</si>
  <si>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</si>
  <si>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</si>
  <si>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</si>
  <si>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</si>
  <si>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</si>
  <si>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</si>
  <si>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</si>
  <si>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</si>
  <si>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</si>
  <si>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</si>
  <si>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</si>
  <si>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</si>
  <si>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</si>
  <si>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</si>
  <si>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</si>
  <si>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</si>
  <si>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</si>
  <si>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</si>
  <si>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</si>
  <si>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</si>
  <si>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</si>
  <si>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</si>
  <si>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</si>
  <si>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</si>
  <si>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</si>
  <si>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</si>
  <si>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</si>
  <si>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</si>
  <si>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</si>
  <si>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</si>
  <si>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</si>
  <si>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</si>
  <si>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</si>
  <si>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</si>
  <si>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</si>
  <si>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</si>
  <si>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</si>
  <si>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</si>
  <si>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</si>
  <si>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</si>
  <si>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</si>
  <si>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</si>
  <si>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</si>
  <si>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</si>
  <si>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</si>
  <si>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</si>
  <si>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</si>
  <si>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</si>
  <si>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</si>
  <si>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</si>
  <si>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</si>
  <si>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</si>
  <si>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</si>
  <si>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</si>
  <si>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</si>
  <si>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</si>
  <si>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</si>
  <si>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</si>
  <si>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</si>
  <si>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</si>
  <si>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</si>
  <si>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</si>
  <si>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</si>
  <si>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</si>
  <si>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</si>
  <si>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</si>
  <si>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</si>
  <si>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</si>
  <si>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</si>
  <si>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</si>
  <si>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</si>
  <si>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</si>
  <si>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</si>
  <si>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</si>
  <si>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</si>
  <si>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</si>
  <si>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</si>
  <si>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</si>
  <si>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</si>
  <si>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</si>
  <si>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</si>
  <si>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</si>
  <si>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</si>
  <si>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</si>
  <si>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</si>
  <si>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</si>
  <si>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</si>
  <si>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</si>
  <si>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</si>
  <si>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</si>
  <si>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</si>
  <si>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</si>
  <si>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</si>
  <si>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</si>
  <si>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</si>
  <si>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</si>
  <si>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</si>
  <si>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</si>
  <si>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</si>
  <si>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</si>
  <si>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</si>
  <si>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</si>
  <si>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</si>
  <si>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</si>
  <si>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</si>
  <si>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</si>
  <si>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</si>
  <si>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</si>
  <si>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</si>
  <si>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</si>
  <si>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</si>
  <si>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</si>
  <si>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</si>
  <si>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</si>
  <si>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</si>
  <si>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</si>
  <si>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</si>
  <si>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</si>
  <si>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</si>
  <si>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</si>
  <si>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Industry non energetic uses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</si>
  <si>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</si>
  <si>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</si>
  <si>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</si>
  <si>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</si>
  <si>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</si>
  <si>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</si>
  <si>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</si>
  <si>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</si>
  <si>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</si>
  <si>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</si>
  <si>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</si>
  <si>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</si>
  <si>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</si>
  <si>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</si>
  <si>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</si>
  <si>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</si>
  <si>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</si>
  <si>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</si>
  <si>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</si>
  <si>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</si>
  <si>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</si>
  <si>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</si>
  <si>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</si>
  <si>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</si>
  <si>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</si>
  <si>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</si>
  <si>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</si>
  <si>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</si>
  <si>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</si>
  <si>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</si>
  <si>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</si>
  <si>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</si>
  <si>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</si>
  <si>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</si>
  <si>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</si>
  <si>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</si>
  <si>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</si>
  <si>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</si>
  <si>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</si>
  <si>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</si>
  <si>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</si>
  <si>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</si>
  <si>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</si>
  <si>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</si>
  <si>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</si>
  <si>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</si>
  <si>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</si>
  <si>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</si>
  <si>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</si>
  <si>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</si>
  <si>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</si>
  <si>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</si>
  <si>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</si>
  <si>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</si>
  <si>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</si>
  <si>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</si>
  <si>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</si>
  <si>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</si>
  <si>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</si>
  <si>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</si>
  <si>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</si>
  <si>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</si>
  <si>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</si>
  <si>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</si>
  <si>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</si>
  <si>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</si>
  <si>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</si>
  <si>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</si>
  <si>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</si>
  <si>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</si>
  <si>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</si>
  <si>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</si>
  <si>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</si>
  <si>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</si>
  <si>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</si>
  <si>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</si>
  <si>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</si>
  <si>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</si>
  <si>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</si>
  <si>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</si>
  <si>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</si>
  <si>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</si>
  <si>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</si>
  <si>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</si>
  <si>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</si>
  <si>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</si>
  <si>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</si>
  <si>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</si>
  <si>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</si>
  <si>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</si>
  <si>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</si>
  <si>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</si>
  <si>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</si>
  <si>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</si>
  <si>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</si>
  <si>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</si>
  <si>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</si>
  <si>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</si>
  <si>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</si>
  <si>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</si>
  <si>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</si>
  <si>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</si>
  <si>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</si>
  <si>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</si>
  <si>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</si>
  <si>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</si>
  <si>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</si>
  <si>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</si>
  <si>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</si>
  <si>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</si>
  <si>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</si>
  <si>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</si>
  <si>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</si>
  <si>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</si>
  <si>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</si>
  <si>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</si>
  <si>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</si>
  <si>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</si>
  <si>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</si>
  <si>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</si>
  <si>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</si>
  <si>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</si>
  <si>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</si>
  <si>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</si>
  <si>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</si>
  <si>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</si>
  <si>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</si>
  <si>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</si>
  <si>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</si>
  <si>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</si>
  <si>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</si>
  <si>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</si>
  <si>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</si>
  <si>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</si>
  <si>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</si>
  <si>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</si>
  <si>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</si>
  <si>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</si>
  <si>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</si>
  <si>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</si>
  <si>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</si>
  <si>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</si>
  <si>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</si>
  <si>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</si>
  <si>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</si>
  <si>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</si>
  <si>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</si>
  <si>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</si>
  <si>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</si>
  <si>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</si>
  <si>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</si>
  <si>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</si>
  <si>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</si>
  <si>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</si>
  <si>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</si>
  <si>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</si>
  <si>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</si>
  <si>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</si>
  <si>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</si>
  <si>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</si>
  <si>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</si>
  <si>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</si>
  <si>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</si>
  <si>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</si>
  <si>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</si>
  <si>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</si>
  <si>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</si>
  <si>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</si>
  <si>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</si>
  <si>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</si>
  <si>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</si>
  <si>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</si>
  <si>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</si>
  <si>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</si>
  <si>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</si>
  <si>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</si>
  <si>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</si>
  <si>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</si>
  <si>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</si>
  <si>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</si>
  <si>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</si>
  <si>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</si>
  <si>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</si>
  <si>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</si>
  <si>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</si>
  <si>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</si>
  <si>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</si>
  <si>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</si>
  <si>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</si>
  <si>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</si>
  <si>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</si>
  <si>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</si>
  <si>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</si>
  <si>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</si>
  <si>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</si>
  <si>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</si>
  <si>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</si>
  <si>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</si>
  <si>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</si>
  <si>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</si>
  <si>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</si>
  <si>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</si>
  <si>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</si>
  <si>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</si>
  <si>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</si>
  <si>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</si>
  <si>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</si>
  <si>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</si>
  <si>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</si>
  <si>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</si>
  <si>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</si>
  <si>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</si>
  <si>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</si>
  <si>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</si>
  <si>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</si>
  <si>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</si>
  <si>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</si>
  <si>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</si>
  <si>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</si>
  <si>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</si>
  <si>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</si>
  <si>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</si>
  <si>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</si>
  <si>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</si>
  <si>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</si>
  <si>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</si>
  <si>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</si>
  <si>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</si>
  <si>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</si>
  <si>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</si>
  <si>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</si>
  <si>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</si>
  <si>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</si>
  <si>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</si>
  <si>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</si>
  <si>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</si>
  <si>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</si>
  <si>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</si>
  <si>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</si>
  <si>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</si>
  <si>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</si>
  <si>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</si>
  <si>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</si>
  <si>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</si>
  <si>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</si>
  <si>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</si>
  <si>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</si>
  <si>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</si>
  <si>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</si>
  <si>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</si>
  <si>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</si>
  <si>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</si>
  <si>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</si>
  <si>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</si>
  <si>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</si>
  <si>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</si>
  <si>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</si>
  <si>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</si>
  <si>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</si>
  <si>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</si>
  <si>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</si>
  <si>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</si>
  <si>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</si>
  <si>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</si>
  <si>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</si>
  <si>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EMS_SEC_TOT_21_19_0</t>
  </si>
  <si>
    <t>EMS_SEC_TOT_21_20_0</t>
  </si>
  <si>
    <t>EMS_SEC_TOT_21_2304_0</t>
  </si>
  <si>
    <t>EMS_SEC_TOT_2201_0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</si>
  <si>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</si>
  <si>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</si>
  <si>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</si>
  <si>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</si>
  <si>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</si>
  <si>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</si>
  <si>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</si>
  <si>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</si>
  <si>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</si>
  <si>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</si>
  <si>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</si>
  <si>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</si>
  <si>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</si>
  <si>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</si>
  <si>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</si>
  <si>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</si>
  <si>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</si>
  <si>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</si>
  <si>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</si>
  <si>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</si>
  <si>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</si>
  <si>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</si>
  <si>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</si>
  <si>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</si>
  <si>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</si>
  <si>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</si>
  <si>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</si>
  <si>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</si>
  <si>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</si>
  <si>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</si>
  <si>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</si>
  <si>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</si>
  <si>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</si>
  <si>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</si>
  <si>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</si>
  <si>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</si>
  <si>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</si>
  <si>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</si>
  <si>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</si>
  <si>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</si>
  <si>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</si>
  <si>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</si>
  <si>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</si>
  <si>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</si>
  <si>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EMS_SEC_TOT_24_2201_0</t>
  </si>
  <si>
    <t>EMS_SEC_TOT_24_2303_0</t>
  </si>
  <si>
    <t>EMS_SEC_TOT_24_2401_0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</si>
  <si>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</si>
  <si>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</si>
  <si>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</si>
  <si>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</si>
  <si>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</si>
  <si>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</si>
  <si>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</si>
  <si>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</si>
  <si>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</si>
  <si>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Q_MTEP_EP_0</t>
  </si>
  <si>
    <t>Q_MTEP_EP_21_0</t>
  </si>
  <si>
    <t>Q_MTEP_EP_21_21_0</t>
  </si>
  <si>
    <t>Q_MTEP_EP_2201_0</t>
  </si>
  <si>
    <t>Q_MTEP_EP_2202_0</t>
  </si>
  <si>
    <t>Q_MTEP_EP_22_2201_0</t>
  </si>
  <si>
    <t>Q_MTEP_EP_22_2202_0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</si>
  <si>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</si>
  <si>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</si>
  <si>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</si>
  <si>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</si>
  <si>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</si>
  <si>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</si>
  <si>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</si>
  <si>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</si>
  <si>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</si>
  <si>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</si>
  <si>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</si>
  <si>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</si>
  <si>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</si>
  <si>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</si>
  <si>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</si>
  <si>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</si>
  <si>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</si>
  <si>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</si>
  <si>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</si>
  <si>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</si>
  <si>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</si>
  <si>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</si>
  <si>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</si>
  <si>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</si>
  <si>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</si>
  <si>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</si>
  <si>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</si>
  <si>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</si>
  <si>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Q_MTEP_INDUS_21_0</t>
  </si>
  <si>
    <t>Q_MTEP_INDUS_22_0</t>
  </si>
  <si>
    <t>Q_MTEP_INDUS_23_0</t>
  </si>
  <si>
    <t>Q_MTEP_INDUS_24_0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</si>
  <si>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</si>
  <si>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</si>
  <si>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</si>
  <si>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</si>
  <si>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</si>
  <si>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</si>
  <si>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</si>
  <si>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</si>
  <si>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</si>
  <si>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</si>
  <si>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</si>
  <si>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</si>
  <si>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</si>
  <si>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</si>
  <si>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</si>
  <si>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</si>
  <si>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IC_HH_22_H01_0</t>
  </si>
  <si>
    <t>IC_HH_24_H01_0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</si>
</sst>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3" borderId="15" xfId="0" applyNumberFormat="1" applyFont="1" applyFill="1" applyBorder="1" applyAlignment="1">
      <alignment horizontal="right"/>
    </xf>
    <xf numFmtId="2" fontId="16" fillId="2" borderId="0" xfId="0" applyNumberFormat="1" applyFont="1" applyFill="1" applyAlignment="1">
      <alignment horizontal="right"/>
    </xf>
    <xf numFmtId="1" fontId="16" fillId="2" borderId="18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" fontId="11" fillId="3" borderId="15" xfId="0" applyNumberFormat="1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  <xf numFmtId="2" fontId="2" fillId="3" borderId="15" xfId="0" applyNumberFormat="1" applyFont="1" applyFill="1" applyBorder="1" applyAlignment="1">
      <alignment horizontal="right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236.56374677859998</c:v>
                </c:pt>
                <c:pt idx="1">
                  <c:v>236.07300384539997</c:v>
                </c:pt>
                <c:pt idx="2">
                  <c:v>199.28448258240002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8.6413757778165436E-3</c:v>
                </c:pt>
                <c:pt idx="1">
                  <c:v>6.9572056917945237E-3</c:v>
                </c:pt>
                <c:pt idx="2">
                  <c:v>7.0660959982849483E-3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0.69408091301859187</c:v>
                </c:pt>
                <c:pt idx="1">
                  <c:v>0.64846858620530767</c:v>
                </c:pt>
                <c:pt idx="2">
                  <c:v>0.3730038918208568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0.10258601322919772</c:v>
                </c:pt>
                <c:pt idx="1">
                  <c:v>0.10222058432922336</c:v>
                </c:pt>
                <c:pt idx="2">
                  <c:v>9.7911814012890619E-2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3.6998234276376447E-2</c:v>
                </c:pt>
                <c:pt idx="1">
                  <c:v>6.0326902220306851E-2</c:v>
                </c:pt>
                <c:pt idx="2">
                  <c:v>0.17656228754805653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8.3952357062754987E-2</c:v>
                </c:pt>
                <c:pt idx="1">
                  <c:v>0.13922108434252306</c:v>
                </c:pt>
                <c:pt idx="2">
                  <c:v>0.26336672850700904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7.3741106635262468E-2</c:v>
                </c:pt>
                <c:pt idx="1">
                  <c:v>4.2805637210844447E-2</c:v>
                </c:pt>
                <c:pt idx="2">
                  <c:v>8.2089182112902115E-2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0.95161573825016754</c:v>
                </c:pt>
                <c:pt idx="1">
                  <c:v>0.93912696517780336</c:v>
                </c:pt>
                <c:pt idx="2">
                  <c:v>0.93651036758762141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4.8384261749832499E-2</c:v>
                </c:pt>
                <c:pt idx="1">
                  <c:v>6.0873034822196671E-2</c:v>
                </c:pt>
                <c:pt idx="2">
                  <c:v>6.3489632412378497E-2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0.98439656250333318</c:v>
                </c:pt>
                <c:pt idx="1">
                  <c:v>0.97850009739376298</c:v>
                </c:pt>
                <c:pt idx="2">
                  <c:v>0.9569367643919896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1.5603437496666881E-2</c:v>
                </c:pt>
                <c:pt idx="1">
                  <c:v>2.1499902606237003E-2</c:v>
                </c:pt>
                <c:pt idx="2">
                  <c:v>4.3063235608010404E-2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46.461470955090149</c:v>
                </c:pt>
                <c:pt idx="1">
                  <c:v>35.27466068613959</c:v>
                </c:pt>
                <c:pt idx="2">
                  <c:v>23.611523137407133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135.76091129448071</c:v>
                </c:pt>
                <c:pt idx="1">
                  <c:v>118.54813424561218</c:v>
                </c:pt>
                <c:pt idx="2">
                  <c:v>90.327966153561576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24.638353722237472</c:v>
                </c:pt>
                <c:pt idx="1">
                  <c:v>19.5611371782894</c:v>
                </c:pt>
                <c:pt idx="2">
                  <c:v>14.97434813048605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112.72594335988531</c:v>
                </c:pt>
                <c:pt idx="1">
                  <c:v>115.57641812554834</c:v>
                </c:pt>
                <c:pt idx="2">
                  <c:v>132.52428555972347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0.11990120229167206</c:v>
                </c:pt>
                <c:pt idx="1">
                  <c:v>6.8524603681964433E-2</c:v>
                </c:pt>
                <c:pt idx="2">
                  <c:v>2.1446511199757195E-2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0.71514903083883641</c:v>
                </c:pt>
                <c:pt idx="1">
                  <c:v>0.6255641203233735</c:v>
                </c:pt>
                <c:pt idx="2">
                  <c:v>0.36076032302435879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0.14810659067690163</c:v>
                </c:pt>
                <c:pt idx="1">
                  <c:v>0.1870563673563389</c:v>
                </c:pt>
                <c:pt idx="2">
                  <c:v>0.16264576454366866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1.6843176087448578E-2</c:v>
                </c:pt>
                <c:pt idx="1">
                  <c:v>0.11885490857034929</c:v>
                </c:pt>
                <c:pt idx="2">
                  <c:v>0.45514740138167292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0.14879895975706181</c:v>
                </c:pt>
                <c:pt idx="1">
                  <c:v>8.8213787482146255E-2</c:v>
                </c:pt>
                <c:pt idx="2">
                  <c:v>4.2680981032532872E-2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0.76552157472297366</c:v>
                </c:pt>
                <c:pt idx="1">
                  <c:v>0.70275503563016906</c:v>
                </c:pt>
                <c:pt idx="2">
                  <c:v>0.56207262327759011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8.5679465383035253E-2</c:v>
                </c:pt>
                <c:pt idx="1">
                  <c:v>0.20903117694646614</c:v>
                </c:pt>
                <c:pt idx="2">
                  <c:v>0.39564989627627434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/Users/alma.monserand/Documents/GitHub/ThreeME/data/shocks/Bilan%20&#233;nergie%20-%20AMErun2%20-%20AMSru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</sheetNames>
    <sheetDataSet>
      <sheetData sheetId="0"/>
      <sheetData sheetId="1"/>
      <sheetData sheetId="2"/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/>
      <sheetData sheetId="12">
        <row r="13"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3"/>
      <sheetData sheetId="14">
        <row r="5">
          <cell r="T5">
            <v>47.147872325239078</v>
          </cell>
          <cell r="U5">
            <v>286.13549908159888</v>
          </cell>
          <cell r="V5">
            <v>451.18068007383562</v>
          </cell>
          <cell r="W5">
            <v>224.79720476317669</v>
          </cell>
          <cell r="X5">
            <v>423.21303469152963</v>
          </cell>
        </row>
        <row r="13"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5"/>
      <sheetData sheetId="16">
        <row r="13"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7"/>
      <sheetData sheetId="18">
        <row r="13"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9"/>
      <sheetData sheetId="20">
        <row r="13"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1"/>
      <sheetData sheetId="22">
        <row r="13">
          <cell r="L13">
            <v>60.64963620940091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AR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7" t="s">
        <v>249</v>
      </c>
      <c r="B1" s="243" t="s">
        <v>185</v>
      </c>
      <c r="C1" s="238">
        <v>2</v>
      </c>
      <c r="D1" s="238">
        <f>C1+1</f>
        <v>3</v>
      </c>
      <c r="E1" s="238">
        <f t="shared" ref="E1:AS1" si="0">D1+1</f>
        <v>4</v>
      </c>
      <c r="F1" s="238">
        <f t="shared" si="0"/>
        <v>5</v>
      </c>
      <c r="G1" s="238">
        <f t="shared" si="0"/>
        <v>6</v>
      </c>
      <c r="H1" s="238">
        <f t="shared" si="0"/>
        <v>7</v>
      </c>
      <c r="I1" s="238">
        <f t="shared" si="0"/>
        <v>8</v>
      </c>
      <c r="J1" s="238">
        <f t="shared" si="0"/>
        <v>9</v>
      </c>
      <c r="K1" s="238">
        <f t="shared" si="0"/>
        <v>10</v>
      </c>
      <c r="L1" s="238">
        <f t="shared" si="0"/>
        <v>11</v>
      </c>
      <c r="M1" s="238">
        <f t="shared" si="0"/>
        <v>12</v>
      </c>
      <c r="N1" s="238">
        <f t="shared" si="0"/>
        <v>13</v>
      </c>
      <c r="O1" s="238">
        <f>N1+1</f>
        <v>14</v>
      </c>
      <c r="P1" s="238">
        <f t="shared" si="0"/>
        <v>15</v>
      </c>
      <c r="Q1" s="238">
        <f t="shared" si="0"/>
        <v>16</v>
      </c>
      <c r="R1" s="238">
        <f t="shared" si="0"/>
        <v>17</v>
      </c>
      <c r="S1" s="238">
        <f t="shared" si="0"/>
        <v>18</v>
      </c>
      <c r="T1" s="238">
        <f t="shared" si="0"/>
        <v>19</v>
      </c>
      <c r="U1" s="238">
        <f t="shared" si="0"/>
        <v>20</v>
      </c>
      <c r="V1" s="238">
        <f t="shared" si="0"/>
        <v>21</v>
      </c>
      <c r="W1" s="238">
        <f t="shared" si="0"/>
        <v>22</v>
      </c>
      <c r="X1" s="238">
        <f t="shared" si="0"/>
        <v>23</v>
      </c>
      <c r="Y1" s="238">
        <f t="shared" si="0"/>
        <v>24</v>
      </c>
      <c r="Z1" s="238">
        <f t="shared" si="0"/>
        <v>25</v>
      </c>
      <c r="AA1" s="238">
        <f t="shared" si="0"/>
        <v>26</v>
      </c>
      <c r="AB1" s="238">
        <f t="shared" si="0"/>
        <v>27</v>
      </c>
      <c r="AC1" s="238">
        <f t="shared" si="0"/>
        <v>28</v>
      </c>
      <c r="AD1" s="238">
        <f t="shared" si="0"/>
        <v>29</v>
      </c>
      <c r="AE1" s="238">
        <f t="shared" si="0"/>
        <v>30</v>
      </c>
      <c r="AF1" s="238">
        <f t="shared" si="0"/>
        <v>31</v>
      </c>
      <c r="AG1" s="238">
        <f t="shared" si="0"/>
        <v>32</v>
      </c>
      <c r="AH1" s="238">
        <f t="shared" si="0"/>
        <v>33</v>
      </c>
      <c r="AI1" s="238">
        <f t="shared" si="0"/>
        <v>34</v>
      </c>
      <c r="AJ1" s="238">
        <f t="shared" si="0"/>
        <v>35</v>
      </c>
      <c r="AK1" s="238">
        <f t="shared" si="0"/>
        <v>36</v>
      </c>
      <c r="AL1" s="238">
        <f t="shared" si="0"/>
        <v>37</v>
      </c>
      <c r="AM1" s="238">
        <f t="shared" si="0"/>
        <v>38</v>
      </c>
      <c r="AN1" s="238">
        <f t="shared" si="0"/>
        <v>39</v>
      </c>
      <c r="AO1" s="238">
        <f t="shared" si="0"/>
        <v>40</v>
      </c>
      <c r="AP1" s="238">
        <f t="shared" si="0"/>
        <v>41</v>
      </c>
      <c r="AQ1" s="238">
        <f t="shared" si="0"/>
        <v>42</v>
      </c>
      <c r="AR1" s="238">
        <f t="shared" si="0"/>
        <v>43</v>
      </c>
      <c r="AS1" s="238">
        <f t="shared" si="0"/>
        <v>44</v>
      </c>
      <c r="AT1" s="238">
        <f>AS1+1</f>
        <v>45</v>
      </c>
      <c r="AU1" s="238">
        <f>AT1+1</f>
        <v>46</v>
      </c>
      <c r="AV1" s="238">
        <f t="shared" ref="AV1:AW1" si="1">AU1+1</f>
        <v>47</v>
      </c>
      <c r="AW1" s="238">
        <f t="shared" si="1"/>
        <v>48</v>
      </c>
    </row>
    <row r="2" spans="1:49" x14ac:dyDescent="0.25">
      <c r="B2" s="246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331</v>
      </c>
      <c r="C3">
        <v>81.950785300185998</v>
      </c>
      <c r="D3">
        <v>83.266531665913007</v>
      </c>
      <c r="E3">
        <v>84.607581080000003</v>
      </c>
      <c r="F3">
        <v>84.971051290000005</v>
      </c>
      <c r="G3">
        <v>82.02750958</v>
      </c>
      <c r="H3">
        <v>78.992047779999893</v>
      </c>
      <c r="I3">
        <v>79.203574829999994</v>
      </c>
      <c r="J3">
        <v>78.385164709999998</v>
      </c>
      <c r="K3">
        <v>75.305364409999996</v>
      </c>
      <c r="L3">
        <v>73.640995779999997</v>
      </c>
      <c r="M3">
        <v>73.367864979999894</v>
      </c>
      <c r="N3">
        <v>73.471654189999995</v>
      </c>
      <c r="O3">
        <v>73.705074809999999</v>
      </c>
      <c r="P3">
        <v>72.697699900000003</v>
      </c>
      <c r="Q3">
        <v>70.90054945</v>
      </c>
      <c r="R3">
        <v>70.274020840000006</v>
      </c>
      <c r="S3">
        <v>69.943826349999995</v>
      </c>
      <c r="T3">
        <v>69.411309130000006</v>
      </c>
      <c r="U3">
        <v>69.198006309999997</v>
      </c>
      <c r="V3">
        <v>68.929259860000002</v>
      </c>
      <c r="W3">
        <v>68.152318809999997</v>
      </c>
      <c r="X3">
        <v>67.173689629999998</v>
      </c>
      <c r="Y3">
        <v>66.110338569999996</v>
      </c>
      <c r="Z3">
        <v>65.294694390000004</v>
      </c>
      <c r="AA3">
        <v>64.645852980000001</v>
      </c>
      <c r="AB3">
        <v>64.140317100000004</v>
      </c>
      <c r="AC3">
        <v>63.740260190000001</v>
      </c>
      <c r="AD3">
        <v>63.139105489999999</v>
      </c>
      <c r="AE3">
        <v>62.54721567</v>
      </c>
      <c r="AF3">
        <v>61.962427550000001</v>
      </c>
      <c r="AG3">
        <v>61.375639399999997</v>
      </c>
      <c r="AH3">
        <v>60.783835269999997</v>
      </c>
      <c r="AI3">
        <v>60.189129950000002</v>
      </c>
      <c r="AJ3">
        <v>59.600218400000003</v>
      </c>
      <c r="AK3">
        <v>59.035157099999999</v>
      </c>
      <c r="AL3">
        <v>58.487217829999999</v>
      </c>
      <c r="AM3">
        <v>57.959042920000002</v>
      </c>
      <c r="AN3">
        <v>57.462365220000002</v>
      </c>
      <c r="AO3">
        <v>56.946764350000002</v>
      </c>
      <c r="AP3">
        <v>56.423439340000002</v>
      </c>
      <c r="AQ3">
        <v>55.91034157</v>
      </c>
      <c r="AR3">
        <v>55.395257610000002</v>
      </c>
      <c r="AS3">
        <v>54.84694039</v>
      </c>
      <c r="AT3">
        <v>54.297194240000003</v>
      </c>
      <c r="AU3">
        <v>53.74800888</v>
      </c>
      <c r="AV3">
        <v>53.206483040000002</v>
      </c>
      <c r="AW3">
        <v>52.722247199999998</v>
      </c>
    </row>
    <row r="4" spans="1:49" x14ac:dyDescent="0.25">
      <c r="B4" s="16" t="s">
        <v>332</v>
      </c>
      <c r="C4">
        <v>81.272732788877605</v>
      </c>
      <c r="D4">
        <v>82.577592802213303</v>
      </c>
      <c r="E4">
        <v>83.907546510000003</v>
      </c>
      <c r="F4">
        <v>83.859836950000002</v>
      </c>
      <c r="G4">
        <v>80.562665510000002</v>
      </c>
      <c r="H4">
        <v>77.205626570000007</v>
      </c>
      <c r="I4">
        <v>77.037404379999998</v>
      </c>
      <c r="J4">
        <v>75.872083750000002</v>
      </c>
      <c r="K4">
        <v>72.537958630000006</v>
      </c>
      <c r="L4">
        <v>70.591164469999995</v>
      </c>
      <c r="M4">
        <v>69.988688170000003</v>
      </c>
      <c r="N4">
        <v>69.748210369999995</v>
      </c>
      <c r="O4">
        <v>69.761731400000002</v>
      </c>
      <c r="P4">
        <v>68.592274500000002</v>
      </c>
      <c r="Q4">
        <v>66.675014559999994</v>
      </c>
      <c r="R4">
        <v>65.854838959999995</v>
      </c>
      <c r="S4">
        <v>66.559645950000004</v>
      </c>
      <c r="T4">
        <v>65.846150710000003</v>
      </c>
      <c r="U4">
        <v>65.439878919999998</v>
      </c>
      <c r="V4">
        <v>64.984735709999995</v>
      </c>
      <c r="W4">
        <v>64.129189249999996</v>
      </c>
      <c r="X4">
        <v>63.086037779999998</v>
      </c>
      <c r="Y4">
        <v>62.087594989999999</v>
      </c>
      <c r="Z4">
        <v>61.321792430000002</v>
      </c>
      <c r="AA4">
        <v>60.71265142</v>
      </c>
      <c r="AB4">
        <v>60.236918539999998</v>
      </c>
      <c r="AC4">
        <v>59.860197110000001</v>
      </c>
      <c r="AD4">
        <v>59.298853979999997</v>
      </c>
      <c r="AE4">
        <v>58.746324989999998</v>
      </c>
      <c r="AF4">
        <v>58.20058933</v>
      </c>
      <c r="AG4">
        <v>57.65258893</v>
      </c>
      <c r="AH4">
        <v>57.100002150000002</v>
      </c>
      <c r="AI4">
        <v>56.539766819999997</v>
      </c>
      <c r="AJ4">
        <v>55.984924640000003</v>
      </c>
      <c r="AK4">
        <v>55.452431869999998</v>
      </c>
      <c r="AL4">
        <v>54.936569120000001</v>
      </c>
      <c r="AM4">
        <v>54.4392274</v>
      </c>
      <c r="AN4">
        <v>53.960140189999997</v>
      </c>
      <c r="AO4">
        <v>53.463023800000002</v>
      </c>
      <c r="AP4">
        <v>52.958387369999997</v>
      </c>
      <c r="AQ4">
        <v>52.463064860000003</v>
      </c>
      <c r="AR4">
        <v>51.965573800000001</v>
      </c>
      <c r="AS4">
        <v>51.434664490000003</v>
      </c>
      <c r="AT4">
        <v>50.902384840000003</v>
      </c>
      <c r="AU4">
        <v>50.370599869999999</v>
      </c>
      <c r="AV4">
        <v>49.845958359999997</v>
      </c>
      <c r="AW4">
        <v>49.374931109999999</v>
      </c>
    </row>
    <row r="5" spans="1:49" x14ac:dyDescent="0.25">
      <c r="B5" s="16" t="s">
        <v>333</v>
      </c>
      <c r="C5">
        <v>0.67805251130835598</v>
      </c>
      <c r="D5">
        <v>0.68893886369971102</v>
      </c>
      <c r="E5">
        <v>0.70003457099999999</v>
      </c>
      <c r="F5">
        <v>1.111214345</v>
      </c>
      <c r="G5">
        <v>1.464844069</v>
      </c>
      <c r="H5">
        <v>1.786421214</v>
      </c>
      <c r="I5">
        <v>2.166170454</v>
      </c>
      <c r="J5">
        <v>2.5130809529999998</v>
      </c>
      <c r="K5">
        <v>2.767405771</v>
      </c>
      <c r="L5">
        <v>3.0498313069999998</v>
      </c>
      <c r="M5">
        <v>3.3791768059999998</v>
      </c>
      <c r="N5">
        <v>3.72344382</v>
      </c>
      <c r="O5">
        <v>3.943343407</v>
      </c>
      <c r="P5">
        <v>4.1054253980000004</v>
      </c>
      <c r="Q5">
        <v>4.2255348860000002</v>
      </c>
      <c r="R5">
        <v>4.4191818820000002</v>
      </c>
      <c r="S5">
        <v>3.3841804020000001</v>
      </c>
      <c r="T5">
        <v>3.5651584220000001</v>
      </c>
      <c r="U5">
        <v>3.7581273890000002</v>
      </c>
      <c r="V5">
        <v>3.9445241449999999</v>
      </c>
      <c r="W5">
        <v>4.0231295610000002</v>
      </c>
      <c r="X5">
        <v>4.0876518500000003</v>
      </c>
      <c r="Y5">
        <v>4.0227435820000004</v>
      </c>
      <c r="Z5">
        <v>3.9729019590000001</v>
      </c>
      <c r="AA5">
        <v>3.933201564</v>
      </c>
      <c r="AB5">
        <v>3.9033985659999999</v>
      </c>
      <c r="AC5">
        <v>3.8800630780000001</v>
      </c>
      <c r="AD5">
        <v>3.8402515180000001</v>
      </c>
      <c r="AE5">
        <v>3.8008906769999999</v>
      </c>
      <c r="AF5">
        <v>3.7618382160000001</v>
      </c>
      <c r="AG5">
        <v>3.7230504679999998</v>
      </c>
      <c r="AH5">
        <v>3.6838331150000001</v>
      </c>
      <c r="AI5">
        <v>3.6493631340000001</v>
      </c>
      <c r="AJ5">
        <v>3.6152937660000002</v>
      </c>
      <c r="AK5">
        <v>3.5827252270000001</v>
      </c>
      <c r="AL5">
        <v>3.5506487120000001</v>
      </c>
      <c r="AM5">
        <v>3.5198155199999999</v>
      </c>
      <c r="AN5">
        <v>3.5022250320000001</v>
      </c>
      <c r="AO5">
        <v>3.483740547</v>
      </c>
      <c r="AP5">
        <v>3.465051967</v>
      </c>
      <c r="AQ5">
        <v>3.447276703</v>
      </c>
      <c r="AR5">
        <v>3.4296838040000002</v>
      </c>
      <c r="AS5">
        <v>3.4122759029999998</v>
      </c>
      <c r="AT5">
        <v>3.394809403</v>
      </c>
      <c r="AU5">
        <v>3.3774090139999999</v>
      </c>
      <c r="AV5">
        <v>3.3605246769999999</v>
      </c>
      <c r="AW5">
        <v>3.347316095</v>
      </c>
    </row>
    <row r="6" spans="1:49" x14ac:dyDescent="0.25">
      <c r="B6" s="16" t="s">
        <v>334</v>
      </c>
      <c r="C6">
        <v>28.634797354551999</v>
      </c>
      <c r="D6">
        <v>29.094538288267</v>
      </c>
      <c r="E6">
        <v>29.721453270000001</v>
      </c>
      <c r="F6">
        <v>30.297857990000001</v>
      </c>
      <c r="G6">
        <v>30.917066569999999</v>
      </c>
      <c r="H6">
        <v>28.76871762</v>
      </c>
      <c r="I6">
        <v>29.837455949999999</v>
      </c>
      <c r="J6">
        <v>30.960004619999999</v>
      </c>
      <c r="K6">
        <v>31.405712300000001</v>
      </c>
      <c r="L6">
        <v>31.320997240000001</v>
      </c>
      <c r="M6">
        <v>31.216952790000001</v>
      </c>
      <c r="N6">
        <v>30.56389399</v>
      </c>
      <c r="O6">
        <v>29.328144009999999</v>
      </c>
      <c r="P6">
        <v>28.878259679999999</v>
      </c>
      <c r="Q6">
        <v>28.840429189999998</v>
      </c>
      <c r="R6">
        <v>28.031858870000001</v>
      </c>
      <c r="S6">
        <v>26.493583269999998</v>
      </c>
      <c r="T6">
        <v>26.56296583</v>
      </c>
      <c r="U6">
        <v>26.36366095</v>
      </c>
      <c r="V6">
        <v>25.967351180000001</v>
      </c>
      <c r="W6">
        <v>25.684810880000001</v>
      </c>
      <c r="X6">
        <v>25.560810620000002</v>
      </c>
      <c r="Y6">
        <v>25.27940246</v>
      </c>
      <c r="Z6">
        <v>25.11223279</v>
      </c>
      <c r="AA6">
        <v>25.029647199999999</v>
      </c>
      <c r="AB6">
        <v>25.05189197</v>
      </c>
      <c r="AC6">
        <v>25.10267129</v>
      </c>
      <c r="AD6">
        <v>24.902514440000001</v>
      </c>
      <c r="AE6">
        <v>24.732940450000001</v>
      </c>
      <c r="AF6">
        <v>24.583493990000001</v>
      </c>
      <c r="AG6">
        <v>24.419633900000001</v>
      </c>
      <c r="AH6">
        <v>24.260984199999999</v>
      </c>
      <c r="AI6">
        <v>24.02154934</v>
      </c>
      <c r="AJ6">
        <v>23.774663759999999</v>
      </c>
      <c r="AK6">
        <v>23.51892058</v>
      </c>
      <c r="AL6">
        <v>23.22755871</v>
      </c>
      <c r="AM6">
        <v>22.9266769</v>
      </c>
      <c r="AN6">
        <v>22.61373429</v>
      </c>
      <c r="AO6">
        <v>22.28763919</v>
      </c>
      <c r="AP6">
        <v>21.953168949999998</v>
      </c>
      <c r="AQ6">
        <v>21.611389540000001</v>
      </c>
      <c r="AR6">
        <v>21.26124059</v>
      </c>
      <c r="AS6">
        <v>20.807205400000001</v>
      </c>
      <c r="AT6">
        <v>20.34419608</v>
      </c>
      <c r="AU6">
        <v>19.872812799999998</v>
      </c>
      <c r="AV6">
        <v>19.392124630000001</v>
      </c>
      <c r="AW6">
        <v>18.905029809999998</v>
      </c>
    </row>
    <row r="7" spans="1:49" x14ac:dyDescent="0.25">
      <c r="B7" s="16" t="s">
        <v>335</v>
      </c>
      <c r="C7">
        <v>0.36749349586970598</v>
      </c>
      <c r="D7">
        <v>0.37339372281503302</v>
      </c>
      <c r="E7">
        <v>0.38143942939999997</v>
      </c>
      <c r="F7">
        <v>0.35244306260000002</v>
      </c>
      <c r="G7">
        <v>0.32598440169999998</v>
      </c>
      <c r="H7">
        <v>0.27494165329999998</v>
      </c>
      <c r="I7">
        <v>0.25846594249999999</v>
      </c>
      <c r="J7">
        <v>0.24308829579999999</v>
      </c>
      <c r="K7">
        <v>0.2235080542</v>
      </c>
      <c r="L7">
        <v>0.20204197669999999</v>
      </c>
      <c r="M7">
        <v>0.18252318270000001</v>
      </c>
      <c r="N7">
        <v>0.16197862490000001</v>
      </c>
      <c r="O7">
        <v>0.14386898410000001</v>
      </c>
      <c r="P7">
        <v>0.13112550910000001</v>
      </c>
      <c r="Q7">
        <v>0.1212136315</v>
      </c>
      <c r="R7">
        <v>0.1090523967</v>
      </c>
      <c r="S7">
        <v>0.111022369</v>
      </c>
      <c r="T7">
        <v>0.1816823092</v>
      </c>
      <c r="U7">
        <v>0.2474531042</v>
      </c>
      <c r="V7">
        <v>0.30734364060000002</v>
      </c>
      <c r="W7">
        <v>0.26374723900000002</v>
      </c>
      <c r="X7">
        <v>0.22261539029999999</v>
      </c>
      <c r="Y7">
        <v>0.21881287369999999</v>
      </c>
      <c r="Z7">
        <v>0.21601243889999999</v>
      </c>
      <c r="AA7">
        <v>0.21394222769999999</v>
      </c>
      <c r="AB7">
        <v>0.21276948430000001</v>
      </c>
      <c r="AC7">
        <v>0.2118308954</v>
      </c>
      <c r="AD7">
        <v>0.2169822615</v>
      </c>
      <c r="AE7">
        <v>0.222430928</v>
      </c>
      <c r="AF7">
        <v>0.22810673740000001</v>
      </c>
      <c r="AG7">
        <v>0.23408535220000001</v>
      </c>
      <c r="AH7">
        <v>0.2401834055</v>
      </c>
      <c r="AI7">
        <v>0.2408925002</v>
      </c>
      <c r="AJ7">
        <v>0.24156142489999999</v>
      </c>
      <c r="AK7">
        <v>0.24217436270000001</v>
      </c>
      <c r="AL7">
        <v>0.2426011676</v>
      </c>
      <c r="AM7">
        <v>0.24296329350000001</v>
      </c>
      <c r="AN7">
        <v>0.24856871589999999</v>
      </c>
      <c r="AO7">
        <v>0.25412819219999999</v>
      </c>
      <c r="AP7">
        <v>0.25968773849999999</v>
      </c>
      <c r="AQ7">
        <v>0.26525544280000002</v>
      </c>
      <c r="AR7">
        <v>0.27081386260000001</v>
      </c>
      <c r="AS7">
        <v>0.27383295099999999</v>
      </c>
      <c r="AT7">
        <v>0.27682897280000002</v>
      </c>
      <c r="AU7">
        <v>0.27980623370000002</v>
      </c>
      <c r="AV7">
        <v>0.28274742429999999</v>
      </c>
      <c r="AW7">
        <v>0.28569066450000002</v>
      </c>
    </row>
    <row r="8" spans="1:49" x14ac:dyDescent="0.25">
      <c r="B8" t="s">
        <v>336</v>
      </c>
      <c r="C8">
        <v>1.4676116307532601</v>
      </c>
      <c r="D8">
        <v>1.4911746101974399</v>
      </c>
      <c r="E8">
        <v>1.5233057169999999</v>
      </c>
      <c r="F8">
        <v>1.491217166</v>
      </c>
      <c r="G8">
        <v>1.4612993379999999</v>
      </c>
      <c r="H8">
        <v>1.3057900280000001</v>
      </c>
      <c r="I8">
        <v>1.300548561</v>
      </c>
      <c r="J8">
        <v>1.29591864</v>
      </c>
      <c r="K8">
        <v>1.262400929</v>
      </c>
      <c r="L8">
        <v>1.2090274919999999</v>
      </c>
      <c r="M8">
        <v>1.157185653</v>
      </c>
      <c r="N8">
        <v>1.0880106730000001</v>
      </c>
      <c r="O8">
        <v>1.1646600540000001</v>
      </c>
      <c r="P8">
        <v>1.2793098570000001</v>
      </c>
      <c r="Q8">
        <v>1.4252681389999999</v>
      </c>
      <c r="R8">
        <v>1.545385684</v>
      </c>
      <c r="S8">
        <v>2.3492936229999999</v>
      </c>
      <c r="T8">
        <v>1.793041238</v>
      </c>
      <c r="U8">
        <v>1.243039507</v>
      </c>
      <c r="V8">
        <v>0.71596675320000003</v>
      </c>
      <c r="W8">
        <v>0.68078371800000004</v>
      </c>
      <c r="X8">
        <v>0.65037214350000006</v>
      </c>
      <c r="Y8">
        <v>0.64406401599999996</v>
      </c>
      <c r="Z8">
        <v>0.64065807799999996</v>
      </c>
      <c r="AA8">
        <v>0.6394083666</v>
      </c>
      <c r="AB8">
        <v>0.64081382389999997</v>
      </c>
      <c r="AC8">
        <v>0.6429542131</v>
      </c>
      <c r="AD8">
        <v>0.65100743169999997</v>
      </c>
      <c r="AE8">
        <v>0.65991954490000004</v>
      </c>
      <c r="AF8">
        <v>0.66945757819999996</v>
      </c>
      <c r="AG8">
        <v>0.67944911320000001</v>
      </c>
      <c r="AH8">
        <v>0.6897195612</v>
      </c>
      <c r="AI8">
        <v>0.6997923506</v>
      </c>
      <c r="AJ8">
        <v>0.70983745129999998</v>
      </c>
      <c r="AK8">
        <v>0.71980451349999997</v>
      </c>
      <c r="AL8">
        <v>0.72966583039999999</v>
      </c>
      <c r="AM8">
        <v>0.73941852060000002</v>
      </c>
      <c r="AN8">
        <v>0.74832169829999995</v>
      </c>
      <c r="AO8">
        <v>0.75699963069999998</v>
      </c>
      <c r="AP8">
        <v>0.76559657560000005</v>
      </c>
      <c r="AQ8">
        <v>0.77414008069999996</v>
      </c>
      <c r="AR8">
        <v>0.78258273540000001</v>
      </c>
      <c r="AS8">
        <v>1.0806401809999999</v>
      </c>
      <c r="AT8">
        <v>1.3816300640000001</v>
      </c>
      <c r="AU8">
        <v>1.6854550720000001</v>
      </c>
      <c r="AV8">
        <v>1.991885986</v>
      </c>
      <c r="AW8">
        <v>2.3010725320000001</v>
      </c>
    </row>
    <row r="9" spans="1:49" x14ac:dyDescent="0.25">
      <c r="B9" t="s">
        <v>337</v>
      </c>
      <c r="C9">
        <v>1.4643633957556199</v>
      </c>
      <c r="D9">
        <v>1.4878742237362399</v>
      </c>
      <c r="E9">
        <v>1.5199342149999999</v>
      </c>
      <c r="F9">
        <v>1.448195951</v>
      </c>
      <c r="G9">
        <v>1.381256509</v>
      </c>
      <c r="H9">
        <v>1.2013158660000001</v>
      </c>
      <c r="I9">
        <v>1.1645527179999999</v>
      </c>
      <c r="J9">
        <v>1.1294292539999999</v>
      </c>
      <c r="K9">
        <v>1.0708467340000001</v>
      </c>
      <c r="L9">
        <v>0.99819387989999997</v>
      </c>
      <c r="M9">
        <v>0.92988765510000004</v>
      </c>
      <c r="N9">
        <v>0.85096032539999999</v>
      </c>
      <c r="O9">
        <v>0.75447583910000005</v>
      </c>
      <c r="P9">
        <v>0.68642311990000004</v>
      </c>
      <c r="Q9">
        <v>0.63340681740000004</v>
      </c>
      <c r="R9">
        <v>0.568843816</v>
      </c>
      <c r="S9">
        <v>0.218825354</v>
      </c>
      <c r="T9">
        <v>0.17956639720000001</v>
      </c>
      <c r="U9">
        <v>0.14021833559999999</v>
      </c>
      <c r="V9">
        <v>0.10210428169999999</v>
      </c>
      <c r="W9">
        <v>7.9712220400000006E-2</v>
      </c>
      <c r="X9">
        <v>5.8254471500000002E-2</v>
      </c>
      <c r="Y9">
        <v>5.7669015999999997E-2</v>
      </c>
      <c r="Z9">
        <v>5.7343620499999998E-2</v>
      </c>
      <c r="AA9">
        <v>5.72112631E-2</v>
      </c>
      <c r="AB9">
        <v>5.7316520599999997E-2</v>
      </c>
      <c r="AC9">
        <v>5.7487389700000002E-2</v>
      </c>
      <c r="AD9">
        <v>5.8192772099999998E-2</v>
      </c>
      <c r="AE9">
        <v>5.8974865199999997E-2</v>
      </c>
      <c r="AF9">
        <v>5.9812799799999997E-2</v>
      </c>
      <c r="AG9">
        <v>6.0690071900000003E-2</v>
      </c>
      <c r="AH9">
        <v>6.1592117199999998E-2</v>
      </c>
      <c r="AI9">
        <v>6.24888153E-2</v>
      </c>
      <c r="AJ9">
        <v>6.3383010200000006E-2</v>
      </c>
      <c r="AK9">
        <v>6.4270207400000001E-2</v>
      </c>
      <c r="AL9">
        <v>6.5147792900000001E-2</v>
      </c>
      <c r="AM9">
        <v>6.60156509E-2</v>
      </c>
      <c r="AN9">
        <v>6.6807779600000006E-2</v>
      </c>
      <c r="AO9">
        <v>6.7579769499999998E-2</v>
      </c>
      <c r="AP9">
        <v>6.8344501399999896E-2</v>
      </c>
      <c r="AQ9">
        <v>6.9104435699999994E-2</v>
      </c>
      <c r="AR9">
        <v>6.9855341599999995E-2</v>
      </c>
      <c r="AS9">
        <v>7.0388777E-2</v>
      </c>
      <c r="AT9">
        <v>7.09137195E-2</v>
      </c>
      <c r="AU9">
        <v>7.1431372800000004E-2</v>
      </c>
      <c r="AV9">
        <v>7.1937424099999994E-2</v>
      </c>
      <c r="AW9">
        <v>7.2441672499999998E-2</v>
      </c>
    </row>
    <row r="10" spans="1:49" x14ac:dyDescent="0.25">
      <c r="B10" t="s">
        <v>338</v>
      </c>
      <c r="C10">
        <v>0.29584764130791702</v>
      </c>
      <c r="D10">
        <v>0.300597570883747</v>
      </c>
      <c r="E10">
        <v>0.30707470139999998</v>
      </c>
      <c r="F10">
        <v>0.50785035329999995</v>
      </c>
      <c r="G10">
        <v>0.69973207940000004</v>
      </c>
      <c r="H10">
        <v>0.80375910530000005</v>
      </c>
      <c r="I10">
        <v>0.97465158559999998</v>
      </c>
      <c r="J10">
        <v>1.138903937</v>
      </c>
      <c r="K10">
        <v>1.2644332229999999</v>
      </c>
      <c r="L10">
        <v>1.347853505</v>
      </c>
      <c r="M10">
        <v>1.4055910869999999</v>
      </c>
      <c r="N10">
        <v>1.410195764</v>
      </c>
      <c r="O10">
        <v>1.5716002170000001</v>
      </c>
      <c r="P10">
        <v>1.7972781579999999</v>
      </c>
      <c r="Q10">
        <v>2.084648209</v>
      </c>
      <c r="R10">
        <v>2.3532590350000002</v>
      </c>
      <c r="S10">
        <v>3.2045237389999999</v>
      </c>
      <c r="T10">
        <v>3.3788926529999999</v>
      </c>
      <c r="U10">
        <v>3.5118864570000001</v>
      </c>
      <c r="V10">
        <v>3.6091292830000001</v>
      </c>
      <c r="W10">
        <v>3.8894405019999998</v>
      </c>
      <c r="X10">
        <v>4.1871175020000004</v>
      </c>
      <c r="Y10">
        <v>4.433316617</v>
      </c>
      <c r="Z10">
        <v>4.6966828239999998</v>
      </c>
      <c r="AA10">
        <v>4.9752974090000004</v>
      </c>
      <c r="AB10">
        <v>5.1787736210000004</v>
      </c>
      <c r="AC10">
        <v>5.389345284</v>
      </c>
      <c r="AD10">
        <v>5.7242656910000003</v>
      </c>
      <c r="AE10">
        <v>6.0679189259999999</v>
      </c>
      <c r="AF10">
        <v>6.4190586029999999</v>
      </c>
      <c r="AG10">
        <v>6.7904815489999999</v>
      </c>
      <c r="AH10">
        <v>7.167191753</v>
      </c>
      <c r="AI10">
        <v>7.5591528190000004</v>
      </c>
      <c r="AJ10">
        <v>7.9539600080000001</v>
      </c>
      <c r="AK10">
        <v>8.3509138959999998</v>
      </c>
      <c r="AL10">
        <v>8.7620683810000006</v>
      </c>
      <c r="AM10">
        <v>9.1748502680000001</v>
      </c>
      <c r="AN10">
        <v>9.5945955690000009</v>
      </c>
      <c r="AO10">
        <v>10.01478494</v>
      </c>
      <c r="AP10">
        <v>10.43704849</v>
      </c>
      <c r="AQ10">
        <v>10.861616829999999</v>
      </c>
      <c r="AR10">
        <v>11.287686559999999</v>
      </c>
      <c r="AS10">
        <v>11.695995310000001</v>
      </c>
      <c r="AT10">
        <v>12.106270609999999</v>
      </c>
      <c r="AU10">
        <v>12.51858475</v>
      </c>
      <c r="AV10">
        <v>12.93204134</v>
      </c>
      <c r="AW10">
        <v>13.34826784</v>
      </c>
    </row>
    <row r="11" spans="1:49" x14ac:dyDescent="0.25">
      <c r="B11" t="s">
        <v>339</v>
      </c>
      <c r="C11">
        <v>6.65657192942814E-2</v>
      </c>
      <c r="D11">
        <v>6.7634453448843099E-2</v>
      </c>
      <c r="E11">
        <v>6.9091807800000002E-2</v>
      </c>
      <c r="F11">
        <v>8.7377117800000001E-2</v>
      </c>
      <c r="G11">
        <v>0.1106148272</v>
      </c>
      <c r="H11">
        <v>0.12769233899999999</v>
      </c>
      <c r="I11">
        <v>0.1642991831</v>
      </c>
      <c r="J11">
        <v>0.2114968505</v>
      </c>
      <c r="K11">
        <v>0.26615878790000003</v>
      </c>
      <c r="L11">
        <v>0.3293040089</v>
      </c>
      <c r="M11">
        <v>0.40717510639999999</v>
      </c>
      <c r="N11">
        <v>0.49457102609999998</v>
      </c>
      <c r="O11">
        <v>0.56873841960000004</v>
      </c>
      <c r="P11">
        <v>0.67113054510000003</v>
      </c>
      <c r="Q11">
        <v>0.80324070400000003</v>
      </c>
      <c r="R11">
        <v>0.93562946049999995</v>
      </c>
      <c r="S11">
        <v>1.412250045</v>
      </c>
      <c r="T11">
        <v>1.4890953199999999</v>
      </c>
      <c r="U11">
        <v>1.5477063710000001</v>
      </c>
      <c r="V11">
        <v>1.5905617830000001</v>
      </c>
      <c r="W11">
        <v>1.6456289049999999</v>
      </c>
      <c r="X11">
        <v>1.709349564</v>
      </c>
      <c r="Y11">
        <v>1.8213448080000001</v>
      </c>
      <c r="Z11">
        <v>1.9402875799999999</v>
      </c>
      <c r="AA11">
        <v>2.0655100819999999</v>
      </c>
      <c r="AB11">
        <v>2.1987560359999998</v>
      </c>
      <c r="AC11">
        <v>2.3352964639999998</v>
      </c>
      <c r="AD11">
        <v>2.6441519009999999</v>
      </c>
      <c r="AE11">
        <v>2.9577302830000001</v>
      </c>
      <c r="AF11">
        <v>3.2759240580000002</v>
      </c>
      <c r="AG11">
        <v>3.6127363460000002</v>
      </c>
      <c r="AH11">
        <v>3.9536429879999999</v>
      </c>
      <c r="AI11">
        <v>4.3105185300000004</v>
      </c>
      <c r="AJ11">
        <v>4.6704984200000004</v>
      </c>
      <c r="AK11">
        <v>5.0331105579999997</v>
      </c>
      <c r="AL11">
        <v>5.4108780630000002</v>
      </c>
      <c r="AM11">
        <v>5.7908910899999997</v>
      </c>
      <c r="AN11">
        <v>6.1822973179999998</v>
      </c>
      <c r="AO11">
        <v>6.5753083840000004</v>
      </c>
      <c r="AP11">
        <v>6.9708877869999997</v>
      </c>
      <c r="AQ11">
        <v>7.3691356050000003</v>
      </c>
      <c r="AR11">
        <v>7.7694567839999999</v>
      </c>
      <c r="AS11">
        <v>8.0036271919999997</v>
      </c>
      <c r="AT11">
        <v>8.2386653229999904</v>
      </c>
      <c r="AU11">
        <v>8.4746387300000006</v>
      </c>
      <c r="AV11">
        <v>8.7109594329999904</v>
      </c>
      <c r="AW11">
        <v>8.9487412400000004</v>
      </c>
    </row>
    <row r="12" spans="1:49" x14ac:dyDescent="0.25">
      <c r="B12" t="s">
        <v>340</v>
      </c>
      <c r="C12">
        <v>3.32767453113023</v>
      </c>
      <c r="D12">
        <v>3.3811014220943498</v>
      </c>
      <c r="E12">
        <v>3.4539557539999999</v>
      </c>
      <c r="F12">
        <v>3.5186188610000002</v>
      </c>
      <c r="G12">
        <v>3.5881629190000002</v>
      </c>
      <c r="H12">
        <v>3.336629216</v>
      </c>
      <c r="I12">
        <v>3.4583011379999999</v>
      </c>
      <c r="J12">
        <v>3.5860439300000002</v>
      </c>
      <c r="K12">
        <v>3.6352711389999999</v>
      </c>
      <c r="L12">
        <v>3.6230749119999999</v>
      </c>
      <c r="M12">
        <v>3.608658723</v>
      </c>
      <c r="N12">
        <v>3.5308361229999998</v>
      </c>
      <c r="O12">
        <v>3.5815717029999998</v>
      </c>
      <c r="P12">
        <v>3.7280375729999999</v>
      </c>
      <c r="Q12">
        <v>3.9357832749999999</v>
      </c>
      <c r="R12">
        <v>4.0439106210000002</v>
      </c>
      <c r="S12">
        <v>3.915784216</v>
      </c>
      <c r="T12">
        <v>4.1288552049999998</v>
      </c>
      <c r="U12">
        <v>4.2913676650000001</v>
      </c>
      <c r="V12">
        <v>4.410194036</v>
      </c>
      <c r="W12">
        <v>4.1956156250000003</v>
      </c>
      <c r="X12">
        <v>4.0103970550000003</v>
      </c>
      <c r="Y12">
        <v>3.9696915399999999</v>
      </c>
      <c r="Z12">
        <v>3.9468913909999999</v>
      </c>
      <c r="AA12">
        <v>3.937378593</v>
      </c>
      <c r="AB12">
        <v>3.9449454469999998</v>
      </c>
      <c r="AC12">
        <v>3.9570301200000002</v>
      </c>
      <c r="AD12">
        <v>4.0038158819999996</v>
      </c>
      <c r="AE12">
        <v>4.0558717419999999</v>
      </c>
      <c r="AF12">
        <v>4.1117565340000004</v>
      </c>
      <c r="AG12">
        <v>4.1705796050000004</v>
      </c>
      <c r="AH12">
        <v>4.2310916189999999</v>
      </c>
      <c r="AI12">
        <v>4.2914173240000002</v>
      </c>
      <c r="AJ12">
        <v>4.3515571810000004</v>
      </c>
      <c r="AK12">
        <v>4.4112032189999999</v>
      </c>
      <c r="AL12">
        <v>4.4703277290000001</v>
      </c>
      <c r="AM12">
        <v>4.5287738009999998</v>
      </c>
      <c r="AN12">
        <v>4.58214611</v>
      </c>
      <c r="AO12">
        <v>4.634126717</v>
      </c>
      <c r="AP12">
        <v>4.6855997690000004</v>
      </c>
      <c r="AQ12">
        <v>4.7367344039999999</v>
      </c>
      <c r="AR12">
        <v>4.7872410490000004</v>
      </c>
      <c r="AS12">
        <v>4.823405502</v>
      </c>
      <c r="AT12">
        <v>4.8589838670000001</v>
      </c>
      <c r="AU12">
        <v>4.8940587799999999</v>
      </c>
      <c r="AV12">
        <v>4.9283349169999999</v>
      </c>
      <c r="AW12">
        <v>4.9624837790000003</v>
      </c>
    </row>
    <row r="13" spans="1:49" x14ac:dyDescent="0.25">
      <c r="B13" t="s">
        <v>341</v>
      </c>
      <c r="C13">
        <v>0.21556468620722</v>
      </c>
      <c r="D13">
        <v>0.21902564697065</v>
      </c>
      <c r="E13">
        <v>0.2237451053</v>
      </c>
      <c r="F13">
        <v>0.23788028410000001</v>
      </c>
      <c r="G13">
        <v>0.25316742520000002</v>
      </c>
      <c r="H13">
        <v>0.24569316099999999</v>
      </c>
      <c r="I13">
        <v>0.26576474919999998</v>
      </c>
      <c r="J13">
        <v>0.28760711300000003</v>
      </c>
      <c r="K13">
        <v>0.3042778048</v>
      </c>
      <c r="L13">
        <v>0.31649017200000001</v>
      </c>
      <c r="M13">
        <v>0.32898657460000003</v>
      </c>
      <c r="N13">
        <v>0.33593818640000001</v>
      </c>
      <c r="O13">
        <v>0.37993835040000001</v>
      </c>
      <c r="P13">
        <v>0.44093790469999999</v>
      </c>
      <c r="Q13">
        <v>0.51902227830000003</v>
      </c>
      <c r="R13">
        <v>0.5945851285</v>
      </c>
      <c r="S13">
        <v>0.4654591132</v>
      </c>
      <c r="T13">
        <v>0.61294748610000005</v>
      </c>
      <c r="U13">
        <v>0.74789316790000004</v>
      </c>
      <c r="V13">
        <v>0.86887101590000004</v>
      </c>
      <c r="W13">
        <v>0.85549005639999998</v>
      </c>
      <c r="X13">
        <v>0.84747124519999995</v>
      </c>
      <c r="Y13">
        <v>0.87468072419999998</v>
      </c>
      <c r="Z13">
        <v>0.90548448849999996</v>
      </c>
      <c r="AA13">
        <v>0.93926674060000004</v>
      </c>
      <c r="AB13">
        <v>0.97601051000000005</v>
      </c>
      <c r="AC13">
        <v>1.014081861</v>
      </c>
      <c r="AD13">
        <v>1.034633938</v>
      </c>
      <c r="AE13">
        <v>1.0565856979999999</v>
      </c>
      <c r="AF13">
        <v>1.079590429</v>
      </c>
      <c r="AG13">
        <v>1.1039470199999999</v>
      </c>
      <c r="AH13">
        <v>1.128831549</v>
      </c>
      <c r="AI13">
        <v>1.2092790550000001</v>
      </c>
      <c r="AJ13">
        <v>1.2903789590000001</v>
      </c>
      <c r="AK13">
        <v>1.372009625</v>
      </c>
      <c r="AL13">
        <v>1.457107505</v>
      </c>
      <c r="AM13">
        <v>1.542643513</v>
      </c>
      <c r="AN13">
        <v>1.573612217</v>
      </c>
      <c r="AO13">
        <v>1.6042407949999999</v>
      </c>
      <c r="AP13">
        <v>1.634823804</v>
      </c>
      <c r="AQ13">
        <v>1.665414258</v>
      </c>
      <c r="AR13">
        <v>1.6959046259999999</v>
      </c>
      <c r="AS13">
        <v>1.7286163080000001</v>
      </c>
      <c r="AT13">
        <v>1.7613266409999999</v>
      </c>
      <c r="AU13">
        <v>1.794057352</v>
      </c>
      <c r="AV13">
        <v>1.8266914949999999</v>
      </c>
      <c r="AW13">
        <v>1.8594696740000001</v>
      </c>
    </row>
    <row r="14" spans="1:49" x14ac:dyDescent="0.25">
      <c r="B14" t="s">
        <v>342</v>
      </c>
      <c r="C14">
        <v>35.839918454870201</v>
      </c>
      <c r="D14">
        <v>36.415339938413297</v>
      </c>
      <c r="E14">
        <v>37.200000000000003</v>
      </c>
      <c r="F14">
        <v>37.941440780000001</v>
      </c>
      <c r="G14">
        <v>38.73728406</v>
      </c>
      <c r="H14">
        <v>36.064538990000003</v>
      </c>
      <c r="I14">
        <v>37.424039829999998</v>
      </c>
      <c r="J14">
        <v>38.852492640000001</v>
      </c>
      <c r="K14">
        <v>39.432608969999997</v>
      </c>
      <c r="L14">
        <v>39.346983180000002</v>
      </c>
      <c r="M14">
        <v>39.236960770000003</v>
      </c>
      <c r="N14">
        <v>38.436384709999999</v>
      </c>
      <c r="O14">
        <v>37.492997580000001</v>
      </c>
      <c r="P14">
        <v>37.61250235</v>
      </c>
      <c r="Q14">
        <v>38.363012249999997</v>
      </c>
      <c r="R14">
        <v>38.182525009999999</v>
      </c>
      <c r="S14">
        <v>38.170741730000003</v>
      </c>
      <c r="T14">
        <v>38.327046439999997</v>
      </c>
      <c r="U14">
        <v>38.09322556</v>
      </c>
      <c r="V14">
        <v>37.571521969999999</v>
      </c>
      <c r="W14">
        <v>37.295229140000004</v>
      </c>
      <c r="X14">
        <v>37.246387990000002</v>
      </c>
      <c r="Y14">
        <v>37.298982049999999</v>
      </c>
      <c r="Z14">
        <v>37.515593209999999</v>
      </c>
      <c r="AA14">
        <v>37.857661880000002</v>
      </c>
      <c r="AB14">
        <v>38.261277409999998</v>
      </c>
      <c r="AC14">
        <v>38.710697519999997</v>
      </c>
      <c r="AD14">
        <v>39.235564320000002</v>
      </c>
      <c r="AE14">
        <v>39.812372430000003</v>
      </c>
      <c r="AF14">
        <v>40.427200730000003</v>
      </c>
      <c r="AG14">
        <v>41.07160296</v>
      </c>
      <c r="AH14">
        <v>41.733237199999998</v>
      </c>
      <c r="AI14">
        <v>42.395090740000001</v>
      </c>
      <c r="AJ14">
        <v>43.05584022</v>
      </c>
      <c r="AK14">
        <v>43.712406960000003</v>
      </c>
      <c r="AL14">
        <v>44.365355180000002</v>
      </c>
      <c r="AM14">
        <v>45.012233039999998</v>
      </c>
      <c r="AN14">
        <v>45.610083699999997</v>
      </c>
      <c r="AO14">
        <v>46.194807609999998</v>
      </c>
      <c r="AP14">
        <v>46.775157610000001</v>
      </c>
      <c r="AQ14">
        <v>47.352790589999998</v>
      </c>
      <c r="AR14">
        <v>47.924781539999998</v>
      </c>
      <c r="AS14">
        <v>48.483711630000002</v>
      </c>
      <c r="AT14">
        <v>49.038815280000001</v>
      </c>
      <c r="AU14">
        <v>49.590845090000002</v>
      </c>
      <c r="AV14">
        <v>50.136722650000003</v>
      </c>
      <c r="AW14">
        <v>50.683197219999997</v>
      </c>
    </row>
    <row r="15" spans="1:49" x14ac:dyDescent="0.25">
      <c r="B15" t="s">
        <v>343</v>
      </c>
      <c r="C15">
        <v>36.006525643363197</v>
      </c>
      <c r="D15">
        <v>36.584622059208101</v>
      </c>
      <c r="E15">
        <v>37.372</v>
      </c>
      <c r="F15">
        <v>37.82324508</v>
      </c>
      <c r="G15">
        <v>37.293796260000001</v>
      </c>
      <c r="H15">
        <v>36.157518879999998</v>
      </c>
      <c r="I15">
        <v>37.112009209999997</v>
      </c>
      <c r="J15">
        <v>37.322172080000001</v>
      </c>
      <c r="K15">
        <v>36.268315129999998</v>
      </c>
      <c r="L15">
        <v>35.701269439999997</v>
      </c>
      <c r="M15">
        <v>35.741305969999999</v>
      </c>
      <c r="N15">
        <v>36.19373315</v>
      </c>
      <c r="O15">
        <v>36.836958369999998</v>
      </c>
      <c r="P15">
        <v>36.74618615</v>
      </c>
      <c r="Q15">
        <v>35.656717260000001</v>
      </c>
      <c r="R15">
        <v>34.611396409999998</v>
      </c>
      <c r="S15">
        <v>33.686859429999998</v>
      </c>
      <c r="T15">
        <v>32.386615689999999</v>
      </c>
      <c r="U15">
        <v>31.95188916</v>
      </c>
      <c r="V15">
        <v>31.814226349999998</v>
      </c>
      <c r="W15">
        <v>31.550400440000001</v>
      </c>
      <c r="X15">
        <v>31.226869929999999</v>
      </c>
      <c r="Y15">
        <v>31.14352139</v>
      </c>
      <c r="Z15">
        <v>31.068480170000001</v>
      </c>
      <c r="AA15">
        <v>30.953922670000001</v>
      </c>
      <c r="AB15">
        <v>30.84084678</v>
      </c>
      <c r="AC15">
        <v>30.73925019</v>
      </c>
      <c r="AD15">
        <v>30.723943179999999</v>
      </c>
      <c r="AE15">
        <v>30.709252769999999</v>
      </c>
      <c r="AF15">
        <v>30.700217110000001</v>
      </c>
      <c r="AG15">
        <v>30.692523510000001</v>
      </c>
      <c r="AH15">
        <v>30.691185279999999</v>
      </c>
      <c r="AI15">
        <v>30.70001147</v>
      </c>
      <c r="AJ15">
        <v>30.716546950000001</v>
      </c>
      <c r="AK15">
        <v>30.745421400000001</v>
      </c>
      <c r="AL15">
        <v>30.779183639999999</v>
      </c>
      <c r="AM15">
        <v>30.818260590000001</v>
      </c>
      <c r="AN15">
        <v>30.756699019999999</v>
      </c>
      <c r="AO15">
        <v>30.672740900000001</v>
      </c>
      <c r="AP15">
        <v>30.579452889999999</v>
      </c>
      <c r="AQ15">
        <v>30.488792279999998</v>
      </c>
      <c r="AR15">
        <v>30.395553629999998</v>
      </c>
      <c r="AS15">
        <v>30.31814584</v>
      </c>
      <c r="AT15">
        <v>30.235821390000002</v>
      </c>
      <c r="AU15">
        <v>30.14639069</v>
      </c>
      <c r="AV15">
        <v>30.053062539999999</v>
      </c>
      <c r="AW15">
        <v>29.984957099999999</v>
      </c>
    </row>
    <row r="16" spans="1:49" x14ac:dyDescent="0.25">
      <c r="B16" t="s">
        <v>344</v>
      </c>
      <c r="C16">
        <v>33.108335480742298</v>
      </c>
      <c r="D16">
        <v>33.639900516080203</v>
      </c>
      <c r="E16">
        <v>34.363901859999999</v>
      </c>
      <c r="F16">
        <v>34.500509569999998</v>
      </c>
      <c r="G16">
        <v>33.745347879999997</v>
      </c>
      <c r="H16">
        <v>32.455367440000003</v>
      </c>
      <c r="I16">
        <v>33.045548799999999</v>
      </c>
      <c r="J16">
        <v>32.966740180000002</v>
      </c>
      <c r="K16">
        <v>31.779500580000001</v>
      </c>
      <c r="L16">
        <v>31.032298130000001</v>
      </c>
      <c r="M16">
        <v>30.81848535</v>
      </c>
      <c r="N16">
        <v>30.95885187</v>
      </c>
      <c r="O16">
        <v>30.545156370000001</v>
      </c>
      <c r="P16">
        <v>29.318169810000001</v>
      </c>
      <c r="Q16">
        <v>27.127681330000001</v>
      </c>
      <c r="R16">
        <v>24.841510799999998</v>
      </c>
      <c r="S16">
        <v>23.056045090000001</v>
      </c>
      <c r="T16">
        <v>22.064534200000001</v>
      </c>
      <c r="U16">
        <v>21.67015898</v>
      </c>
      <c r="V16">
        <v>21.48097452</v>
      </c>
      <c r="W16">
        <v>21.083988389999998</v>
      </c>
      <c r="X16">
        <v>20.648229950000001</v>
      </c>
      <c r="Y16">
        <v>20.381455549999998</v>
      </c>
      <c r="Z16">
        <v>20.120866929999998</v>
      </c>
      <c r="AA16">
        <v>19.83565011</v>
      </c>
      <c r="AB16">
        <v>19.547262230000001</v>
      </c>
      <c r="AC16">
        <v>19.267412459999999</v>
      </c>
      <c r="AD16">
        <v>19.07105602</v>
      </c>
      <c r="AE16">
        <v>18.87650511</v>
      </c>
      <c r="AF16">
        <v>18.686801110000001</v>
      </c>
      <c r="AG16">
        <v>18.494905849999999</v>
      </c>
      <c r="AH16">
        <v>18.308168999999999</v>
      </c>
      <c r="AI16">
        <v>18.22915339</v>
      </c>
      <c r="AJ16">
        <v>18.155023180000001</v>
      </c>
      <c r="AK16">
        <v>18.088436999999999</v>
      </c>
      <c r="AL16">
        <v>18.02304861</v>
      </c>
      <c r="AM16">
        <v>17.96093969</v>
      </c>
      <c r="AN16">
        <v>17.817485080000001</v>
      </c>
      <c r="AO16">
        <v>17.661685550000001</v>
      </c>
      <c r="AP16">
        <v>17.501252969999999</v>
      </c>
      <c r="AQ16">
        <v>17.343085439999999</v>
      </c>
      <c r="AR16">
        <v>17.184211309999998</v>
      </c>
      <c r="AS16">
        <v>17.03210662</v>
      </c>
      <c r="AT16">
        <v>16.877407219999998</v>
      </c>
      <c r="AU16">
        <v>16.718952720000001</v>
      </c>
      <c r="AV16">
        <v>16.5585892</v>
      </c>
      <c r="AW16">
        <v>16.412299359999999</v>
      </c>
    </row>
    <row r="17" spans="2:49" x14ac:dyDescent="0.25">
      <c r="B17" t="s">
        <v>345</v>
      </c>
      <c r="C17">
        <v>1.54983431156195</v>
      </c>
      <c r="D17">
        <v>1.57471740274219</v>
      </c>
      <c r="E17">
        <v>1.60860863</v>
      </c>
      <c r="F17">
        <v>1.8734534979999999</v>
      </c>
      <c r="G17">
        <v>2.0794475559999999</v>
      </c>
      <c r="H17">
        <v>2.2310755389999999</v>
      </c>
      <c r="I17">
        <v>2.4993992070000002</v>
      </c>
      <c r="J17">
        <v>2.711946116</v>
      </c>
      <c r="K17">
        <v>2.8152645569999999</v>
      </c>
      <c r="L17">
        <v>2.934496781</v>
      </c>
      <c r="M17">
        <v>3.0860763339999999</v>
      </c>
      <c r="N17">
        <v>3.258491426</v>
      </c>
      <c r="O17">
        <v>4.2143712229999997</v>
      </c>
      <c r="P17">
        <v>5.3025648619999997</v>
      </c>
      <c r="Q17">
        <v>6.4316219290000003</v>
      </c>
      <c r="R17">
        <v>7.720484152</v>
      </c>
      <c r="S17">
        <v>6.53463058</v>
      </c>
      <c r="T17">
        <v>6.4863054660000001</v>
      </c>
      <c r="U17">
        <v>6.5963291789999996</v>
      </c>
      <c r="V17">
        <v>6.760217409</v>
      </c>
      <c r="W17">
        <v>6.7251150759999998</v>
      </c>
      <c r="X17">
        <v>6.6771785860000001</v>
      </c>
      <c r="Y17">
        <v>6.7414908029999996</v>
      </c>
      <c r="Z17">
        <v>6.807310556</v>
      </c>
      <c r="AA17">
        <v>6.8640980630000001</v>
      </c>
      <c r="AB17">
        <v>6.9212470369999997</v>
      </c>
      <c r="AC17">
        <v>6.9804914570000003</v>
      </c>
      <c r="AD17">
        <v>7.0647566240000002</v>
      </c>
      <c r="AE17">
        <v>7.1484951409999997</v>
      </c>
      <c r="AF17">
        <v>7.2329058570000004</v>
      </c>
      <c r="AG17">
        <v>7.3171194919999998</v>
      </c>
      <c r="AH17">
        <v>7.4022376730000001</v>
      </c>
      <c r="AI17">
        <v>7.4201085869999996</v>
      </c>
      <c r="AJ17">
        <v>7.4397853349999998</v>
      </c>
      <c r="AK17">
        <v>7.4624037750000003</v>
      </c>
      <c r="AL17">
        <v>7.4856830570000001</v>
      </c>
      <c r="AM17">
        <v>7.510225288</v>
      </c>
      <c r="AN17">
        <v>7.5279307050000002</v>
      </c>
      <c r="AO17">
        <v>7.5399630059999998</v>
      </c>
      <c r="AP17">
        <v>7.5494770899999999</v>
      </c>
      <c r="AQ17">
        <v>7.5594083530000002</v>
      </c>
      <c r="AR17">
        <v>7.5684693779999996</v>
      </c>
      <c r="AS17">
        <v>7.5505520769999999</v>
      </c>
      <c r="AT17">
        <v>7.5314082149999999</v>
      </c>
      <c r="AU17">
        <v>7.5104916140000002</v>
      </c>
      <c r="AV17">
        <v>7.4886008650000004</v>
      </c>
      <c r="AW17">
        <v>7.4729928799999996</v>
      </c>
    </row>
    <row r="18" spans="2:49" x14ac:dyDescent="0.25">
      <c r="B18" t="s">
        <v>346</v>
      </c>
      <c r="C18">
        <v>0.19372928894524399</v>
      </c>
      <c r="D18">
        <v>0.196839675342774</v>
      </c>
      <c r="E18">
        <v>0.2010760788</v>
      </c>
      <c r="F18">
        <v>0.19032070619999999</v>
      </c>
      <c r="G18">
        <v>0.17549996509999999</v>
      </c>
      <c r="H18">
        <v>0.15913006809999999</v>
      </c>
      <c r="I18">
        <v>0.1527500218</v>
      </c>
      <c r="J18">
        <v>0.14366365489999999</v>
      </c>
      <c r="K18">
        <v>0.13056313429999999</v>
      </c>
      <c r="L18">
        <v>0.1201960047</v>
      </c>
      <c r="M18">
        <v>0.1125356121</v>
      </c>
      <c r="N18">
        <v>0.1065776467</v>
      </c>
      <c r="O18">
        <v>0.1052990689</v>
      </c>
      <c r="P18">
        <v>0.10120918600000001</v>
      </c>
      <c r="Q18">
        <v>9.3777067699999994E-2</v>
      </c>
      <c r="R18">
        <v>8.5992955699999998E-2</v>
      </c>
      <c r="S18">
        <v>0.36545592719999997</v>
      </c>
      <c r="T18">
        <v>0.32867264080000003</v>
      </c>
      <c r="U18">
        <v>0.30234067529999997</v>
      </c>
      <c r="V18">
        <v>0.27964966740000002</v>
      </c>
      <c r="W18">
        <v>0.35633157989999997</v>
      </c>
      <c r="X18">
        <v>0.43193268210000002</v>
      </c>
      <c r="Y18">
        <v>0.43045237920000001</v>
      </c>
      <c r="Z18">
        <v>0.4290880554</v>
      </c>
      <c r="AA18">
        <v>0.42717946140000002</v>
      </c>
      <c r="AB18">
        <v>0.42518406209999998</v>
      </c>
      <c r="AC18">
        <v>0.42334946359999998</v>
      </c>
      <c r="AD18">
        <v>0.43888273459999999</v>
      </c>
      <c r="AE18">
        <v>0.4543048717</v>
      </c>
      <c r="AF18">
        <v>0.46969508539999999</v>
      </c>
      <c r="AG18">
        <v>0.48510417719999999</v>
      </c>
      <c r="AH18">
        <v>0.50050351449999997</v>
      </c>
      <c r="AI18">
        <v>0.51998379969999997</v>
      </c>
      <c r="AJ18">
        <v>0.53952405579999996</v>
      </c>
      <c r="AK18">
        <v>0.55922343340000003</v>
      </c>
      <c r="AL18">
        <v>0.57930845559999999</v>
      </c>
      <c r="AM18">
        <v>0.59945527720000003</v>
      </c>
      <c r="AN18">
        <v>0.61579526689999997</v>
      </c>
      <c r="AO18">
        <v>0.63158422160000005</v>
      </c>
      <c r="AP18">
        <v>0.64706055750000002</v>
      </c>
      <c r="AQ18">
        <v>0.66246837380000001</v>
      </c>
      <c r="AR18">
        <v>0.6776962956</v>
      </c>
      <c r="AS18">
        <v>0.6900265619</v>
      </c>
      <c r="AT18">
        <v>0.70222321330000004</v>
      </c>
      <c r="AU18">
        <v>0.71422737530000002</v>
      </c>
      <c r="AV18">
        <v>0.72610644449999995</v>
      </c>
      <c r="AW18">
        <v>0.73857201490000002</v>
      </c>
    </row>
    <row r="19" spans="2:49" x14ac:dyDescent="0.25">
      <c r="B19" t="s">
        <v>347</v>
      </c>
      <c r="C19">
        <v>0.57343869527792402</v>
      </c>
      <c r="D19">
        <v>0.58264543901461296</v>
      </c>
      <c r="E19">
        <v>0.59518519319999996</v>
      </c>
      <c r="F19">
        <v>0.59038676670000001</v>
      </c>
      <c r="G19">
        <v>0.57054049009999996</v>
      </c>
      <c r="H19">
        <v>0.54215135540000003</v>
      </c>
      <c r="I19">
        <v>0.5453915976</v>
      </c>
      <c r="J19">
        <v>0.53756741490000004</v>
      </c>
      <c r="K19">
        <v>0.51199468749999999</v>
      </c>
      <c r="L19">
        <v>0.49396227510000001</v>
      </c>
      <c r="M19">
        <v>0.48467719990000002</v>
      </c>
      <c r="N19">
        <v>0.48104710150000002</v>
      </c>
      <c r="O19">
        <v>0.49152992439999998</v>
      </c>
      <c r="P19">
        <v>0.48859533939999999</v>
      </c>
      <c r="Q19">
        <v>0.46819847329999997</v>
      </c>
      <c r="R19">
        <v>0.44401759190000001</v>
      </c>
      <c r="S19">
        <v>1.230637091</v>
      </c>
      <c r="T19">
        <v>1.034952474</v>
      </c>
      <c r="U19">
        <v>0.87782396539999996</v>
      </c>
      <c r="V19">
        <v>0.73428056789999996</v>
      </c>
      <c r="W19">
        <v>0.73949173410000002</v>
      </c>
      <c r="X19">
        <v>0.74324537180000005</v>
      </c>
      <c r="Y19">
        <v>0.74187633289999999</v>
      </c>
      <c r="Z19">
        <v>0.74070300850000004</v>
      </c>
      <c r="AA19">
        <v>0.73858477810000001</v>
      </c>
      <c r="AB19">
        <v>0.73602747580000005</v>
      </c>
      <c r="AC19">
        <v>0.73374330799999998</v>
      </c>
      <c r="AD19">
        <v>0.72852534869999996</v>
      </c>
      <c r="AE19">
        <v>0.72335897819999995</v>
      </c>
      <c r="AF19">
        <v>0.71836142869999997</v>
      </c>
      <c r="AG19">
        <v>0.7133154062</v>
      </c>
      <c r="AH19">
        <v>0.70845162370000003</v>
      </c>
      <c r="AI19">
        <v>0.70612099380000004</v>
      </c>
      <c r="AJ19">
        <v>0.70397693709999998</v>
      </c>
      <c r="AK19">
        <v>0.70212322120000004</v>
      </c>
      <c r="AL19">
        <v>0.70035636800000001</v>
      </c>
      <c r="AM19">
        <v>0.6987154297</v>
      </c>
      <c r="AN19">
        <v>0.69628817369999996</v>
      </c>
      <c r="AO19">
        <v>0.69335992749999997</v>
      </c>
      <c r="AP19">
        <v>0.69022786619999998</v>
      </c>
      <c r="AQ19">
        <v>0.68716241010000001</v>
      </c>
      <c r="AR19">
        <v>0.68404613579999995</v>
      </c>
      <c r="AS19">
        <v>0.68334347470000001</v>
      </c>
      <c r="AT19">
        <v>0.68252839089999995</v>
      </c>
      <c r="AU19">
        <v>0.68155086450000002</v>
      </c>
      <c r="AV19">
        <v>0.68048280250000004</v>
      </c>
      <c r="AW19">
        <v>0.67998415749999996</v>
      </c>
    </row>
    <row r="20" spans="2:49" x14ac:dyDescent="0.25">
      <c r="B20" t="s">
        <v>348</v>
      </c>
      <c r="C20">
        <v>0.19372928894524399</v>
      </c>
      <c r="D20">
        <v>0.196839675342774</v>
      </c>
      <c r="E20">
        <v>0.2010760788</v>
      </c>
      <c r="F20">
        <v>0.2108392167</v>
      </c>
      <c r="G20">
        <v>0.21538117470000001</v>
      </c>
      <c r="H20">
        <v>0.2163457205</v>
      </c>
      <c r="I20">
        <v>0.23006083660000001</v>
      </c>
      <c r="J20">
        <v>0.23970311529999999</v>
      </c>
      <c r="K20">
        <v>0.24133076410000001</v>
      </c>
      <c r="L20">
        <v>0.24612033999999999</v>
      </c>
      <c r="M20">
        <v>0.25527765689999998</v>
      </c>
      <c r="N20">
        <v>0.26782696979999998</v>
      </c>
      <c r="O20">
        <v>0.28325276989999998</v>
      </c>
      <c r="P20">
        <v>0.29142782810000001</v>
      </c>
      <c r="Q20">
        <v>0.28904748159999999</v>
      </c>
      <c r="R20">
        <v>0.28372452059999997</v>
      </c>
      <c r="S20">
        <v>0.31960748779999998</v>
      </c>
      <c r="T20">
        <v>0.29754905619999999</v>
      </c>
      <c r="U20">
        <v>0.28415745749999999</v>
      </c>
      <c r="V20">
        <v>0.27376358220000002</v>
      </c>
      <c r="W20">
        <v>0.2761637871</v>
      </c>
      <c r="X20">
        <v>0.27801735960000001</v>
      </c>
      <c r="Y20">
        <v>0.28040967</v>
      </c>
      <c r="Z20">
        <v>0.2828656839</v>
      </c>
      <c r="AA20">
        <v>0.28494764719999999</v>
      </c>
      <c r="AB20">
        <v>0.28693698470000001</v>
      </c>
      <c r="AC20">
        <v>0.28901540689999999</v>
      </c>
      <c r="AD20">
        <v>0.28719345219999998</v>
      </c>
      <c r="AE20">
        <v>0.28539004480000002</v>
      </c>
      <c r="AF20">
        <v>0.28365150719999999</v>
      </c>
      <c r="AG20">
        <v>0.28190796839999999</v>
      </c>
      <c r="AH20">
        <v>0.28023467340000002</v>
      </c>
      <c r="AI20">
        <v>0.2795014911</v>
      </c>
      <c r="AJ20">
        <v>0.27884146780000002</v>
      </c>
      <c r="AK20">
        <v>0.2782958807</v>
      </c>
      <c r="AL20">
        <v>0.2778088125</v>
      </c>
      <c r="AM20">
        <v>0.27737127049999999</v>
      </c>
      <c r="AN20">
        <v>0.27669896690000001</v>
      </c>
      <c r="AO20">
        <v>0.27582586720000002</v>
      </c>
      <c r="AP20">
        <v>0.27486968049999999</v>
      </c>
      <c r="AQ20">
        <v>0.2739379475</v>
      </c>
      <c r="AR20">
        <v>0.27298388639999999</v>
      </c>
      <c r="AS20">
        <v>0.27282645909999997</v>
      </c>
      <c r="AT20">
        <v>0.27262395709999998</v>
      </c>
      <c r="AU20">
        <v>0.27235633079999999</v>
      </c>
      <c r="AV20">
        <v>0.27205224010000001</v>
      </c>
      <c r="AW20">
        <v>0.27197559910000002</v>
      </c>
    </row>
    <row r="21" spans="2:49" x14ac:dyDescent="0.25">
      <c r="B21" t="s">
        <v>349</v>
      </c>
      <c r="C21">
        <v>0.38745857789048899</v>
      </c>
      <c r="D21">
        <v>0.39367935068554899</v>
      </c>
      <c r="E21">
        <v>0.4021521575</v>
      </c>
      <c r="F21">
        <v>0.45773532300000003</v>
      </c>
      <c r="G21">
        <v>0.50757919549999997</v>
      </c>
      <c r="H21">
        <v>0.5534487602</v>
      </c>
      <c r="I21">
        <v>0.63885874300000001</v>
      </c>
      <c r="J21">
        <v>0.72255159560000004</v>
      </c>
      <c r="K21">
        <v>0.78966140500000004</v>
      </c>
      <c r="L21">
        <v>0.87419590650000001</v>
      </c>
      <c r="M21">
        <v>0.98425381150000002</v>
      </c>
      <c r="N21">
        <v>1.12093814</v>
      </c>
      <c r="O21">
        <v>1.1973490120000001</v>
      </c>
      <c r="P21">
        <v>1.244219119</v>
      </c>
      <c r="Q21">
        <v>1.2463909790000001</v>
      </c>
      <c r="R21">
        <v>1.2356663910000001</v>
      </c>
      <c r="S21">
        <v>2.180483261</v>
      </c>
      <c r="T21">
        <v>2.1746018500000002</v>
      </c>
      <c r="U21">
        <v>2.2210788969999999</v>
      </c>
      <c r="V21">
        <v>2.2853406010000001</v>
      </c>
      <c r="W21">
        <v>2.369309871</v>
      </c>
      <c r="X21">
        <v>2.4482659770000001</v>
      </c>
      <c r="Y21">
        <v>2.5678366530000001</v>
      </c>
      <c r="Z21">
        <v>2.6876459389999998</v>
      </c>
      <c r="AA21">
        <v>2.8034626139999999</v>
      </c>
      <c r="AB21">
        <v>2.9241889959999998</v>
      </c>
      <c r="AC21">
        <v>3.0452380959999998</v>
      </c>
      <c r="AD21">
        <v>3.1335290059999998</v>
      </c>
      <c r="AE21">
        <v>3.22119863</v>
      </c>
      <c r="AF21">
        <v>3.3088021200000002</v>
      </c>
      <c r="AG21">
        <v>3.400170621</v>
      </c>
      <c r="AH21">
        <v>3.4915887990000001</v>
      </c>
      <c r="AI21">
        <v>3.5451432089999999</v>
      </c>
      <c r="AJ21">
        <v>3.5993959800000002</v>
      </c>
      <c r="AK21">
        <v>3.6549380829999998</v>
      </c>
      <c r="AL21">
        <v>3.7129783330000001</v>
      </c>
      <c r="AM21">
        <v>3.771553629</v>
      </c>
      <c r="AN21">
        <v>3.8225008260000002</v>
      </c>
      <c r="AO21">
        <v>3.8703223279999999</v>
      </c>
      <c r="AP21">
        <v>3.9165647269999999</v>
      </c>
      <c r="AQ21">
        <v>3.962729758</v>
      </c>
      <c r="AR21">
        <v>4.008146623</v>
      </c>
      <c r="AS21">
        <v>4.0892906470000003</v>
      </c>
      <c r="AT21">
        <v>4.1696303940000004</v>
      </c>
      <c r="AU21">
        <v>4.2488117799999996</v>
      </c>
      <c r="AV21">
        <v>4.3272309890000002</v>
      </c>
      <c r="AW21">
        <v>4.4091330959999997</v>
      </c>
    </row>
    <row r="22" spans="2:49" x14ac:dyDescent="0.25">
      <c r="B22" t="s">
        <v>350</v>
      </c>
      <c r="C22">
        <v>5.5705789795526002</v>
      </c>
      <c r="D22">
        <v>5.6600164269241402</v>
      </c>
      <c r="E22">
        <v>5.7508898210000003</v>
      </c>
      <c r="F22">
        <v>5.782126914</v>
      </c>
      <c r="G22">
        <v>4.9984667759999999</v>
      </c>
      <c r="H22">
        <v>4.2429968880000004</v>
      </c>
      <c r="I22">
        <v>4.4961025899999996</v>
      </c>
      <c r="J22">
        <v>4.3650904629999996</v>
      </c>
      <c r="K22">
        <v>4.1532771989999997</v>
      </c>
      <c r="L22">
        <v>4.366136354</v>
      </c>
      <c r="M22">
        <v>4.5182413529999996</v>
      </c>
      <c r="N22">
        <v>4.5163766479999996</v>
      </c>
      <c r="O22">
        <v>3.8673031299999998</v>
      </c>
      <c r="P22">
        <v>3.2137362060000001</v>
      </c>
      <c r="Q22">
        <v>2.805414174</v>
      </c>
      <c r="R22">
        <v>2.61039683</v>
      </c>
      <c r="S22">
        <v>2.465923879</v>
      </c>
      <c r="T22">
        <v>2.3889355160000001</v>
      </c>
      <c r="U22">
        <v>2.399019306</v>
      </c>
      <c r="V22">
        <v>2.4494769779999999</v>
      </c>
      <c r="W22">
        <v>2.4952154420000001</v>
      </c>
      <c r="X22">
        <v>2.5362502490000001</v>
      </c>
      <c r="Y22">
        <v>2.563697908</v>
      </c>
      <c r="Z22">
        <v>2.5914584380000001</v>
      </c>
      <c r="AA22">
        <v>2.6185037219999998</v>
      </c>
      <c r="AB22">
        <v>2.6476606889999998</v>
      </c>
      <c r="AC22">
        <v>2.6793193679999998</v>
      </c>
      <c r="AD22">
        <v>2.7128670580000001</v>
      </c>
      <c r="AE22">
        <v>2.745752033</v>
      </c>
      <c r="AF22">
        <v>2.7783157749999998</v>
      </c>
      <c r="AG22">
        <v>2.8103401749999999</v>
      </c>
      <c r="AH22">
        <v>2.842306325</v>
      </c>
      <c r="AI22">
        <v>2.8738970660000001</v>
      </c>
      <c r="AJ22">
        <v>2.9056246479999999</v>
      </c>
      <c r="AK22">
        <v>2.9384612899999998</v>
      </c>
      <c r="AL22">
        <v>2.9718537039999999</v>
      </c>
      <c r="AM22">
        <v>3.0058019250000001</v>
      </c>
      <c r="AN22">
        <v>3.036040447</v>
      </c>
      <c r="AO22">
        <v>3.064436165</v>
      </c>
      <c r="AP22">
        <v>3.091651004</v>
      </c>
      <c r="AQ22">
        <v>3.1187146960000001</v>
      </c>
      <c r="AR22">
        <v>3.1449331460000001</v>
      </c>
      <c r="AS22">
        <v>3.1735819520000002</v>
      </c>
      <c r="AT22">
        <v>3.2041566000000001</v>
      </c>
      <c r="AU22">
        <v>3.2356747339999998</v>
      </c>
      <c r="AV22">
        <v>3.2680196370000001</v>
      </c>
      <c r="AW22">
        <v>3.3040119400000001</v>
      </c>
    </row>
    <row r="23" spans="2:49" x14ac:dyDescent="0.25">
      <c r="B23" t="s">
        <v>351</v>
      </c>
      <c r="C23">
        <v>159.36780837797201</v>
      </c>
      <c r="D23">
        <v>161.92651009045801</v>
      </c>
      <c r="E23">
        <v>164.93047089999999</v>
      </c>
      <c r="F23">
        <v>166.5178641</v>
      </c>
      <c r="G23">
        <v>163.0570567</v>
      </c>
      <c r="H23">
        <v>155.45710249999999</v>
      </c>
      <c r="I23">
        <v>158.2357265</v>
      </c>
      <c r="J23">
        <v>158.92491989999999</v>
      </c>
      <c r="K23">
        <v>155.1595657</v>
      </c>
      <c r="L23">
        <v>153.05538480000001</v>
      </c>
      <c r="M23">
        <v>152.86437309999999</v>
      </c>
      <c r="N23">
        <v>152.61814870000001</v>
      </c>
      <c r="O23">
        <v>151.9023339</v>
      </c>
      <c r="P23">
        <v>150.2701246</v>
      </c>
      <c r="Q23">
        <v>147.7256931</v>
      </c>
      <c r="R23">
        <v>145.67833909999999</v>
      </c>
      <c r="S23">
        <v>144.2673514</v>
      </c>
      <c r="T23">
        <v>142.5139068</v>
      </c>
      <c r="U23">
        <v>141.64214029999999</v>
      </c>
      <c r="V23">
        <v>140.7644852</v>
      </c>
      <c r="W23">
        <v>139.49316379999999</v>
      </c>
      <c r="X23">
        <v>138.18319779999999</v>
      </c>
      <c r="Y23">
        <v>137.11653989999999</v>
      </c>
      <c r="Z23">
        <v>136.47022620000001</v>
      </c>
      <c r="AA23">
        <v>136.07594130000001</v>
      </c>
      <c r="AB23">
        <v>135.89010200000001</v>
      </c>
      <c r="AC23">
        <v>135.86952729999999</v>
      </c>
      <c r="AD23">
        <v>135.81148010000001</v>
      </c>
      <c r="AE23">
        <v>135.81459290000001</v>
      </c>
      <c r="AF23">
        <v>135.8681612</v>
      </c>
      <c r="AG23">
        <v>135.95010600000001</v>
      </c>
      <c r="AH23">
        <v>136.0505641</v>
      </c>
      <c r="AI23">
        <v>136.15812919999999</v>
      </c>
      <c r="AJ23">
        <v>136.2782302</v>
      </c>
      <c r="AK23">
        <v>136.43144670000001</v>
      </c>
      <c r="AL23">
        <v>136.60361040000001</v>
      </c>
      <c r="AM23">
        <v>136.79533850000001</v>
      </c>
      <c r="AN23">
        <v>136.86518839999999</v>
      </c>
      <c r="AO23">
        <v>136.878749</v>
      </c>
      <c r="AP23">
        <v>136.8697008</v>
      </c>
      <c r="AQ23">
        <v>136.87063910000001</v>
      </c>
      <c r="AR23">
        <v>136.8605259</v>
      </c>
      <c r="AS23">
        <v>136.82237979999999</v>
      </c>
      <c r="AT23">
        <v>136.77598750000001</v>
      </c>
      <c r="AU23">
        <v>136.72091940000001</v>
      </c>
      <c r="AV23">
        <v>136.66428790000001</v>
      </c>
      <c r="AW23">
        <v>136.6944135</v>
      </c>
    </row>
    <row r="24" spans="2:49" x14ac:dyDescent="0.25">
      <c r="B24" t="s">
        <v>352</v>
      </c>
      <c r="C24">
        <v>2.7703288319169999</v>
      </c>
      <c r="D24">
        <v>2.8148073574016701</v>
      </c>
      <c r="E24">
        <v>2.86</v>
      </c>
      <c r="F24">
        <v>2.9313422349999998</v>
      </c>
      <c r="G24">
        <v>2.8449189829999999</v>
      </c>
      <c r="H24">
        <v>2.8646052420000001</v>
      </c>
      <c r="I24">
        <v>2.989946679</v>
      </c>
      <c r="J24">
        <v>2.9060938219999999</v>
      </c>
      <c r="K24">
        <v>2.8556162650000001</v>
      </c>
      <c r="L24">
        <v>2.7183980509999999</v>
      </c>
      <c r="M24">
        <v>2.8266948809999999</v>
      </c>
      <c r="N24">
        <v>2.8559492519999998</v>
      </c>
      <c r="O24">
        <v>2.9643677510000002</v>
      </c>
      <c r="P24">
        <v>3.0216967119999998</v>
      </c>
      <c r="Q24">
        <v>3.0131832620000001</v>
      </c>
      <c r="R24">
        <v>3.0316486419999999</v>
      </c>
      <c r="S24">
        <v>3.031088145</v>
      </c>
      <c r="T24">
        <v>3.0230465909999999</v>
      </c>
      <c r="U24">
        <v>3.0155962569999999</v>
      </c>
      <c r="V24">
        <v>3.0205068989999999</v>
      </c>
      <c r="W24">
        <v>3.0115406130000002</v>
      </c>
      <c r="X24">
        <v>2.998835787</v>
      </c>
      <c r="Y24">
        <v>3.0014878679999999</v>
      </c>
      <c r="Z24">
        <v>3.0232359139999998</v>
      </c>
      <c r="AA24">
        <v>3.0579911540000002</v>
      </c>
      <c r="AB24">
        <v>3.1018275640000001</v>
      </c>
      <c r="AC24">
        <v>3.1516832360000002</v>
      </c>
      <c r="AD24">
        <v>3.2067241879999999</v>
      </c>
      <c r="AE24">
        <v>3.263599615</v>
      </c>
      <c r="AF24">
        <v>3.3206038109999998</v>
      </c>
      <c r="AG24">
        <v>3.3768840180000002</v>
      </c>
      <c r="AH24">
        <v>3.4330610789999998</v>
      </c>
      <c r="AI24">
        <v>3.4876008490000001</v>
      </c>
      <c r="AJ24">
        <v>3.5417510820000002</v>
      </c>
      <c r="AK24">
        <v>3.59653768</v>
      </c>
      <c r="AL24">
        <v>3.6518819539999998</v>
      </c>
      <c r="AM24">
        <v>3.708133197</v>
      </c>
      <c r="AN24">
        <v>3.7602134770000002</v>
      </c>
      <c r="AO24">
        <v>3.810227979</v>
      </c>
      <c r="AP24">
        <v>3.8590331230000001</v>
      </c>
      <c r="AQ24">
        <v>3.9079516569999999</v>
      </c>
      <c r="AR24">
        <v>3.9562776120000001</v>
      </c>
      <c r="AS24">
        <v>4.0055437960000004</v>
      </c>
      <c r="AT24">
        <v>4.0538235770000002</v>
      </c>
      <c r="AU24">
        <v>4.1011376229999996</v>
      </c>
      <c r="AV24">
        <v>4.1483849160000004</v>
      </c>
      <c r="AW24">
        <v>4.2005701420000001</v>
      </c>
    </row>
    <row r="25" spans="2:49" x14ac:dyDescent="0.25">
      <c r="B25" t="s">
        <v>353</v>
      </c>
      <c r="C25">
        <v>46.663857241186399</v>
      </c>
      <c r="D25">
        <v>47.413060563046002</v>
      </c>
      <c r="E25">
        <v>48.17429259</v>
      </c>
      <c r="F25">
        <v>48.662520450000002</v>
      </c>
      <c r="G25">
        <v>46.341074140000003</v>
      </c>
      <c r="H25">
        <v>41.651631909999999</v>
      </c>
      <c r="I25">
        <v>43.131251409999997</v>
      </c>
      <c r="J25">
        <v>43.882111279999997</v>
      </c>
      <c r="K25">
        <v>41.597957780000002</v>
      </c>
      <c r="L25">
        <v>40.812922729999997</v>
      </c>
      <c r="M25">
        <v>40.973583820000002</v>
      </c>
      <c r="N25">
        <v>41.255973580000003</v>
      </c>
      <c r="O25">
        <v>40.792132600000002</v>
      </c>
      <c r="P25">
        <v>39.575762910000002</v>
      </c>
      <c r="Q25">
        <v>38.205506659999998</v>
      </c>
      <c r="R25">
        <v>37.308196019999997</v>
      </c>
      <c r="S25">
        <v>37.494487360000001</v>
      </c>
      <c r="T25">
        <v>36.651351519999999</v>
      </c>
      <c r="U25">
        <v>36.506416960000003</v>
      </c>
      <c r="V25">
        <v>36.743683160000003</v>
      </c>
      <c r="W25">
        <v>36.743662630000003</v>
      </c>
      <c r="X25">
        <v>36.726920870000001</v>
      </c>
      <c r="Y25">
        <v>36.69129959</v>
      </c>
      <c r="Z25">
        <v>36.862632679999997</v>
      </c>
      <c r="AA25">
        <v>37.132871549999997</v>
      </c>
      <c r="AB25">
        <v>37.479340049999998</v>
      </c>
      <c r="AC25">
        <v>37.888131430000001</v>
      </c>
      <c r="AD25">
        <v>38.381294949999997</v>
      </c>
      <c r="AE25">
        <v>38.892825049999999</v>
      </c>
      <c r="AF25">
        <v>39.415707500000003</v>
      </c>
      <c r="AG25">
        <v>39.941742779999998</v>
      </c>
      <c r="AH25">
        <v>40.478889619999997</v>
      </c>
      <c r="AI25">
        <v>40.999302470000003</v>
      </c>
      <c r="AJ25">
        <v>41.519691270000003</v>
      </c>
      <c r="AK25">
        <v>42.059158340000003</v>
      </c>
      <c r="AL25">
        <v>42.607016229999999</v>
      </c>
      <c r="AM25">
        <v>43.164268309999997</v>
      </c>
      <c r="AN25">
        <v>43.668997500000003</v>
      </c>
      <c r="AO25">
        <v>44.160060020000003</v>
      </c>
      <c r="AP25">
        <v>44.64746616</v>
      </c>
      <c r="AQ25">
        <v>45.148404030000002</v>
      </c>
      <c r="AR25">
        <v>45.64451691</v>
      </c>
      <c r="AS25">
        <v>46.16861145</v>
      </c>
      <c r="AT25">
        <v>46.708968349999999</v>
      </c>
      <c r="AU25">
        <v>47.257020679999997</v>
      </c>
      <c r="AV25">
        <v>47.81431765</v>
      </c>
      <c r="AW25">
        <v>48.432972280000001</v>
      </c>
    </row>
    <row r="26" spans="2:49" x14ac:dyDescent="0.25">
      <c r="B26" t="s">
        <v>354</v>
      </c>
      <c r="C26">
        <v>39.525714811669303</v>
      </c>
      <c r="D26">
        <v>40.160312947925298</v>
      </c>
      <c r="E26">
        <v>40.805099759999997</v>
      </c>
      <c r="F26">
        <v>40.495634189999997</v>
      </c>
      <c r="G26">
        <v>39.897213979999997</v>
      </c>
      <c r="H26">
        <v>39.755082649999999</v>
      </c>
      <c r="I26">
        <v>39.42261517</v>
      </c>
      <c r="J26">
        <v>38.888580470000001</v>
      </c>
      <c r="K26">
        <v>38.198486690000003</v>
      </c>
      <c r="L26">
        <v>37.681182630000002</v>
      </c>
      <c r="M26">
        <v>37.2702314</v>
      </c>
      <c r="N26">
        <v>37.067745360000004</v>
      </c>
      <c r="O26">
        <v>37.037039839999998</v>
      </c>
      <c r="P26">
        <v>36.74574964</v>
      </c>
      <c r="Q26">
        <v>36.168759559999998</v>
      </c>
      <c r="R26">
        <v>35.628971679999999</v>
      </c>
      <c r="S26">
        <v>34.992814989999999</v>
      </c>
      <c r="T26">
        <v>34.302052410000002</v>
      </c>
      <c r="U26">
        <v>34.076825300000003</v>
      </c>
      <c r="V26">
        <v>33.790709149999998</v>
      </c>
      <c r="W26">
        <v>33.3759303</v>
      </c>
      <c r="X26">
        <v>32.889328980000002</v>
      </c>
      <c r="Y26">
        <v>32.462982220000001</v>
      </c>
      <c r="Z26">
        <v>32.054997980000003</v>
      </c>
      <c r="AA26">
        <v>31.677873080000001</v>
      </c>
      <c r="AB26">
        <v>31.347604189999998</v>
      </c>
      <c r="AC26">
        <v>31.053830189999999</v>
      </c>
      <c r="AD26">
        <v>30.786992099999999</v>
      </c>
      <c r="AE26">
        <v>30.54424307</v>
      </c>
      <c r="AF26">
        <v>30.324644110000001</v>
      </c>
      <c r="AG26">
        <v>30.124641260000001</v>
      </c>
      <c r="AH26">
        <v>29.945623040000001</v>
      </c>
      <c r="AI26">
        <v>29.786515309999999</v>
      </c>
      <c r="AJ26">
        <v>29.64047128</v>
      </c>
      <c r="AK26">
        <v>29.506902159999999</v>
      </c>
      <c r="AL26">
        <v>29.38092103</v>
      </c>
      <c r="AM26">
        <v>29.259790720000002</v>
      </c>
      <c r="AN26">
        <v>29.126728159999999</v>
      </c>
      <c r="AO26">
        <v>28.983790840000001</v>
      </c>
      <c r="AP26">
        <v>28.830744159999998</v>
      </c>
      <c r="AQ26">
        <v>28.670279319999999</v>
      </c>
      <c r="AR26">
        <v>28.500892319999998</v>
      </c>
      <c r="AS26">
        <v>28.326576889999998</v>
      </c>
      <c r="AT26">
        <v>28.13988707</v>
      </c>
      <c r="AU26">
        <v>27.941223430000001</v>
      </c>
      <c r="AV26">
        <v>27.732238299999999</v>
      </c>
      <c r="AW26">
        <v>27.534710870000001</v>
      </c>
    </row>
    <row r="27" spans="2:49" x14ac:dyDescent="0.25">
      <c r="B27" t="s">
        <v>355</v>
      </c>
      <c r="C27">
        <v>21.072806770403201</v>
      </c>
      <c r="D27">
        <v>21.411137499294501</v>
      </c>
      <c r="E27">
        <v>21.754900240000001</v>
      </c>
      <c r="F27">
        <v>22.638905680000001</v>
      </c>
      <c r="G27">
        <v>23.282393119999998</v>
      </c>
      <c r="H27">
        <v>22.56508088</v>
      </c>
      <c r="I27">
        <v>23.505699239999998</v>
      </c>
      <c r="J27">
        <v>24.2715906</v>
      </c>
      <c r="K27">
        <v>24.533194600000002</v>
      </c>
      <c r="L27">
        <v>24.663808750000001</v>
      </c>
      <c r="M27">
        <v>24.967752520000001</v>
      </c>
      <c r="N27">
        <v>25.36113756</v>
      </c>
      <c r="O27">
        <v>24.685026570000002</v>
      </c>
      <c r="P27">
        <v>24.188171260000001</v>
      </c>
      <c r="Q27">
        <v>23.650494129999998</v>
      </c>
      <c r="R27">
        <v>22.826790469999999</v>
      </c>
      <c r="S27">
        <v>21.958919890000001</v>
      </c>
      <c r="T27">
        <v>21.8513792</v>
      </c>
      <c r="U27">
        <v>21.594191370000001</v>
      </c>
      <c r="V27">
        <v>21.271822610000001</v>
      </c>
      <c r="W27">
        <v>21.098424649999998</v>
      </c>
      <c r="X27">
        <v>21.049716950000001</v>
      </c>
      <c r="Y27">
        <v>21.119124110000001</v>
      </c>
      <c r="Z27">
        <v>21.212150250000001</v>
      </c>
      <c r="AA27">
        <v>21.30039524</v>
      </c>
      <c r="AB27">
        <v>21.370127719999999</v>
      </c>
      <c r="AC27">
        <v>21.423651079999999</v>
      </c>
      <c r="AD27">
        <v>21.473312249999999</v>
      </c>
      <c r="AE27">
        <v>21.519780610000002</v>
      </c>
      <c r="AF27">
        <v>21.562163290000001</v>
      </c>
      <c r="AG27">
        <v>21.59955248</v>
      </c>
      <c r="AH27">
        <v>21.629461060000001</v>
      </c>
      <c r="AI27">
        <v>21.650483250000001</v>
      </c>
      <c r="AJ27">
        <v>21.66153358</v>
      </c>
      <c r="AK27">
        <v>21.661187479999999</v>
      </c>
      <c r="AL27">
        <v>21.650000680000002</v>
      </c>
      <c r="AM27">
        <v>21.628183199999999</v>
      </c>
      <c r="AN27">
        <v>21.50949395</v>
      </c>
      <c r="AO27">
        <v>21.354733880000001</v>
      </c>
      <c r="AP27">
        <v>21.186619270000001</v>
      </c>
      <c r="AQ27">
        <v>21.013013440000002</v>
      </c>
      <c r="AR27">
        <v>20.837231299999999</v>
      </c>
      <c r="AS27">
        <v>20.657080990000001</v>
      </c>
      <c r="AT27">
        <v>20.474804200000001</v>
      </c>
      <c r="AU27">
        <v>20.29116543</v>
      </c>
      <c r="AV27">
        <v>20.105787280000001</v>
      </c>
      <c r="AW27">
        <v>19.9157385</v>
      </c>
    </row>
    <row r="28" spans="2:49" x14ac:dyDescent="0.25">
      <c r="B28" t="s">
        <v>356</v>
      </c>
      <c r="C28">
        <v>27.1225441730464</v>
      </c>
      <c r="D28">
        <v>27.5580053927801</v>
      </c>
      <c r="E28">
        <v>28.000458080000001</v>
      </c>
      <c r="F28">
        <v>28.11856423</v>
      </c>
      <c r="G28">
        <v>28.166123200000001</v>
      </c>
      <c r="H28">
        <v>28.36828847</v>
      </c>
      <c r="I28">
        <v>28.51040188</v>
      </c>
      <c r="J28">
        <v>28.585387969999999</v>
      </c>
      <c r="K28">
        <v>28.414861949999999</v>
      </c>
      <c r="L28">
        <v>28.166817890000001</v>
      </c>
      <c r="M28">
        <v>27.92941978</v>
      </c>
      <c r="N28">
        <v>27.617515709999999</v>
      </c>
      <c r="O28">
        <v>27.38123238</v>
      </c>
      <c r="P28">
        <v>27.35979674</v>
      </c>
      <c r="Q28">
        <v>27.343739230000001</v>
      </c>
      <c r="R28">
        <v>27.32836391</v>
      </c>
      <c r="S28">
        <v>27.027971260000001</v>
      </c>
      <c r="T28">
        <v>26.979686709999999</v>
      </c>
      <c r="U28">
        <v>26.861013379999999</v>
      </c>
      <c r="V28">
        <v>26.520348819999999</v>
      </c>
      <c r="W28">
        <v>26.100148789999999</v>
      </c>
      <c r="X28">
        <v>25.638290040000001</v>
      </c>
      <c r="Y28">
        <v>25.178435050000001</v>
      </c>
      <c r="Z28">
        <v>24.72918773</v>
      </c>
      <c r="AA28">
        <v>24.292851200000001</v>
      </c>
      <c r="AB28">
        <v>23.86796652</v>
      </c>
      <c r="AC28">
        <v>23.452342009999999</v>
      </c>
      <c r="AD28">
        <v>23.043266559999999</v>
      </c>
      <c r="AE28">
        <v>22.626001559999999</v>
      </c>
      <c r="AF28">
        <v>22.207054060000001</v>
      </c>
      <c r="AG28">
        <v>21.789037449999999</v>
      </c>
      <c r="AH28">
        <v>21.362844169999999</v>
      </c>
      <c r="AI28">
        <v>20.946558799999998</v>
      </c>
      <c r="AJ28">
        <v>20.538905159999999</v>
      </c>
      <c r="AK28">
        <v>20.13972111</v>
      </c>
      <c r="AL28">
        <v>19.75016978</v>
      </c>
      <c r="AM28">
        <v>19.371418250000001</v>
      </c>
      <c r="AN28">
        <v>19.006771659999998</v>
      </c>
      <c r="AO28">
        <v>18.65426072</v>
      </c>
      <c r="AP28">
        <v>18.312241749999998</v>
      </c>
      <c r="AQ28">
        <v>17.980427209999998</v>
      </c>
      <c r="AR28">
        <v>17.658447979999998</v>
      </c>
      <c r="AS28">
        <v>17.315882389999999</v>
      </c>
      <c r="AT28">
        <v>16.964217900000001</v>
      </c>
      <c r="AU28">
        <v>16.61578145</v>
      </c>
      <c r="AV28">
        <v>16.27507628</v>
      </c>
      <c r="AW28">
        <v>15.944383070000001</v>
      </c>
    </row>
    <row r="29" spans="2:49" x14ac:dyDescent="0.25">
      <c r="B29" t="s">
        <v>357</v>
      </c>
      <c r="C29">
        <v>22.604062437828901</v>
      </c>
      <c r="D29">
        <v>22.966977971759398</v>
      </c>
      <c r="E29">
        <v>23.33572023</v>
      </c>
      <c r="F29">
        <v>23.670897279999998</v>
      </c>
      <c r="G29">
        <v>22.525331810000001</v>
      </c>
      <c r="H29">
        <v>20.252413409999999</v>
      </c>
      <c r="I29">
        <v>20.675812090000001</v>
      </c>
      <c r="J29">
        <v>20.391155730000001</v>
      </c>
      <c r="K29">
        <v>19.559448419999999</v>
      </c>
      <c r="L29">
        <v>19.012254639999998</v>
      </c>
      <c r="M29">
        <v>18.896690670000002</v>
      </c>
      <c r="N29">
        <v>18.459827229999998</v>
      </c>
      <c r="O29">
        <v>19.04253486</v>
      </c>
      <c r="P29">
        <v>19.37894726</v>
      </c>
      <c r="Q29">
        <v>19.344010269999998</v>
      </c>
      <c r="R29">
        <v>19.554367429999999</v>
      </c>
      <c r="S29">
        <v>19.762069740000001</v>
      </c>
      <c r="T29">
        <v>19.706390330000001</v>
      </c>
      <c r="U29">
        <v>19.588097080000001</v>
      </c>
      <c r="V29">
        <v>19.417414520000001</v>
      </c>
      <c r="W29">
        <v>19.163456849999999</v>
      </c>
      <c r="X29">
        <v>18.88010517</v>
      </c>
      <c r="Y29">
        <v>18.66321108</v>
      </c>
      <c r="Z29">
        <v>18.588021640000001</v>
      </c>
      <c r="AA29">
        <v>18.61395903</v>
      </c>
      <c r="AB29">
        <v>18.723235939999999</v>
      </c>
      <c r="AC29">
        <v>18.89988932</v>
      </c>
      <c r="AD29">
        <v>18.919889999999999</v>
      </c>
      <c r="AE29">
        <v>18.968143000000001</v>
      </c>
      <c r="AF29">
        <v>19.037988380000002</v>
      </c>
      <c r="AG29">
        <v>19.118248059999999</v>
      </c>
      <c r="AH29">
        <v>19.200685100000001</v>
      </c>
      <c r="AI29">
        <v>19.287668549999999</v>
      </c>
      <c r="AJ29">
        <v>19.375877859999999</v>
      </c>
      <c r="AK29">
        <v>19.46793997</v>
      </c>
      <c r="AL29">
        <v>19.56362069</v>
      </c>
      <c r="AM29">
        <v>19.66354479</v>
      </c>
      <c r="AN29">
        <v>19.79298365</v>
      </c>
      <c r="AO29">
        <v>19.915675589999999</v>
      </c>
      <c r="AP29">
        <v>20.03359639</v>
      </c>
      <c r="AQ29">
        <v>20.150563479999999</v>
      </c>
      <c r="AR29">
        <v>20.2631598</v>
      </c>
      <c r="AS29">
        <v>20.348684290000001</v>
      </c>
      <c r="AT29">
        <v>20.434286409999999</v>
      </c>
      <c r="AU29">
        <v>20.514590779999999</v>
      </c>
      <c r="AV29">
        <v>20.588483440000001</v>
      </c>
      <c r="AW29">
        <v>20.6660386</v>
      </c>
    </row>
    <row r="30" spans="2:49" x14ac:dyDescent="0.25">
      <c r="B30" t="s">
        <v>45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37092.925150000003</v>
      </c>
      <c r="T30">
        <v>37534.50748</v>
      </c>
      <c r="U30">
        <v>38002.356939999998</v>
      </c>
      <c r="V30">
        <v>38138.623379999997</v>
      </c>
      <c r="W30">
        <v>38143.553160000003</v>
      </c>
      <c r="X30">
        <v>38086.311520000003</v>
      </c>
      <c r="Y30">
        <v>38048.580199999997</v>
      </c>
      <c r="Z30">
        <v>38045.66072</v>
      </c>
      <c r="AA30">
        <v>38081.6947</v>
      </c>
      <c r="AB30">
        <v>38152.123440000003</v>
      </c>
      <c r="AC30">
        <v>38250.068480000002</v>
      </c>
      <c r="AD30">
        <v>38366.692609999998</v>
      </c>
      <c r="AE30">
        <v>38457.916899999997</v>
      </c>
      <c r="AF30">
        <v>38538.949860000001</v>
      </c>
      <c r="AG30">
        <v>38612.532399999996</v>
      </c>
      <c r="AH30">
        <v>38643.597730000001</v>
      </c>
      <c r="AI30">
        <v>38689.882409999998</v>
      </c>
      <c r="AJ30">
        <v>38739.117440000002</v>
      </c>
      <c r="AK30">
        <v>38788.243640000001</v>
      </c>
      <c r="AL30">
        <v>38838.462090000001</v>
      </c>
      <c r="AM30">
        <v>38891.48489</v>
      </c>
      <c r="AN30">
        <v>38977.129809999999</v>
      </c>
      <c r="AO30">
        <v>39078.295409999999</v>
      </c>
      <c r="AP30">
        <v>39188.710950000001</v>
      </c>
      <c r="AQ30">
        <v>39306.54047</v>
      </c>
      <c r="AR30">
        <v>39429.978609999998</v>
      </c>
      <c r="AS30">
        <v>39378.750500000002</v>
      </c>
      <c r="AT30">
        <v>39261.217270000001</v>
      </c>
      <c r="AU30">
        <v>39117.84418</v>
      </c>
      <c r="AV30">
        <v>38963.758439999998</v>
      </c>
      <c r="AW30">
        <v>38807.00157</v>
      </c>
    </row>
    <row r="31" spans="2:49" x14ac:dyDescent="0.25">
      <c r="B31" t="s">
        <v>46</v>
      </c>
      <c r="C31">
        <v>17.998489648965599</v>
      </c>
      <c r="D31">
        <v>18.287461222056098</v>
      </c>
      <c r="E31">
        <v>18.581072330000001</v>
      </c>
      <c r="F31">
        <v>24.543979929999999</v>
      </c>
      <c r="G31">
        <v>67.475959900000007</v>
      </c>
      <c r="H31">
        <v>105.8759269</v>
      </c>
      <c r="I31">
        <v>147.96070019999999</v>
      </c>
      <c r="J31">
        <v>203.36593859999999</v>
      </c>
      <c r="K31">
        <v>258.32944800000001</v>
      </c>
      <c r="L31">
        <v>308.1945958</v>
      </c>
      <c r="M31">
        <v>356.05896569999999</v>
      </c>
      <c r="N31">
        <v>385.8848107</v>
      </c>
      <c r="O31">
        <v>412.88650380000001</v>
      </c>
      <c r="P31">
        <v>436.86370570000003</v>
      </c>
      <c r="Q31">
        <v>481.3451738</v>
      </c>
      <c r="R31">
        <v>526.93873619999999</v>
      </c>
      <c r="S31">
        <v>580.65500919999999</v>
      </c>
      <c r="T31">
        <v>651.1197502</v>
      </c>
      <c r="U31">
        <v>766.31319989999997</v>
      </c>
      <c r="V31">
        <v>882.53585899999996</v>
      </c>
      <c r="W31">
        <v>992.09135490000006</v>
      </c>
      <c r="X31">
        <v>1097.699519</v>
      </c>
      <c r="Y31">
        <v>1199.9209450000001</v>
      </c>
      <c r="Z31">
        <v>1297.2889290000001</v>
      </c>
      <c r="AA31">
        <v>1389.1585230000001</v>
      </c>
      <c r="AB31">
        <v>1474.7749329999999</v>
      </c>
      <c r="AC31">
        <v>1553.73882</v>
      </c>
      <c r="AD31">
        <v>1625.891257</v>
      </c>
      <c r="AE31">
        <v>1689.01929</v>
      </c>
      <c r="AF31">
        <v>1745.077587</v>
      </c>
      <c r="AG31">
        <v>1795.0945369999999</v>
      </c>
      <c r="AH31">
        <v>1837.553013</v>
      </c>
      <c r="AI31">
        <v>1876.8234440000001</v>
      </c>
      <c r="AJ31">
        <v>1912.546738</v>
      </c>
      <c r="AK31">
        <v>1944.8790839999999</v>
      </c>
      <c r="AL31">
        <v>1974.23299</v>
      </c>
      <c r="AM31">
        <v>2001.002692</v>
      </c>
      <c r="AN31">
        <v>2028.672188</v>
      </c>
      <c r="AO31">
        <v>2056.386563</v>
      </c>
      <c r="AP31">
        <v>2083.9196280000001</v>
      </c>
      <c r="AQ31">
        <v>2111.3424930000001</v>
      </c>
      <c r="AR31">
        <v>2138.7631110000002</v>
      </c>
      <c r="AS31">
        <v>2155.382951</v>
      </c>
      <c r="AT31">
        <v>2168.1346359999998</v>
      </c>
      <c r="AU31">
        <v>2179.716398</v>
      </c>
      <c r="AV31">
        <v>2191.225551</v>
      </c>
      <c r="AW31">
        <v>2203.3061389999998</v>
      </c>
    </row>
    <row r="32" spans="2:49" x14ac:dyDescent="0.25">
      <c r="B32" t="s">
        <v>47</v>
      </c>
      <c r="C32">
        <v>1571.8931047778699</v>
      </c>
      <c r="D32">
        <v>1597.13035701831</v>
      </c>
      <c r="E32">
        <v>1622.772802</v>
      </c>
      <c r="F32">
        <v>1976.3471019999999</v>
      </c>
      <c r="G32">
        <v>2319.948226</v>
      </c>
      <c r="H32">
        <v>2691.4689680000001</v>
      </c>
      <c r="I32">
        <v>3029.8025940000002</v>
      </c>
      <c r="J32">
        <v>3341.3082850000001</v>
      </c>
      <c r="K32">
        <v>3570.7993740000002</v>
      </c>
      <c r="L32">
        <v>3764.9029289999999</v>
      </c>
      <c r="M32">
        <v>3949.4254799999999</v>
      </c>
      <c r="N32">
        <v>4099.3037960000001</v>
      </c>
      <c r="O32">
        <v>4258.8236729999999</v>
      </c>
      <c r="P32">
        <v>4441.1962839999997</v>
      </c>
      <c r="Q32">
        <v>4627.9615819999999</v>
      </c>
      <c r="R32">
        <v>4808.7882079999999</v>
      </c>
      <c r="S32">
        <v>4913.0516729999999</v>
      </c>
      <c r="T32">
        <v>5083.0500499999998</v>
      </c>
      <c r="U32">
        <v>5270.7307469999996</v>
      </c>
      <c r="V32">
        <v>5391.4344929999997</v>
      </c>
      <c r="W32">
        <v>5471.0954309999997</v>
      </c>
      <c r="X32">
        <v>5522.287429</v>
      </c>
      <c r="Y32">
        <v>5559.8518770000001</v>
      </c>
      <c r="Z32">
        <v>5586.0144090000003</v>
      </c>
      <c r="AA32">
        <v>5601.6906989999998</v>
      </c>
      <c r="AB32">
        <v>5606.767296</v>
      </c>
      <c r="AC32">
        <v>5601.1800409999996</v>
      </c>
      <c r="AD32">
        <v>5584.9201650000005</v>
      </c>
      <c r="AE32">
        <v>5553.7724470000003</v>
      </c>
      <c r="AF32">
        <v>5511.4152249999997</v>
      </c>
      <c r="AG32">
        <v>5459.7276430000002</v>
      </c>
      <c r="AH32">
        <v>5396.1811509999998</v>
      </c>
      <c r="AI32">
        <v>5328.5512589999998</v>
      </c>
      <c r="AJ32">
        <v>5256.4655119999998</v>
      </c>
      <c r="AK32">
        <v>5180.4937229999996</v>
      </c>
      <c r="AL32">
        <v>5101.5514400000002</v>
      </c>
      <c r="AM32">
        <v>5020.4892520000003</v>
      </c>
      <c r="AN32">
        <v>4940.129285</v>
      </c>
      <c r="AO32">
        <v>4859.2768420000002</v>
      </c>
      <c r="AP32">
        <v>4777.76343</v>
      </c>
      <c r="AQ32">
        <v>4695.800808</v>
      </c>
      <c r="AR32">
        <v>4613.5779560000001</v>
      </c>
      <c r="AS32">
        <v>4517.1443170000002</v>
      </c>
      <c r="AT32">
        <v>4415.812938</v>
      </c>
      <c r="AU32">
        <v>4313.1020049999997</v>
      </c>
      <c r="AV32">
        <v>4210.4044869999998</v>
      </c>
      <c r="AW32">
        <v>4108.4883010000003</v>
      </c>
    </row>
    <row r="33" spans="2:49" x14ac:dyDescent="0.25">
      <c r="B33" t="s">
        <v>48</v>
      </c>
      <c r="C33">
        <v>3720.5673609549599</v>
      </c>
      <c r="D33">
        <v>3780.3022733867101</v>
      </c>
      <c r="E33">
        <v>3840.9962489999998</v>
      </c>
      <c r="F33">
        <v>4324.7916429999996</v>
      </c>
      <c r="G33">
        <v>4771.4145609999996</v>
      </c>
      <c r="H33">
        <v>5261.3516010000003</v>
      </c>
      <c r="I33">
        <v>5704.8766210000003</v>
      </c>
      <c r="J33">
        <v>6106.1215279999997</v>
      </c>
      <c r="K33">
        <v>6384.8399010000003</v>
      </c>
      <c r="L33">
        <v>6612.5498269999998</v>
      </c>
      <c r="M33">
        <v>6827.2699430000002</v>
      </c>
      <c r="N33">
        <v>7001.6598590000003</v>
      </c>
      <c r="O33">
        <v>7192.4364420000002</v>
      </c>
      <c r="P33">
        <v>7431.0212600000004</v>
      </c>
      <c r="Q33">
        <v>7668.3263209999996</v>
      </c>
      <c r="R33">
        <v>7897.090596</v>
      </c>
      <c r="S33">
        <v>8000.4678739999999</v>
      </c>
      <c r="T33">
        <v>8207.6096980000002</v>
      </c>
      <c r="U33">
        <v>8412.5877779999901</v>
      </c>
      <c r="V33">
        <v>8511.1984670000002</v>
      </c>
      <c r="W33">
        <v>8552.4877209999995</v>
      </c>
      <c r="X33">
        <v>8554.8995950000008</v>
      </c>
      <c r="Y33">
        <v>8539.4001019999996</v>
      </c>
      <c r="Z33">
        <v>8510.1870579999995</v>
      </c>
      <c r="AA33">
        <v>8468.9210600000006</v>
      </c>
      <c r="AB33">
        <v>8415.7301800000005</v>
      </c>
      <c r="AC33">
        <v>8350.621185</v>
      </c>
      <c r="AD33">
        <v>8273.5375910000002</v>
      </c>
      <c r="AE33">
        <v>8178.7619670000004</v>
      </c>
      <c r="AF33">
        <v>8070.9985260000003</v>
      </c>
      <c r="AG33">
        <v>7952.5886659999996</v>
      </c>
      <c r="AH33">
        <v>7820.1688679999997</v>
      </c>
      <c r="AI33">
        <v>7683.823977</v>
      </c>
      <c r="AJ33">
        <v>7543.0916299999999</v>
      </c>
      <c r="AK33">
        <v>7398.7602509999997</v>
      </c>
      <c r="AL33">
        <v>7252.0413429999999</v>
      </c>
      <c r="AM33">
        <v>7104.0582910000003</v>
      </c>
      <c r="AN33">
        <v>6957.7493240000003</v>
      </c>
      <c r="AO33">
        <v>6811.6718179999998</v>
      </c>
      <c r="AP33">
        <v>6665.6769169999998</v>
      </c>
      <c r="AQ33">
        <v>6520.0594179999998</v>
      </c>
      <c r="AR33">
        <v>6375.0526300000001</v>
      </c>
      <c r="AS33">
        <v>6213.5312809999996</v>
      </c>
      <c r="AT33">
        <v>6047.0480960000004</v>
      </c>
      <c r="AU33">
        <v>5879.943037</v>
      </c>
      <c r="AV33">
        <v>5713.9268579999998</v>
      </c>
      <c r="AW33">
        <v>5549.9363599999997</v>
      </c>
    </row>
    <row r="34" spans="2:49" x14ac:dyDescent="0.25">
      <c r="B34" t="s">
        <v>49</v>
      </c>
      <c r="C34">
        <v>5208.7853750706399</v>
      </c>
      <c r="D34">
        <v>5292.4141090967596</v>
      </c>
      <c r="E34">
        <v>5377.3855290000001</v>
      </c>
      <c r="F34">
        <v>5765.4862949999997</v>
      </c>
      <c r="G34">
        <v>6118.8786989999999</v>
      </c>
      <c r="H34">
        <v>6519.1317220000001</v>
      </c>
      <c r="I34">
        <v>6877.725625</v>
      </c>
      <c r="J34">
        <v>7196.5335850000001</v>
      </c>
      <c r="K34">
        <v>7398.1961419999998</v>
      </c>
      <c r="L34">
        <v>7553.4647560000003</v>
      </c>
      <c r="M34">
        <v>7699.1788550000001</v>
      </c>
      <c r="N34">
        <v>7800.0295459999998</v>
      </c>
      <c r="O34">
        <v>7920.4609659999996</v>
      </c>
      <c r="P34">
        <v>8097.5067339999996</v>
      </c>
      <c r="Q34">
        <v>8268.4341380000005</v>
      </c>
      <c r="R34">
        <v>8435.8399239999999</v>
      </c>
      <c r="S34">
        <v>8475.5291180000004</v>
      </c>
      <c r="T34">
        <v>8629.0551799999994</v>
      </c>
      <c r="U34">
        <v>8765.1645160000007</v>
      </c>
      <c r="V34">
        <v>8796.0667319999902</v>
      </c>
      <c r="W34">
        <v>8775.0401249999995</v>
      </c>
      <c r="X34">
        <v>8719.5648220000003</v>
      </c>
      <c r="Y34">
        <v>8649.3726470000001</v>
      </c>
      <c r="Z34">
        <v>8568.823719</v>
      </c>
      <c r="AA34">
        <v>8479.5790620000007</v>
      </c>
      <c r="AB34">
        <v>8381.8301250000004</v>
      </c>
      <c r="AC34">
        <v>8275.5676359999998</v>
      </c>
      <c r="AD34">
        <v>8160.6621009999999</v>
      </c>
      <c r="AE34">
        <v>8031.8568839999998</v>
      </c>
      <c r="AF34">
        <v>7893.2503290000004</v>
      </c>
      <c r="AG34">
        <v>7746.8293119999998</v>
      </c>
      <c r="AH34">
        <v>7589.5234840000003</v>
      </c>
      <c r="AI34">
        <v>7430.2467900000001</v>
      </c>
      <c r="AJ34">
        <v>7268.5586050000002</v>
      </c>
      <c r="AK34">
        <v>7105.1439650000002</v>
      </c>
      <c r="AL34">
        <v>6941.0525939999998</v>
      </c>
      <c r="AM34">
        <v>6777.2551039999998</v>
      </c>
      <c r="AN34">
        <v>6615.8942049999996</v>
      </c>
      <c r="AO34">
        <v>6455.7204849999998</v>
      </c>
      <c r="AP34">
        <v>6296.6173090000002</v>
      </c>
      <c r="AQ34">
        <v>6138.8403410000001</v>
      </c>
      <c r="AR34">
        <v>5982.5780089999998</v>
      </c>
      <c r="AS34">
        <v>5813.0929880000003</v>
      </c>
      <c r="AT34">
        <v>5640.3627630000001</v>
      </c>
      <c r="AU34">
        <v>5468.1175169999997</v>
      </c>
      <c r="AV34">
        <v>5297.8190169999998</v>
      </c>
      <c r="AW34">
        <v>5130.2616109999999</v>
      </c>
    </row>
    <row r="35" spans="2:49" x14ac:dyDescent="0.25">
      <c r="B35" t="s">
        <v>50</v>
      </c>
      <c r="C35">
        <v>13521.9613593495</v>
      </c>
      <c r="D35">
        <v>13739.0608227762</v>
      </c>
      <c r="E35">
        <v>13959.64589</v>
      </c>
      <c r="F35">
        <v>13628.977220000001</v>
      </c>
      <c r="G35">
        <v>13296.77282</v>
      </c>
      <c r="H35">
        <v>13022.83323</v>
      </c>
      <c r="I35">
        <v>12751.221229999999</v>
      </c>
      <c r="J35">
        <v>12478.039790000001</v>
      </c>
      <c r="K35">
        <v>12156.10159</v>
      </c>
      <c r="L35">
        <v>11834.49015</v>
      </c>
      <c r="M35">
        <v>11528.79867</v>
      </c>
      <c r="N35">
        <v>11208.35556</v>
      </c>
      <c r="O35">
        <v>10920.827730000001</v>
      </c>
      <c r="P35">
        <v>10714.65417</v>
      </c>
      <c r="Q35">
        <v>10513.985559999999</v>
      </c>
      <c r="R35">
        <v>10319.76813</v>
      </c>
      <c r="S35">
        <v>10050.97248</v>
      </c>
      <c r="T35">
        <v>9871.7857120000008</v>
      </c>
      <c r="U35">
        <v>9636.6071200000006</v>
      </c>
      <c r="V35">
        <v>9338.9955829999999</v>
      </c>
      <c r="W35">
        <v>9030.8043600000001</v>
      </c>
      <c r="X35">
        <v>8720.6475050000008</v>
      </c>
      <c r="Y35">
        <v>8417.9000219999998</v>
      </c>
      <c r="Z35">
        <v>8124.6469930000003</v>
      </c>
      <c r="AA35">
        <v>7841.1953460000004</v>
      </c>
      <c r="AB35">
        <v>7567.0853159999997</v>
      </c>
      <c r="AC35">
        <v>7301.6816200000003</v>
      </c>
      <c r="AD35">
        <v>7044.2489420000002</v>
      </c>
      <c r="AE35">
        <v>6791.6616789999998</v>
      </c>
      <c r="AF35">
        <v>6545.1544119999999</v>
      </c>
      <c r="AG35">
        <v>6305.0317510000004</v>
      </c>
      <c r="AH35">
        <v>6069.3601120000003</v>
      </c>
      <c r="AI35">
        <v>5841.6860470000001</v>
      </c>
      <c r="AJ35">
        <v>5621.3738279999998</v>
      </c>
      <c r="AK35">
        <v>5408.3313310000003</v>
      </c>
      <c r="AL35">
        <v>5202.6392599999999</v>
      </c>
      <c r="AM35">
        <v>5004.3600200000001</v>
      </c>
      <c r="AN35">
        <v>4813.210986</v>
      </c>
      <c r="AO35">
        <v>4628.4460330000002</v>
      </c>
      <c r="AP35">
        <v>4449.8182230000002</v>
      </c>
      <c r="AQ35">
        <v>4277.2358240000003</v>
      </c>
      <c r="AR35">
        <v>4110.5744029999996</v>
      </c>
      <c r="AS35">
        <v>3943.3509079999999</v>
      </c>
      <c r="AT35">
        <v>3779.6647800000001</v>
      </c>
      <c r="AU35">
        <v>3620.9300520000002</v>
      </c>
      <c r="AV35">
        <v>3467.5949430000001</v>
      </c>
      <c r="AW35">
        <v>3319.8284509999999</v>
      </c>
    </row>
    <row r="36" spans="2:49" x14ac:dyDescent="0.25">
      <c r="B36" t="s">
        <v>51</v>
      </c>
      <c r="C36">
        <v>4769.5635809194901</v>
      </c>
      <c r="D36">
        <v>4846.1404669702097</v>
      </c>
      <c r="E36">
        <v>4923.9468200000001</v>
      </c>
      <c r="F36">
        <v>4796.2794279999998</v>
      </c>
      <c r="G36">
        <v>4658.2311339999997</v>
      </c>
      <c r="H36">
        <v>4538.6348079999998</v>
      </c>
      <c r="I36">
        <v>4421.2603509999999</v>
      </c>
      <c r="J36">
        <v>4301.5147829999996</v>
      </c>
      <c r="K36">
        <v>4167.4780010000004</v>
      </c>
      <c r="L36">
        <v>4032.2480810000002</v>
      </c>
      <c r="M36">
        <v>3902.8537550000001</v>
      </c>
      <c r="N36">
        <v>3768.513856</v>
      </c>
      <c r="O36">
        <v>3644.498059</v>
      </c>
      <c r="P36">
        <v>3555.4526980000001</v>
      </c>
      <c r="Q36">
        <v>3466.398416</v>
      </c>
      <c r="R36">
        <v>3378.212407</v>
      </c>
      <c r="S36">
        <v>3265.0583660000002</v>
      </c>
      <c r="T36">
        <v>3150.112353</v>
      </c>
      <c r="U36">
        <v>3010.6129930000002</v>
      </c>
      <c r="V36">
        <v>2859.941343</v>
      </c>
      <c r="W36">
        <v>2713.899629</v>
      </c>
      <c r="X36">
        <v>2573.446696</v>
      </c>
      <c r="Y36">
        <v>2439.4543870000002</v>
      </c>
      <c r="Z36">
        <v>2312.1131190000001</v>
      </c>
      <c r="AA36">
        <v>2191.2543730000002</v>
      </c>
      <c r="AB36">
        <v>2076.6121760000001</v>
      </c>
      <c r="AC36">
        <v>1967.875258</v>
      </c>
      <c r="AD36">
        <v>1864.710517</v>
      </c>
      <c r="AE36">
        <v>1766.607066</v>
      </c>
      <c r="AF36">
        <v>1673.3875190000001</v>
      </c>
      <c r="AG36">
        <v>1584.8254999999999</v>
      </c>
      <c r="AH36">
        <v>1500.566736</v>
      </c>
      <c r="AI36">
        <v>1420.638659</v>
      </c>
      <c r="AJ36">
        <v>1344.8099669999999</v>
      </c>
      <c r="AK36">
        <v>1272.8965470000001</v>
      </c>
      <c r="AL36">
        <v>1204.7297249999999</v>
      </c>
      <c r="AM36">
        <v>1140.1464639999999</v>
      </c>
      <c r="AN36">
        <v>1078.6289839999999</v>
      </c>
      <c r="AO36">
        <v>1020.037268</v>
      </c>
      <c r="AP36">
        <v>964.26065900000003</v>
      </c>
      <c r="AQ36">
        <v>911.19611159999999</v>
      </c>
      <c r="AR36">
        <v>860.73904210000001</v>
      </c>
      <c r="AS36">
        <v>812.46619209999994</v>
      </c>
      <c r="AT36">
        <v>766.49815000000001</v>
      </c>
      <c r="AU36">
        <v>722.81666359999997</v>
      </c>
      <c r="AV36">
        <v>681.35624559999997</v>
      </c>
      <c r="AW36">
        <v>642.03949520000003</v>
      </c>
    </row>
    <row r="37" spans="2:49" x14ac:dyDescent="0.25">
      <c r="B37" t="s">
        <v>52</v>
      </c>
      <c r="C37">
        <v>2185.3248924602099</v>
      </c>
      <c r="D37">
        <v>2220.4109904720199</v>
      </c>
      <c r="E37">
        <v>2256.0604069999999</v>
      </c>
      <c r="F37">
        <v>2166.0740460000002</v>
      </c>
      <c r="G37">
        <v>2070.535077</v>
      </c>
      <c r="H37">
        <v>1983.025114</v>
      </c>
      <c r="I37">
        <v>1898.2714350000001</v>
      </c>
      <c r="J37">
        <v>1813.1377279999999</v>
      </c>
      <c r="K37">
        <v>1727.2343920000001</v>
      </c>
      <c r="L37">
        <v>1641.4613469999999</v>
      </c>
      <c r="M37">
        <v>1559.7921759999999</v>
      </c>
      <c r="N37">
        <v>1484.4397710000001</v>
      </c>
      <c r="O37">
        <v>1412.746725</v>
      </c>
      <c r="P37">
        <v>1356.2781560000001</v>
      </c>
      <c r="Q37">
        <v>1299.151298</v>
      </c>
      <c r="R37">
        <v>1241.9813469999999</v>
      </c>
      <c r="S37">
        <v>1182.427956</v>
      </c>
      <c r="T37">
        <v>1123.306558</v>
      </c>
      <c r="U37">
        <v>1060.900639</v>
      </c>
      <c r="V37">
        <v>998.49471860000006</v>
      </c>
      <c r="W37">
        <v>939.75973520000002</v>
      </c>
      <c r="X37">
        <v>884.47975069999995</v>
      </c>
      <c r="Y37">
        <v>832.45153010000001</v>
      </c>
      <c r="Z37">
        <v>783.48379299999999</v>
      </c>
      <c r="AA37">
        <v>737.3965111</v>
      </c>
      <c r="AB37">
        <v>694.02024570000003</v>
      </c>
      <c r="AC37">
        <v>653.19552539999995</v>
      </c>
      <c r="AD37">
        <v>614.77225920000001</v>
      </c>
      <c r="AE37">
        <v>578.60918509999999</v>
      </c>
      <c r="AF37">
        <v>544.57335069999999</v>
      </c>
      <c r="AG37">
        <v>512.53962420000005</v>
      </c>
      <c r="AH37">
        <v>482.39023450000002</v>
      </c>
      <c r="AI37">
        <v>454.01433839999999</v>
      </c>
      <c r="AJ37">
        <v>427.30761260000003</v>
      </c>
      <c r="AK37">
        <v>402.1718707</v>
      </c>
      <c r="AL37">
        <v>378.51470180000001</v>
      </c>
      <c r="AM37">
        <v>356.2491311</v>
      </c>
      <c r="AN37">
        <v>335.1693009</v>
      </c>
      <c r="AO37">
        <v>315.21874730000002</v>
      </c>
      <c r="AP37">
        <v>296.34337319999997</v>
      </c>
      <c r="AQ37">
        <v>278.49136270000002</v>
      </c>
      <c r="AR37">
        <v>261.61309829999999</v>
      </c>
      <c r="AS37">
        <v>245.66108009999999</v>
      </c>
      <c r="AT37">
        <v>230.58984820000001</v>
      </c>
      <c r="AU37">
        <v>216.355907</v>
      </c>
      <c r="AV37">
        <v>202.91765190000001</v>
      </c>
      <c r="AW37">
        <v>190.23529859999999</v>
      </c>
    </row>
    <row r="38" spans="2:49" x14ac:dyDescent="0.25">
      <c r="B38" t="s">
        <v>53</v>
      </c>
      <c r="C38">
        <v>6.9573204344700098E-3</v>
      </c>
      <c r="D38">
        <v>7.06902246445449E-3</v>
      </c>
      <c r="E38">
        <v>7.1825179100000001E-3</v>
      </c>
      <c r="F38">
        <v>2.4398206400000001E-2</v>
      </c>
      <c r="G38">
        <v>6.4343079400000003E-2</v>
      </c>
      <c r="H38">
        <v>0.14391088460000001</v>
      </c>
      <c r="I38">
        <v>0.26959379690000002</v>
      </c>
      <c r="J38">
        <v>0.46564623399999999</v>
      </c>
      <c r="K38">
        <v>0.71899249030000001</v>
      </c>
      <c r="L38">
        <v>1.074042229</v>
      </c>
      <c r="M38">
        <v>1.6144743349999999</v>
      </c>
      <c r="N38">
        <v>2.3261005620000001</v>
      </c>
      <c r="O38">
        <v>3.385783322</v>
      </c>
      <c r="P38">
        <v>4.2646645579999998</v>
      </c>
      <c r="Q38">
        <v>5.6194719700000002</v>
      </c>
      <c r="R38">
        <v>7.614179805</v>
      </c>
      <c r="S38">
        <v>9.8427665419999997</v>
      </c>
      <c r="T38">
        <v>13.8849812</v>
      </c>
      <c r="U38">
        <v>23.027459440000001</v>
      </c>
      <c r="V38">
        <v>35.635792080000002</v>
      </c>
      <c r="W38">
        <v>50.366025839999999</v>
      </c>
      <c r="X38">
        <v>67.837944050000004</v>
      </c>
      <c r="Y38">
        <v>89.043902709999998</v>
      </c>
      <c r="Z38">
        <v>114.47664140000001</v>
      </c>
      <c r="AA38">
        <v>144.4496068</v>
      </c>
      <c r="AB38">
        <v>179.0485055</v>
      </c>
      <c r="AC38">
        <v>218.19460480000001</v>
      </c>
      <c r="AD38">
        <v>261.65300839999998</v>
      </c>
      <c r="AE38">
        <v>308.15575369999999</v>
      </c>
      <c r="AF38">
        <v>357.80109119999997</v>
      </c>
      <c r="AG38">
        <v>410.41117209999999</v>
      </c>
      <c r="AH38">
        <v>464.54804760000002</v>
      </c>
      <c r="AI38">
        <v>521.91681689999996</v>
      </c>
      <c r="AJ38">
        <v>581.92851719999999</v>
      </c>
      <c r="AK38">
        <v>644.3019468</v>
      </c>
      <c r="AL38">
        <v>708.93481780000002</v>
      </c>
      <c r="AM38">
        <v>775.77179439999998</v>
      </c>
      <c r="AN38">
        <v>847.59289509999996</v>
      </c>
      <c r="AO38">
        <v>923.61429190000001</v>
      </c>
      <c r="AP38">
        <v>1003.517036</v>
      </c>
      <c r="AQ38">
        <v>1087.2046330000001</v>
      </c>
      <c r="AR38">
        <v>1174.584147</v>
      </c>
      <c r="AS38">
        <v>1254.0724949999999</v>
      </c>
      <c r="AT38">
        <v>1331.8882249999999</v>
      </c>
      <c r="AU38">
        <v>1410.4506309999999</v>
      </c>
      <c r="AV38">
        <v>1490.688093</v>
      </c>
      <c r="AW38">
        <v>1573.1406669999999</v>
      </c>
    </row>
    <row r="39" spans="2:49" x14ac:dyDescent="0.25">
      <c r="B39" t="s">
        <v>54</v>
      </c>
      <c r="C39">
        <v>1.59483191497851E-2</v>
      </c>
      <c r="D39">
        <v>1.6204374572364899E-2</v>
      </c>
      <c r="E39">
        <v>1.6464540999999999E-2</v>
      </c>
      <c r="F39">
        <v>4.4858855500000003E-2</v>
      </c>
      <c r="G39">
        <v>9.9259408199999996E-2</v>
      </c>
      <c r="H39">
        <v>0.19651013640000001</v>
      </c>
      <c r="I39">
        <v>0.34031765870000003</v>
      </c>
      <c r="J39">
        <v>0.55170309049999999</v>
      </c>
      <c r="K39">
        <v>0.81490462819999998</v>
      </c>
      <c r="L39">
        <v>1.170432141</v>
      </c>
      <c r="M39">
        <v>1.6868056170000001</v>
      </c>
      <c r="N39">
        <v>2.3470067229999998</v>
      </c>
      <c r="O39">
        <v>3.3062081509999999</v>
      </c>
      <c r="P39">
        <v>4.2482662920000003</v>
      </c>
      <c r="Q39">
        <v>5.6170816090000004</v>
      </c>
      <c r="R39">
        <v>7.5401543139999996</v>
      </c>
      <c r="S39">
        <v>9.6034460399999997</v>
      </c>
      <c r="T39">
        <v>13.22262802</v>
      </c>
      <c r="U39">
        <v>20.40220089</v>
      </c>
      <c r="V39">
        <v>29.77169078</v>
      </c>
      <c r="W39">
        <v>40.568626080000001</v>
      </c>
      <c r="X39">
        <v>53.20392141</v>
      </c>
      <c r="Y39">
        <v>68.35014606</v>
      </c>
      <c r="Z39">
        <v>86.302694680000002</v>
      </c>
      <c r="AA39">
        <v>107.2266752</v>
      </c>
      <c r="AB39">
        <v>131.1276115</v>
      </c>
      <c r="AC39">
        <v>157.90016349999999</v>
      </c>
      <c r="AD39">
        <v>187.33541629999999</v>
      </c>
      <c r="AE39">
        <v>218.52482599999999</v>
      </c>
      <c r="AF39">
        <v>251.50298720000001</v>
      </c>
      <c r="AG39">
        <v>286.11552469999998</v>
      </c>
      <c r="AH39">
        <v>321.37129299999998</v>
      </c>
      <c r="AI39">
        <v>358.37364880000001</v>
      </c>
      <c r="AJ39">
        <v>396.69798309999999</v>
      </c>
      <c r="AK39">
        <v>436.12778300000002</v>
      </c>
      <c r="AL39">
        <v>476.56584149999998</v>
      </c>
      <c r="AM39">
        <v>517.94625389999999</v>
      </c>
      <c r="AN39">
        <v>561.80267990000004</v>
      </c>
      <c r="AO39">
        <v>607.56634340000005</v>
      </c>
      <c r="AP39">
        <v>654.96950230000004</v>
      </c>
      <c r="AQ39">
        <v>703.88357259999998</v>
      </c>
      <c r="AR39">
        <v>754.18060170000001</v>
      </c>
      <c r="AS39">
        <v>798.84394480000003</v>
      </c>
      <c r="AT39">
        <v>841.63682919999997</v>
      </c>
      <c r="AU39">
        <v>883.97159620000002</v>
      </c>
      <c r="AV39">
        <v>926.34724110000002</v>
      </c>
      <c r="AW39">
        <v>969.01773609999998</v>
      </c>
    </row>
    <row r="40" spans="2:49" x14ac:dyDescent="0.25">
      <c r="B40" t="s">
        <v>55</v>
      </c>
      <c r="C40">
        <v>6.5291776385026298E-2</v>
      </c>
      <c r="D40">
        <v>6.63400569741113E-2</v>
      </c>
      <c r="E40">
        <v>6.7405168000000001E-2</v>
      </c>
      <c r="F40">
        <v>0.16629403949999999</v>
      </c>
      <c r="G40">
        <v>0.33095528400000002</v>
      </c>
      <c r="H40">
        <v>0.59654533949999999</v>
      </c>
      <c r="I40">
        <v>0.96125763809999998</v>
      </c>
      <c r="J40">
        <v>1.4582466549999999</v>
      </c>
      <c r="K40">
        <v>2.0454344569999998</v>
      </c>
      <c r="L40">
        <v>2.7950977930000001</v>
      </c>
      <c r="M40">
        <v>3.80120046</v>
      </c>
      <c r="N40">
        <v>5.0196419739999998</v>
      </c>
      <c r="O40">
        <v>6.7067780600000004</v>
      </c>
      <c r="P40">
        <v>8.9033320939999996</v>
      </c>
      <c r="Q40">
        <v>11.831214299999999</v>
      </c>
      <c r="R40">
        <v>15.639304299999999</v>
      </c>
      <c r="S40">
        <v>19.433923780000001</v>
      </c>
      <c r="T40">
        <v>25.661903330000001</v>
      </c>
      <c r="U40">
        <v>34.650103450000003</v>
      </c>
      <c r="V40">
        <v>44.62478291</v>
      </c>
      <c r="W40">
        <v>55.65641411</v>
      </c>
      <c r="X40">
        <v>68.052780010000006</v>
      </c>
      <c r="Y40">
        <v>82.365626329999998</v>
      </c>
      <c r="Z40">
        <v>98.732056709999995</v>
      </c>
      <c r="AA40">
        <v>117.1658697</v>
      </c>
      <c r="AB40">
        <v>137.5434717</v>
      </c>
      <c r="AC40">
        <v>159.6586992</v>
      </c>
      <c r="AD40">
        <v>183.23212720000001</v>
      </c>
      <c r="AE40">
        <v>207.4215988</v>
      </c>
      <c r="AF40">
        <v>232.19934509999999</v>
      </c>
      <c r="AG40">
        <v>257.38198879999999</v>
      </c>
      <c r="AH40">
        <v>282.15223090000001</v>
      </c>
      <c r="AI40">
        <v>307.30832850000002</v>
      </c>
      <c r="AJ40">
        <v>332.4769379</v>
      </c>
      <c r="AK40">
        <v>357.45483810000002</v>
      </c>
      <c r="AL40">
        <v>382.13331690000001</v>
      </c>
      <c r="AM40">
        <v>406.43018180000001</v>
      </c>
      <c r="AN40">
        <v>430.88059170000002</v>
      </c>
      <c r="AO40">
        <v>455.01749319999999</v>
      </c>
      <c r="AP40">
        <v>478.59123119999998</v>
      </c>
      <c r="AQ40">
        <v>501.44585419999999</v>
      </c>
      <c r="AR40">
        <v>523.42920609999999</v>
      </c>
      <c r="AS40">
        <v>540.66831049999996</v>
      </c>
      <c r="AT40">
        <v>555.33139430000006</v>
      </c>
      <c r="AU40">
        <v>568.17609489999995</v>
      </c>
      <c r="AV40">
        <v>579.43399620000002</v>
      </c>
      <c r="AW40">
        <v>589.18788380000001</v>
      </c>
    </row>
    <row r="41" spans="2:49" x14ac:dyDescent="0.25">
      <c r="B41" t="s">
        <v>56</v>
      </c>
      <c r="C41">
        <v>1.5338215665531501</v>
      </c>
      <c r="D41">
        <v>1.55844756793281</v>
      </c>
      <c r="E41">
        <v>1.5834689479999999</v>
      </c>
      <c r="F41">
        <v>3.8602273760000001</v>
      </c>
      <c r="G41">
        <v>7.5755836990000001</v>
      </c>
      <c r="H41">
        <v>13.469991200000001</v>
      </c>
      <c r="I41">
        <v>21.46075136</v>
      </c>
      <c r="J41">
        <v>32.197762769999997</v>
      </c>
      <c r="K41">
        <v>44.753931690000002</v>
      </c>
      <c r="L41">
        <v>60.600972159999998</v>
      </c>
      <c r="M41">
        <v>81.510974410000003</v>
      </c>
      <c r="N41">
        <v>106.5273668</v>
      </c>
      <c r="O41">
        <v>140.78512599999999</v>
      </c>
      <c r="P41">
        <v>188.15851230000001</v>
      </c>
      <c r="Q41">
        <v>250.23994479999999</v>
      </c>
      <c r="R41">
        <v>329.68175639999998</v>
      </c>
      <c r="S41">
        <v>407.54445879999997</v>
      </c>
      <c r="T41">
        <v>533.37977909999995</v>
      </c>
      <c r="U41">
        <v>700.90188880000005</v>
      </c>
      <c r="V41">
        <v>879.41987710000001</v>
      </c>
      <c r="W41">
        <v>1075.2032939999999</v>
      </c>
      <c r="X41">
        <v>1293.5837650000001</v>
      </c>
      <c r="Y41">
        <v>1544.279125</v>
      </c>
      <c r="Z41">
        <v>1829.5878090000001</v>
      </c>
      <c r="AA41">
        <v>2149.7192209999998</v>
      </c>
      <c r="AB41">
        <v>2502.5593909999998</v>
      </c>
      <c r="AC41">
        <v>2884.6373739999999</v>
      </c>
      <c r="AD41">
        <v>3291.2749669999998</v>
      </c>
      <c r="AE41">
        <v>3708.0349820000001</v>
      </c>
      <c r="AF41">
        <v>4134.7587919999996</v>
      </c>
      <c r="AG41">
        <v>4568.6013030000004</v>
      </c>
      <c r="AH41">
        <v>4995.6990400000004</v>
      </c>
      <c r="AI41">
        <v>5430.385843</v>
      </c>
      <c r="AJ41">
        <v>5866.6002269999999</v>
      </c>
      <c r="AK41">
        <v>6301.2686359999998</v>
      </c>
      <c r="AL41">
        <v>6732.9872580000001</v>
      </c>
      <c r="AM41">
        <v>7160.8346190000002</v>
      </c>
      <c r="AN41">
        <v>7596.0764589999999</v>
      </c>
      <c r="AO41">
        <v>8031.6040759999996</v>
      </c>
      <c r="AP41">
        <v>8464.1599829999996</v>
      </c>
      <c r="AQ41">
        <v>8892.1980480000002</v>
      </c>
      <c r="AR41">
        <v>9314.288665</v>
      </c>
      <c r="AS41">
        <v>9659.8276779999997</v>
      </c>
      <c r="AT41">
        <v>9969.2144339999995</v>
      </c>
      <c r="AU41">
        <v>10257.50164</v>
      </c>
      <c r="AV41">
        <v>10530.203960000001</v>
      </c>
      <c r="AW41">
        <v>10790.229450000001</v>
      </c>
    </row>
    <row r="42" spans="2:49" x14ac:dyDescent="0.25">
      <c r="B42" t="s">
        <v>57</v>
      </c>
      <c r="C42">
        <v>0.60453762790594801</v>
      </c>
      <c r="D42">
        <v>0.61424367506521405</v>
      </c>
      <c r="E42">
        <v>0.62410555599999995</v>
      </c>
      <c r="F42">
        <v>1.5177371260000001</v>
      </c>
      <c r="G42">
        <v>2.9695997850000002</v>
      </c>
      <c r="H42">
        <v>5.2641918949999997</v>
      </c>
      <c r="I42">
        <v>8.3651852219999903</v>
      </c>
      <c r="J42">
        <v>12.51716176</v>
      </c>
      <c r="K42" s="100">
        <v>17.359520669999998</v>
      </c>
      <c r="L42" s="100">
        <v>23.45184081</v>
      </c>
      <c r="M42" s="100">
        <v>31.451507899999999</v>
      </c>
      <c r="N42" s="100">
        <v>40.98685682</v>
      </c>
      <c r="O42" s="100">
        <v>53.998477270000002</v>
      </c>
      <c r="P42">
        <v>72.310100000000006</v>
      </c>
      <c r="Q42">
        <v>96.196619350000006</v>
      </c>
      <c r="R42">
        <v>126.62093470000001</v>
      </c>
      <c r="S42">
        <v>156.2919847</v>
      </c>
      <c r="T42">
        <v>204.0049947</v>
      </c>
      <c r="U42">
        <v>265.50040189999999</v>
      </c>
      <c r="V42">
        <v>329.52018079999999</v>
      </c>
      <c r="W42">
        <v>399.2652789</v>
      </c>
      <c r="X42">
        <v>476.52779629999998</v>
      </c>
      <c r="Y42">
        <v>564.64371489999996</v>
      </c>
      <c r="Z42">
        <v>664.27792469999997</v>
      </c>
      <c r="AA42">
        <v>775.36486760000003</v>
      </c>
      <c r="AB42">
        <v>897.04005659999996</v>
      </c>
      <c r="AC42">
        <v>1027.988531</v>
      </c>
      <c r="AD42">
        <v>1166.499157</v>
      </c>
      <c r="AE42">
        <v>1307.531532</v>
      </c>
      <c r="AF42">
        <v>1450.9901829999999</v>
      </c>
      <c r="AG42">
        <v>1595.8602229999999</v>
      </c>
      <c r="AH42">
        <v>1737.410253</v>
      </c>
      <c r="AI42">
        <v>1880.4640569999999</v>
      </c>
      <c r="AJ42">
        <v>2022.946807</v>
      </c>
      <c r="AK42">
        <v>2163.8092409999999</v>
      </c>
      <c r="AL42">
        <v>2302.5727820000002</v>
      </c>
      <c r="AM42">
        <v>2438.9270369999999</v>
      </c>
      <c r="AN42">
        <v>2576.0736510000002</v>
      </c>
      <c r="AO42">
        <v>2711.6511409999998</v>
      </c>
      <c r="AP42">
        <v>2844.591328</v>
      </c>
      <c r="AQ42">
        <v>2974.3971179999999</v>
      </c>
      <c r="AR42">
        <v>3100.6201369999999</v>
      </c>
      <c r="AS42">
        <v>3200.9226570000001</v>
      </c>
      <c r="AT42">
        <v>3288.3321959999998</v>
      </c>
      <c r="AU42">
        <v>3367.7074929999999</v>
      </c>
      <c r="AV42">
        <v>3440.8594159999998</v>
      </c>
      <c r="AW42">
        <v>3508.7636640000001</v>
      </c>
    </row>
    <row r="43" spans="2:49" x14ac:dyDescent="0.25">
      <c r="B43" t="s">
        <v>58</v>
      </c>
      <c r="C43">
        <v>8.2417488223721705E-3</v>
      </c>
      <c r="D43">
        <v>8.3740727655845504E-3</v>
      </c>
      <c r="E43">
        <v>8.5085212099999998E-3</v>
      </c>
      <c r="F43">
        <v>1.55302576E-2</v>
      </c>
      <c r="G43">
        <v>1.8136798700000002E-2</v>
      </c>
      <c r="H43">
        <v>1.7139275499999999E-2</v>
      </c>
      <c r="I43">
        <v>1.6196615300000002E-2</v>
      </c>
      <c r="J43">
        <v>1.5305801500000001E-2</v>
      </c>
      <c r="K43">
        <v>1.44639824E-2</v>
      </c>
      <c r="L43">
        <v>1.3668463400000001E-2</v>
      </c>
      <c r="M43">
        <v>1.2916697899999999E-2</v>
      </c>
      <c r="N43">
        <v>1.22062795E-2</v>
      </c>
      <c r="O43">
        <v>1.15349341E-2</v>
      </c>
      <c r="P43">
        <v>1.09581874E-2</v>
      </c>
      <c r="Q43">
        <v>1.0410278E-2</v>
      </c>
      <c r="R43">
        <v>9.88976414E-3</v>
      </c>
      <c r="S43">
        <v>9.3952759399999995E-3</v>
      </c>
      <c r="T43">
        <v>8.9255121399999995E-3</v>
      </c>
      <c r="U43">
        <v>8.4296503499999998E-3</v>
      </c>
      <c r="V43">
        <v>7.9337885699999906E-3</v>
      </c>
      <c r="W43">
        <v>7.4670951200000004E-3</v>
      </c>
      <c r="X43">
        <v>7.02785423E-3</v>
      </c>
      <c r="Y43">
        <v>6.6144510400000002E-3</v>
      </c>
      <c r="Z43">
        <v>6.2253656899999999E-3</v>
      </c>
      <c r="AA43">
        <v>5.85916771E-3</v>
      </c>
      <c r="AB43">
        <v>5.5145107799999997E-3</v>
      </c>
      <c r="AC43">
        <v>5.1901278000000004E-3</v>
      </c>
      <c r="AD43">
        <v>4.8848261600000003E-3</v>
      </c>
      <c r="AE43">
        <v>4.5974834500000002E-3</v>
      </c>
      <c r="AF43">
        <v>4.3270432399999999E-3</v>
      </c>
      <c r="AG43">
        <v>4.0725112899999997E-3</v>
      </c>
      <c r="AH43">
        <v>3.8329518000000001E-3</v>
      </c>
      <c r="AI43">
        <v>3.60748405E-3</v>
      </c>
      <c r="AJ43">
        <v>3.3952791000000002E-3</v>
      </c>
      <c r="AK43">
        <v>3.1955567999999998E-3</v>
      </c>
      <c r="AL43">
        <v>3.00758287E-3</v>
      </c>
      <c r="AM43">
        <v>2.8306662299999999E-3</v>
      </c>
      <c r="AN43">
        <v>2.6631711899999999E-3</v>
      </c>
      <c r="AO43">
        <v>2.5046490999999999E-3</v>
      </c>
      <c r="AP43">
        <v>2.3546701100000001E-3</v>
      </c>
      <c r="AQ43">
        <v>2.2128225099999998E-3</v>
      </c>
      <c r="AR43">
        <v>2.0787120600000001E-3</v>
      </c>
      <c r="AS43">
        <v>1.9519613199999999E-3</v>
      </c>
      <c r="AT43">
        <v>1.8322090900000001E-3</v>
      </c>
      <c r="AU43">
        <v>1.7191097700000001E-3</v>
      </c>
      <c r="AV43">
        <v>1.61233276E-3</v>
      </c>
      <c r="AW43">
        <v>1.5115619600000001E-3</v>
      </c>
    </row>
    <row r="44" spans="2:49" x14ac:dyDescent="0.25">
      <c r="B44" t="s">
        <v>59</v>
      </c>
      <c r="C44">
        <v>0.101255771246286</v>
      </c>
      <c r="D44">
        <v>0.10288146540575301</v>
      </c>
      <c r="E44">
        <v>0.1045332606</v>
      </c>
      <c r="F44">
        <v>0.25023992160000003</v>
      </c>
      <c r="G44">
        <v>0.4803549768</v>
      </c>
      <c r="H44">
        <v>0.83528810919999996</v>
      </c>
      <c r="I44">
        <v>1.3055824709999999</v>
      </c>
      <c r="J44">
        <v>1.9213345639999999</v>
      </c>
      <c r="K44">
        <v>2.6274119580000002</v>
      </c>
      <c r="L44">
        <v>3.49847983</v>
      </c>
      <c r="M44">
        <v>4.608136096</v>
      </c>
      <c r="N44">
        <v>5.900971889</v>
      </c>
      <c r="O44">
        <v>7.6274404230000004</v>
      </c>
      <c r="P44">
        <v>10.33553474</v>
      </c>
      <c r="Q44">
        <v>13.768929549999999</v>
      </c>
      <c r="R44">
        <v>18.018278850000002</v>
      </c>
      <c r="S44">
        <v>22.036694780000001</v>
      </c>
      <c r="T44">
        <v>28.304968630000001</v>
      </c>
      <c r="U44">
        <v>34.949466999999999</v>
      </c>
      <c r="V44">
        <v>40.97592993</v>
      </c>
      <c r="W44">
        <v>47.307704229999999</v>
      </c>
      <c r="X44">
        <v>54.0729732</v>
      </c>
      <c r="Y44">
        <v>61.539563719999997</v>
      </c>
      <c r="Z44">
        <v>69.719352659999998</v>
      </c>
      <c r="AA44">
        <v>78.567030639999999</v>
      </c>
      <c r="AB44">
        <v>87.978618639999894</v>
      </c>
      <c r="AC44">
        <v>97.823828789999894</v>
      </c>
      <c r="AD44">
        <v>107.9502213</v>
      </c>
      <c r="AE44">
        <v>117.9550966</v>
      </c>
      <c r="AF44">
        <v>127.8361878</v>
      </c>
      <c r="AG44">
        <v>137.5210807</v>
      </c>
      <c r="AH44">
        <v>146.66943209999999</v>
      </c>
      <c r="AI44">
        <v>155.64559030000001</v>
      </c>
      <c r="AJ44">
        <v>164.30968089999999</v>
      </c>
      <c r="AK44">
        <v>172.60122509999999</v>
      </c>
      <c r="AL44">
        <v>180.50301260000001</v>
      </c>
      <c r="AM44">
        <v>188.01121929999999</v>
      </c>
      <c r="AN44">
        <v>195.24659869999999</v>
      </c>
      <c r="AO44">
        <v>202.08180820000001</v>
      </c>
      <c r="AP44">
        <v>208.479974</v>
      </c>
      <c r="AQ44">
        <v>214.442669</v>
      </c>
      <c r="AR44">
        <v>219.97553009999999</v>
      </c>
      <c r="AS44">
        <v>223.7837452</v>
      </c>
      <c r="AT44">
        <v>226.70114380000001</v>
      </c>
      <c r="AU44">
        <v>229.053425</v>
      </c>
      <c r="AV44">
        <v>230.97936139999999</v>
      </c>
      <c r="AW44">
        <v>232.56501030000001</v>
      </c>
    </row>
    <row r="45" spans="2:49" x14ac:dyDescent="0.25">
      <c r="B45" t="s">
        <v>60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61</v>
      </c>
      <c r="C46">
        <v>30996.0941631817</v>
      </c>
      <c r="D46">
        <v>31493.7464809423</v>
      </c>
      <c r="E46">
        <v>31999.388770000001</v>
      </c>
      <c r="F46">
        <v>32682.49972</v>
      </c>
      <c r="G46">
        <v>33303.256479999996</v>
      </c>
      <c r="H46">
        <v>34122.321369999998</v>
      </c>
      <c r="I46">
        <v>34831.118560000003</v>
      </c>
      <c r="J46">
        <v>35440.021630000003</v>
      </c>
      <c r="K46">
        <v>35662.97885</v>
      </c>
      <c r="L46">
        <v>35747.311679999999</v>
      </c>
      <c r="M46">
        <v>35823.377849999997</v>
      </c>
      <c r="N46">
        <v>35748.1872</v>
      </c>
      <c r="O46">
        <v>35762.680099999998</v>
      </c>
      <c r="P46">
        <v>36032.973010000002</v>
      </c>
      <c r="Q46">
        <v>36325.602489999997</v>
      </c>
      <c r="R46">
        <v>36608.619350000001</v>
      </c>
      <c r="S46">
        <v>36468.162479999999</v>
      </c>
      <c r="T46">
        <v>36716.039299999997</v>
      </c>
      <c r="U46">
        <v>36922.916989999998</v>
      </c>
      <c r="V46">
        <v>36778.66719</v>
      </c>
      <c r="W46">
        <v>36475.178350000002</v>
      </c>
      <c r="X46">
        <v>36073.025320000001</v>
      </c>
      <c r="Y46">
        <v>35638.35151</v>
      </c>
      <c r="Z46">
        <v>35182.558019999997</v>
      </c>
      <c r="AA46">
        <v>34709.195570000003</v>
      </c>
      <c r="AB46">
        <v>34216.820269999997</v>
      </c>
      <c r="AC46">
        <v>33703.860090000002</v>
      </c>
      <c r="AD46">
        <v>33168.742830000003</v>
      </c>
      <c r="AE46">
        <v>32590.288519999998</v>
      </c>
      <c r="AF46">
        <v>31983.856950000001</v>
      </c>
      <c r="AG46">
        <v>31356.637030000002</v>
      </c>
      <c r="AH46">
        <v>30695.743600000002</v>
      </c>
      <c r="AI46">
        <v>30035.784510000001</v>
      </c>
      <c r="AJ46">
        <v>29374.153890000001</v>
      </c>
      <c r="AK46" s="100">
        <v>28712.676769999998</v>
      </c>
      <c r="AL46" s="100">
        <v>28054.762050000001</v>
      </c>
      <c r="AM46" s="100">
        <v>27403.560949999999</v>
      </c>
      <c r="AN46" s="100">
        <v>26769.454269999998</v>
      </c>
      <c r="AO46" s="100">
        <v>26146.75776</v>
      </c>
      <c r="AP46" s="100">
        <v>25534.399539999999</v>
      </c>
      <c r="AQ46" s="100">
        <v>24932.966359999999</v>
      </c>
      <c r="AR46" s="100">
        <v>24342.898249999998</v>
      </c>
      <c r="AS46" s="100">
        <v>23700.629720000001</v>
      </c>
      <c r="AT46" s="100">
        <v>23048.111209999999</v>
      </c>
      <c r="AU46" s="100">
        <v>22400.98158</v>
      </c>
      <c r="AV46" s="100">
        <v>21765.244750000002</v>
      </c>
      <c r="AW46">
        <v>21144.095659999999</v>
      </c>
    </row>
    <row r="47" spans="2:49" x14ac:dyDescent="0.25">
      <c r="B47" t="s">
        <v>62</v>
      </c>
      <c r="C47">
        <v>2.3360541304970401</v>
      </c>
      <c r="D47" s="100">
        <v>2.3735602351802898</v>
      </c>
      <c r="E47" s="100">
        <v>2.411668513</v>
      </c>
      <c r="F47">
        <v>5.8792857820000002</v>
      </c>
      <c r="G47">
        <v>11.538233030000001</v>
      </c>
      <c r="H47">
        <v>20.52357684</v>
      </c>
      <c r="I47">
        <v>32.718884760000002</v>
      </c>
      <c r="J47">
        <v>49.127160879999998</v>
      </c>
      <c r="K47">
        <v>68.334659880000004</v>
      </c>
      <c r="L47">
        <v>92.604533419999996</v>
      </c>
      <c r="M47">
        <v>124.6860155</v>
      </c>
      <c r="N47" s="100">
        <v>163.12015099999999</v>
      </c>
      <c r="O47" s="100">
        <v>215.82134819999999</v>
      </c>
      <c r="P47" s="100">
        <v>288.23136820000002</v>
      </c>
      <c r="Q47" s="100">
        <v>383.2836719</v>
      </c>
      <c r="R47" s="100">
        <v>505.1244982</v>
      </c>
      <c r="S47" s="100">
        <v>624.76266989999999</v>
      </c>
      <c r="T47" s="100">
        <v>818.46818040000005</v>
      </c>
      <c r="U47" s="100">
        <v>1079.4399510000001</v>
      </c>
      <c r="V47" s="100">
        <v>1359.956187</v>
      </c>
      <c r="W47" s="100">
        <v>1668.37481</v>
      </c>
      <c r="X47" s="100">
        <v>2013.286208</v>
      </c>
      <c r="Y47" s="100">
        <v>2410.228693</v>
      </c>
      <c r="Z47" s="100">
        <v>2863.1027039999999</v>
      </c>
      <c r="AA47" s="100">
        <v>3372.4991300000002</v>
      </c>
      <c r="AB47" s="100">
        <v>3935.3031689999998</v>
      </c>
      <c r="AC47" s="100">
        <v>4546.2083919999995</v>
      </c>
      <c r="AD47" s="100">
        <v>5197.9497819999997</v>
      </c>
      <c r="AE47" s="100">
        <v>5867.6283869999997</v>
      </c>
      <c r="AF47" s="100">
        <v>6555.0929130000004</v>
      </c>
      <c r="AG47">
        <v>7255.8953650000003</v>
      </c>
      <c r="AH47">
        <v>7947.8541290000003</v>
      </c>
      <c r="AI47">
        <v>8654.0978919999998</v>
      </c>
      <c r="AJ47">
        <v>9364.9635490000001</v>
      </c>
      <c r="AK47">
        <v>10075.566870000001</v>
      </c>
      <c r="AL47">
        <v>10783.70004</v>
      </c>
      <c r="AM47">
        <v>11487.923940000001</v>
      </c>
      <c r="AN47">
        <v>12207.67554</v>
      </c>
      <c r="AO47">
        <v>12931.53766</v>
      </c>
      <c r="AP47">
        <v>13654.31141</v>
      </c>
      <c r="AQ47">
        <v>14373.57411</v>
      </c>
      <c r="AR47">
        <v>15087.08037</v>
      </c>
      <c r="AS47">
        <v>15678.120779999999</v>
      </c>
      <c r="AT47">
        <v>16213.10605</v>
      </c>
      <c r="AU47">
        <v>16716.8626</v>
      </c>
      <c r="AV47">
        <v>17198.51368</v>
      </c>
      <c r="AW47">
        <v>17662.905920000001</v>
      </c>
    </row>
    <row r="48" spans="2:49" x14ac:dyDescent="0.25">
      <c r="B48" t="s">
        <v>63</v>
      </c>
      <c r="C48">
        <v>2.1906436884240502E-2</v>
      </c>
      <c r="D48" s="100">
        <v>2.2258151814254699E-2</v>
      </c>
      <c r="E48" s="100">
        <v>2.2615513600000001E-2</v>
      </c>
      <c r="F48">
        <v>2.9705931299999998E-2</v>
      </c>
      <c r="G48">
        <v>7.8553726000000004E-2</v>
      </c>
      <c r="H48">
        <v>0.1223092098</v>
      </c>
      <c r="I48" s="100">
        <v>0.17019456999999999</v>
      </c>
      <c r="J48" s="100">
        <v>0.2331024528</v>
      </c>
      <c r="K48" s="100">
        <v>0.29542925930000002</v>
      </c>
      <c r="L48" s="100">
        <v>0.35196059169999999</v>
      </c>
      <c r="M48" s="100">
        <v>0.40622188100000001</v>
      </c>
      <c r="N48" s="100">
        <v>0.4400687506</v>
      </c>
      <c r="O48" s="100">
        <v>0.47073455860000002</v>
      </c>
      <c r="P48" s="100">
        <v>0.4980061744</v>
      </c>
      <c r="Q48" s="100">
        <v>0.54844773209999997</v>
      </c>
      <c r="R48" s="100">
        <v>0.60013978599999995</v>
      </c>
      <c r="S48" s="100">
        <v>0.66093224750000001</v>
      </c>
      <c r="T48" s="100">
        <v>0.74071272369999996</v>
      </c>
      <c r="U48" s="100">
        <v>0.87104500500000004</v>
      </c>
      <c r="V48" s="100">
        <v>1.0024731010000001</v>
      </c>
      <c r="W48" s="100">
        <v>1.1263276499999999</v>
      </c>
      <c r="X48" s="100">
        <v>1.245694066</v>
      </c>
      <c r="Y48" s="100">
        <v>1.361220546</v>
      </c>
      <c r="Z48" s="100">
        <v>1.471252247</v>
      </c>
      <c r="AA48" s="100">
        <v>1.575061426</v>
      </c>
      <c r="AB48" s="100">
        <v>1.6717952110000001</v>
      </c>
      <c r="AC48" s="100">
        <v>1.761002365</v>
      </c>
      <c r="AD48" s="100">
        <v>1.8425033280000001</v>
      </c>
      <c r="AE48" s="100">
        <v>1.9137937060000001</v>
      </c>
      <c r="AF48" s="100">
        <v>1.9770855469999999</v>
      </c>
      <c r="AG48" s="100">
        <v>2.033542593</v>
      </c>
      <c r="AH48" s="100">
        <v>2.081448279</v>
      </c>
      <c r="AI48" s="100">
        <v>2.1257480549999999</v>
      </c>
      <c r="AJ48" s="100">
        <v>2.166035849</v>
      </c>
      <c r="AK48" s="100">
        <v>2.2024886929999998</v>
      </c>
      <c r="AL48">
        <v>2.2355735499999998</v>
      </c>
      <c r="AM48">
        <v>2.2657366739999998</v>
      </c>
      <c r="AN48">
        <v>2.2969170800000001</v>
      </c>
      <c r="AO48">
        <v>2.3281476969999999</v>
      </c>
      <c r="AP48">
        <v>2.3591728120000002</v>
      </c>
      <c r="AQ48">
        <v>2.3900729740000002</v>
      </c>
      <c r="AR48">
        <v>2.4209703359999999</v>
      </c>
      <c r="AS48">
        <v>2.43965086</v>
      </c>
      <c r="AT48">
        <v>2.4539562770000001</v>
      </c>
      <c r="AU48">
        <v>2.4669385429999999</v>
      </c>
      <c r="AV48">
        <v>2.4798387910000002</v>
      </c>
      <c r="AW48">
        <v>2.4933854229999999</v>
      </c>
    </row>
    <row r="49" spans="2:49" x14ac:dyDescent="0.25">
      <c r="B49" t="s">
        <v>64</v>
      </c>
      <c r="C49">
        <v>2298.5980133353301</v>
      </c>
      <c r="D49">
        <v>2335.5027479420201</v>
      </c>
      <c r="E49">
        <v>2373</v>
      </c>
      <c r="F49">
        <v>2446.6775899999998</v>
      </c>
      <c r="G49">
        <v>2424.2765530000001</v>
      </c>
      <c r="H49">
        <v>2660.3639440000002</v>
      </c>
      <c r="I49">
        <v>2598.8489709999999</v>
      </c>
      <c r="J49">
        <v>2542.8224110000001</v>
      </c>
      <c r="K49">
        <v>2194.0678939999998</v>
      </c>
      <c r="L49">
        <v>2073.8249529999998</v>
      </c>
      <c r="M49">
        <v>2079.3430400000002</v>
      </c>
      <c r="N49">
        <v>1940.3869999999999</v>
      </c>
      <c r="O49">
        <v>2042.316</v>
      </c>
      <c r="P49">
        <v>2141.6280000000002</v>
      </c>
      <c r="Q49">
        <v>2203.7420000000002</v>
      </c>
      <c r="R49">
        <v>2240.3020000000001</v>
      </c>
      <c r="S49">
        <v>1834.8684900000001</v>
      </c>
      <c r="T49">
        <v>2296.2285929999998</v>
      </c>
      <c r="U49">
        <v>2553.0998770000001</v>
      </c>
      <c r="V49">
        <v>2371.6992</v>
      </c>
      <c r="W49">
        <v>2248.3782169999999</v>
      </c>
      <c r="X49">
        <v>2186.4967809999998</v>
      </c>
      <c r="Y49">
        <v>2202.639944</v>
      </c>
      <c r="Z49">
        <v>2235.2322989999998</v>
      </c>
      <c r="AA49">
        <v>2274.0140219999998</v>
      </c>
      <c r="AB49">
        <v>2310.5284270000002</v>
      </c>
      <c r="AC49">
        <v>2342.1875909999999</v>
      </c>
      <c r="AD49">
        <v>2366.6281640000002</v>
      </c>
      <c r="AE49">
        <v>2348.0885629999998</v>
      </c>
      <c r="AF49">
        <v>2343.2633639999999</v>
      </c>
      <c r="AG49">
        <v>2340.5795870000002</v>
      </c>
      <c r="AH49">
        <v>2302.390766</v>
      </c>
      <c r="AI49">
        <v>2319.4374849999999</v>
      </c>
      <c r="AJ49">
        <v>2325.1104700000001</v>
      </c>
      <c r="AK49">
        <v>2327.8978099999999</v>
      </c>
      <c r="AL49">
        <v>2331.879844</v>
      </c>
      <c r="AM49">
        <v>2337.6382159999998</v>
      </c>
      <c r="AN49">
        <v>2386.9162160000001</v>
      </c>
      <c r="AO49">
        <v>2421.232853</v>
      </c>
      <c r="AP49">
        <v>2450.4332250000002</v>
      </c>
      <c r="AQ49">
        <v>2478.5952360000001</v>
      </c>
      <c r="AR49">
        <v>2505.6527230000002</v>
      </c>
      <c r="AS49">
        <v>2353.0388750000002</v>
      </c>
      <c r="AT49">
        <v>2298.3410279999998</v>
      </c>
      <c r="AU49">
        <v>2280.1588409999999</v>
      </c>
      <c r="AV49">
        <v>2275.5940220000002</v>
      </c>
      <c r="AW49">
        <v>2278.4780409999998</v>
      </c>
    </row>
    <row r="50" spans="2:49" x14ac:dyDescent="0.25">
      <c r="B50" t="s">
        <v>65</v>
      </c>
      <c r="C50">
        <v>2297.4487143286601</v>
      </c>
      <c r="D50">
        <v>2334.33499656805</v>
      </c>
      <c r="E50">
        <v>2370.8142619999999</v>
      </c>
      <c r="F50">
        <v>2443.077331</v>
      </c>
      <c r="G50">
        <v>2418.294245</v>
      </c>
      <c r="H50">
        <v>2650.743997</v>
      </c>
      <c r="I50">
        <v>2585.5248660000002</v>
      </c>
      <c r="J50">
        <v>2524.6145969999998</v>
      </c>
      <c r="K50">
        <v>2172.158402</v>
      </c>
      <c r="L50">
        <v>2045.7966730000001</v>
      </c>
      <c r="M50">
        <v>2042.1683089999999</v>
      </c>
      <c r="N50">
        <v>1895.0951339999999</v>
      </c>
      <c r="O50">
        <v>1980.6431950000001</v>
      </c>
      <c r="P50">
        <v>2058.4269129999998</v>
      </c>
      <c r="Q50">
        <v>2094.2781279999999</v>
      </c>
      <c r="R50">
        <v>2099.2969899999998</v>
      </c>
      <c r="S50">
        <v>1689.974093</v>
      </c>
      <c r="T50">
        <v>2071.2849489999999</v>
      </c>
      <c r="U50">
        <v>2246.6576519999999</v>
      </c>
      <c r="V50">
        <v>2027.686496</v>
      </c>
      <c r="W50">
        <v>1859.962172</v>
      </c>
      <c r="X50">
        <v>1743.4456889999999</v>
      </c>
      <c r="Y50">
        <v>1687.2688579999999</v>
      </c>
      <c r="Z50">
        <v>1640.5801289999999</v>
      </c>
      <c r="AA50">
        <v>1596.1997899999999</v>
      </c>
      <c r="AB50">
        <v>1549.342085</v>
      </c>
      <c r="AC50">
        <v>1499.7939469999999</v>
      </c>
      <c r="AD50">
        <v>1447.462751</v>
      </c>
      <c r="AE50">
        <v>1372.6482060000001</v>
      </c>
      <c r="AF50">
        <v>1310.644227</v>
      </c>
      <c r="AG50">
        <v>1254.1834329999999</v>
      </c>
      <c r="AH50">
        <v>1183.6146269999999</v>
      </c>
      <c r="AI50">
        <v>1145.6728909999999</v>
      </c>
      <c r="AJ50">
        <v>1105.1802319999999</v>
      </c>
      <c r="AK50">
        <v>1066.414284</v>
      </c>
      <c r="AL50">
        <v>1031.06627</v>
      </c>
      <c r="AM50">
        <v>999.07902049999996</v>
      </c>
      <c r="AN50">
        <v>987.40580109999996</v>
      </c>
      <c r="AO50">
        <v>970.7233804</v>
      </c>
      <c r="AP50" s="100">
        <v>953.31590080000001</v>
      </c>
      <c r="AQ50" s="100">
        <v>936.78365780000001</v>
      </c>
      <c r="AR50" s="100">
        <v>921.02076139999997</v>
      </c>
      <c r="AS50" s="100">
        <v>842.05453250000005</v>
      </c>
      <c r="AT50" s="100">
        <v>801.5078565</v>
      </c>
      <c r="AU50">
        <v>775.59328240000002</v>
      </c>
      <c r="AV50">
        <v>755.6284895</v>
      </c>
      <c r="AW50">
        <v>739.17869970000004</v>
      </c>
    </row>
    <row r="51" spans="2:49" x14ac:dyDescent="0.25">
      <c r="B51" t="s">
        <v>66</v>
      </c>
      <c r="C51" s="100">
        <v>1.1492990066676601</v>
      </c>
      <c r="D51" s="100">
        <v>1.1677513739710099</v>
      </c>
      <c r="E51" s="100">
        <v>1.1860001309999999</v>
      </c>
      <c r="F51" s="100">
        <v>6.9848665800000003</v>
      </c>
      <c r="G51" s="100">
        <v>44.281898859999998</v>
      </c>
      <c r="H51" s="100">
        <v>42.111144799999998</v>
      </c>
      <c r="I51" s="100">
        <v>47.907949299999999</v>
      </c>
      <c r="J51" s="100">
        <v>63.543076849999999</v>
      </c>
      <c r="K51" s="100">
        <v>66.148636049999894</v>
      </c>
      <c r="L51" s="100">
        <v>64.073267439999995</v>
      </c>
      <c r="M51">
        <v>64.815072709999995</v>
      </c>
      <c r="N51">
        <v>49.409088050000001</v>
      </c>
      <c r="O51">
        <v>48.225357690000003</v>
      </c>
      <c r="P51">
        <v>44.621527139999998</v>
      </c>
      <c r="Q51">
        <v>66.324653400000003</v>
      </c>
      <c r="R51">
        <v>69.660821080000005</v>
      </c>
      <c r="S51">
        <v>80.06320977</v>
      </c>
      <c r="T51">
        <v>99.497491490000002</v>
      </c>
      <c r="U51">
        <v>151.36676919999999</v>
      </c>
      <c r="V51">
        <v>161.29990609999999</v>
      </c>
      <c r="W51">
        <v>161.4693699</v>
      </c>
      <c r="X51">
        <v>163.96647909999999</v>
      </c>
      <c r="Y51">
        <v>166.79198539999999</v>
      </c>
      <c r="Z51">
        <v>167.9515696</v>
      </c>
      <c r="AA51">
        <v>168.18070729999999</v>
      </c>
      <c r="AB51">
        <v>167.3316178</v>
      </c>
      <c r="AC51">
        <v>165.71535349999999</v>
      </c>
      <c r="AD51">
        <v>163.5488383</v>
      </c>
      <c r="AE51">
        <v>158.76869500000001</v>
      </c>
      <c r="AF51">
        <v>155.41237290000001</v>
      </c>
      <c r="AG51">
        <v>152.66857279999999</v>
      </c>
      <c r="AH51">
        <v>148.0522723</v>
      </c>
      <c r="AI51">
        <v>147.36178469999999</v>
      </c>
      <c r="AJ51">
        <v>146.12467290000001</v>
      </c>
      <c r="AK51">
        <v>144.83509509999999</v>
      </c>
      <c r="AL51">
        <v>143.75855849999999</v>
      </c>
      <c r="AM51">
        <v>142.9010542</v>
      </c>
      <c r="AN51" s="100">
        <v>146.07202169999999</v>
      </c>
      <c r="AO51" s="100">
        <v>148.4686719</v>
      </c>
      <c r="AP51" s="100">
        <v>150.6699855</v>
      </c>
      <c r="AQ51" s="100">
        <v>152.9601916</v>
      </c>
      <c r="AR51" s="100">
        <v>155.3807687</v>
      </c>
      <c r="AS51" s="100">
        <v>147.0322252</v>
      </c>
      <c r="AT51">
        <v>144.98376819999999</v>
      </c>
      <c r="AU51">
        <v>145.41723279999999</v>
      </c>
      <c r="AV51">
        <v>146.89526470000001</v>
      </c>
      <c r="AW51">
        <v>149.0321855</v>
      </c>
    </row>
    <row r="52" spans="2:49" x14ac:dyDescent="0.25">
      <c r="B52" t="s">
        <v>67</v>
      </c>
      <c r="C52">
        <v>413.74764240035898</v>
      </c>
      <c r="D52">
        <v>420.39049462956399</v>
      </c>
      <c r="E52">
        <v>426.96004720000002</v>
      </c>
      <c r="F52">
        <v>442.82680499999998</v>
      </c>
      <c r="G52">
        <v>452.30021379999999</v>
      </c>
      <c r="H52">
        <v>499.11789440000001</v>
      </c>
      <c r="I52">
        <v>486.36441919999999</v>
      </c>
      <c r="J52">
        <v>478.1448345</v>
      </c>
      <c r="K52">
        <v>413.26304440000001</v>
      </c>
      <c r="L52">
        <v>390.49752030000002</v>
      </c>
      <c r="M52">
        <v>391.5922127</v>
      </c>
      <c r="N52">
        <v>367.09671709999998</v>
      </c>
      <c r="O52">
        <v>384.98158599999999</v>
      </c>
      <c r="P52">
        <v>395.31379399999997</v>
      </c>
      <c r="Q52">
        <v>408.8251128</v>
      </c>
      <c r="R52">
        <v>412.2247046</v>
      </c>
      <c r="S52">
        <v>344.7028755</v>
      </c>
      <c r="T52">
        <v>415.6509605</v>
      </c>
      <c r="U52">
        <v>470.07236640000002</v>
      </c>
      <c r="V52">
        <v>430.74673100000001</v>
      </c>
      <c r="W52">
        <v>396.80414330000002</v>
      </c>
      <c r="X52">
        <v>373.02114160000002</v>
      </c>
      <c r="Y52">
        <v>362.40488490000001</v>
      </c>
      <c r="Z52">
        <v>353.21264280000003</v>
      </c>
      <c r="AA52">
        <v>344.26537300000001</v>
      </c>
      <c r="AB52">
        <v>334.58781440000001</v>
      </c>
      <c r="AC52">
        <v>324.22258590000001</v>
      </c>
      <c r="AD52">
        <v>313.22130270000002</v>
      </c>
      <c r="AE52">
        <v>297.37699720000001</v>
      </c>
      <c r="AF52">
        <v>284.3352754</v>
      </c>
      <c r="AG52">
        <v>272.51331320000003</v>
      </c>
      <c r="AH52">
        <v>257.61395809999999</v>
      </c>
      <c r="AI52">
        <v>249.7925286</v>
      </c>
      <c r="AJ52">
        <v>241.35844460000001</v>
      </c>
      <c r="AK52">
        <v>233.23206479999999</v>
      </c>
      <c r="AL52">
        <v>225.79264190000001</v>
      </c>
      <c r="AM52">
        <v>219.02907260000001</v>
      </c>
      <c r="AN52">
        <v>216.7104033</v>
      </c>
      <c r="AO52" s="100">
        <v>213.20287139999999</v>
      </c>
      <c r="AP52" s="100">
        <v>209.46124979999999</v>
      </c>
      <c r="AQ52" s="100">
        <v>205.85445139999999</v>
      </c>
      <c r="AR52" s="100">
        <v>202.37113640000001</v>
      </c>
      <c r="AS52" s="100">
        <v>184.88208969999999</v>
      </c>
      <c r="AT52">
        <v>175.7940395</v>
      </c>
      <c r="AU52">
        <v>169.8701126</v>
      </c>
      <c r="AV52">
        <v>165.19701670000001</v>
      </c>
      <c r="AW52">
        <v>161.2340944</v>
      </c>
    </row>
    <row r="53" spans="2:49" x14ac:dyDescent="0.25">
      <c r="B53" t="s">
        <v>68</v>
      </c>
      <c r="C53">
        <v>652.80183578723302</v>
      </c>
      <c r="D53">
        <v>663.28278041553403</v>
      </c>
      <c r="E53">
        <v>673.64807450000001</v>
      </c>
      <c r="F53">
        <v>695.05018710000002</v>
      </c>
      <c r="G53">
        <v>684.48645899999997</v>
      </c>
      <c r="H53">
        <v>752.36484110000004</v>
      </c>
      <c r="I53">
        <v>732.89935809999997</v>
      </c>
      <c r="J53">
        <v>715.0131202</v>
      </c>
      <c r="K53">
        <v>614.55505779999999</v>
      </c>
      <c r="L53">
        <v>578.87612049999996</v>
      </c>
      <c r="M53">
        <v>578.41035639999996</v>
      </c>
      <c r="N53">
        <v>549.88976260000004</v>
      </c>
      <c r="O53">
        <v>575.86787570000001</v>
      </c>
      <c r="P53">
        <v>598.20663950000005</v>
      </c>
      <c r="Q53">
        <v>608.85612400000002</v>
      </c>
      <c r="R53">
        <v>612.18059100000005</v>
      </c>
      <c r="S53">
        <v>498.2318085</v>
      </c>
      <c r="T53">
        <v>607.16521729999999</v>
      </c>
      <c r="U53">
        <v>660.95639700000004</v>
      </c>
      <c r="V53">
        <v>593.46879300000001</v>
      </c>
      <c r="W53">
        <v>541.94798739999999</v>
      </c>
      <c r="X53">
        <v>505.49938689999999</v>
      </c>
      <c r="Y53">
        <v>487.72989510000002</v>
      </c>
      <c r="Z53">
        <v>473.10460929999999</v>
      </c>
      <c r="AA53">
        <v>459.33324069999998</v>
      </c>
      <c r="AB53">
        <v>444.98094639999999</v>
      </c>
      <c r="AC53">
        <v>429.9339569</v>
      </c>
      <c r="AD53">
        <v>414.1294168</v>
      </c>
      <c r="AE53">
        <v>391.90305840000002</v>
      </c>
      <c r="AF53">
        <v>373.34020400000003</v>
      </c>
      <c r="AG53">
        <v>356.35475889999998</v>
      </c>
      <c r="AH53">
        <v>335.37953520000002</v>
      </c>
      <c r="AI53">
        <v>323.66504220000002</v>
      </c>
      <c r="AJ53">
        <v>311.25729919999998</v>
      </c>
      <c r="AK53">
        <v>299.37989340000001</v>
      </c>
      <c r="AL53">
        <v>288.50228279999999</v>
      </c>
      <c r="AM53">
        <v>278.6076157</v>
      </c>
      <c r="AN53">
        <v>274.0495118</v>
      </c>
      <c r="AO53" s="100">
        <v>268.07423899999998</v>
      </c>
      <c r="AP53" s="100">
        <v>261.8896388</v>
      </c>
      <c r="AQ53" s="100">
        <v>255.92930319999999</v>
      </c>
      <c r="AR53" s="100">
        <v>250.14832860000001</v>
      </c>
      <c r="AS53" s="100">
        <v>227.2013728</v>
      </c>
      <c r="AT53">
        <v>214.71505239999999</v>
      </c>
      <c r="AU53">
        <v>206.1695149</v>
      </c>
      <c r="AV53">
        <v>199.19767469999999</v>
      </c>
      <c r="AW53">
        <v>193.12993059999999</v>
      </c>
    </row>
    <row r="54" spans="2:49" x14ac:dyDescent="0.25">
      <c r="B54" t="s">
        <v>69</v>
      </c>
      <c r="C54">
        <v>643.60744373389196</v>
      </c>
      <c r="D54">
        <v>653.94076942376603</v>
      </c>
      <c r="E54">
        <v>664.16007339999999</v>
      </c>
      <c r="F54">
        <v>683.8569698</v>
      </c>
      <c r="G54">
        <v>670.49415039999997</v>
      </c>
      <c r="H54">
        <v>736.79135069999995</v>
      </c>
      <c r="I54">
        <v>717.14614759999995</v>
      </c>
      <c r="J54">
        <v>697.08286959999998</v>
      </c>
      <c r="K54">
        <v>597.47190430000001</v>
      </c>
      <c r="L54">
        <v>562.16940199999999</v>
      </c>
      <c r="M54">
        <v>561.15466030000005</v>
      </c>
      <c r="N54">
        <v>524.30552780000005</v>
      </c>
      <c r="O54">
        <v>549.43304550000005</v>
      </c>
      <c r="P54">
        <v>573.06881629999998</v>
      </c>
      <c r="Q54">
        <v>575.80274029999998</v>
      </c>
      <c r="R54">
        <v>580.82749339999998</v>
      </c>
      <c r="S54">
        <v>461.48118970000002</v>
      </c>
      <c r="T54">
        <v>577.30251859999998</v>
      </c>
      <c r="U54">
        <v>615.5012898</v>
      </c>
      <c r="V54">
        <v>546.50012890000005</v>
      </c>
      <c r="W54">
        <v>496.38908259999999</v>
      </c>
      <c r="X54">
        <v>460.70352880000002</v>
      </c>
      <c r="Y54">
        <v>442.72340200000002</v>
      </c>
      <c r="Z54">
        <v>428.2376989</v>
      </c>
      <c r="AA54">
        <v>414.80379640000001</v>
      </c>
      <c r="AB54">
        <v>401.04983199999998</v>
      </c>
      <c r="AC54">
        <v>386.7863418</v>
      </c>
      <c r="AD54">
        <v>371.89256110000002</v>
      </c>
      <c r="AE54">
        <v>351.2337301</v>
      </c>
      <c r="AF54">
        <v>333.85561469999999</v>
      </c>
      <c r="AG54">
        <v>317.88782579999997</v>
      </c>
      <c r="AH54">
        <v>298.3900142</v>
      </c>
      <c r="AI54">
        <v>287.16586339999998</v>
      </c>
      <c r="AJ54">
        <v>275.38515580000001</v>
      </c>
      <c r="AK54">
        <v>264.14763110000001</v>
      </c>
      <c r="AL54">
        <v>253.8582739</v>
      </c>
      <c r="AM54">
        <v>244.4997209</v>
      </c>
      <c r="AN54">
        <v>239.66011320000001</v>
      </c>
      <c r="AO54" s="100">
        <v>233.62950670000001</v>
      </c>
      <c r="AP54" s="100">
        <v>227.4669126</v>
      </c>
      <c r="AQ54" s="100">
        <v>221.5373281</v>
      </c>
      <c r="AR54" s="100">
        <v>215.78859739999999</v>
      </c>
      <c r="AS54" s="100">
        <v>195.30632120000001</v>
      </c>
      <c r="AT54">
        <v>183.90124700000001</v>
      </c>
      <c r="AU54">
        <v>175.92529440000001</v>
      </c>
      <c r="AV54">
        <v>169.33612869999999</v>
      </c>
      <c r="AW54">
        <v>163.5562822</v>
      </c>
    </row>
    <row r="55" spans="2:49" x14ac:dyDescent="0.25">
      <c r="B55" t="s">
        <v>70</v>
      </c>
      <c r="C55">
        <v>413.74764240035898</v>
      </c>
      <c r="D55">
        <v>420.39049462956399</v>
      </c>
      <c r="E55">
        <v>426.96004720000002</v>
      </c>
      <c r="F55">
        <v>437.1118578</v>
      </c>
      <c r="G55">
        <v>417.38934490000003</v>
      </c>
      <c r="H55">
        <v>457.38291409999999</v>
      </c>
      <c r="I55">
        <v>444.64383179999999</v>
      </c>
      <c r="J55">
        <v>428.13572260000001</v>
      </c>
      <c r="K55">
        <v>364.35398889999999</v>
      </c>
      <c r="L55">
        <v>346.97414659999998</v>
      </c>
      <c r="M55">
        <v>345.20548480000002</v>
      </c>
      <c r="N55">
        <v>313.64081579999998</v>
      </c>
      <c r="O55">
        <v>328.93172390000001</v>
      </c>
      <c r="P55">
        <v>339.86782540000002</v>
      </c>
      <c r="Q55">
        <v>335.0640942</v>
      </c>
      <c r="R55">
        <v>331.48185569999998</v>
      </c>
      <c r="S55">
        <v>247.19275260000001</v>
      </c>
      <c r="T55">
        <v>323.36185599999999</v>
      </c>
      <c r="U55">
        <v>313.25394799999998</v>
      </c>
      <c r="V55">
        <v>269.24770510000002</v>
      </c>
      <c r="W55">
        <v>241.16145850000001</v>
      </c>
      <c r="X55">
        <v>221.06693050000001</v>
      </c>
      <c r="Y55">
        <v>210.2317821</v>
      </c>
      <c r="Z55">
        <v>201.9175607</v>
      </c>
      <c r="AA55">
        <v>194.4687643</v>
      </c>
      <c r="AB55">
        <v>187.1367553</v>
      </c>
      <c r="AC55">
        <v>179.7189697</v>
      </c>
      <c r="AD55">
        <v>172.0780049</v>
      </c>
      <c r="AE55">
        <v>161.78032189999999</v>
      </c>
      <c r="AF55">
        <v>153.00224420000001</v>
      </c>
      <c r="AG55">
        <v>144.8864217</v>
      </c>
      <c r="AH55">
        <v>135.2125819</v>
      </c>
      <c r="AI55">
        <v>129.34711820000001</v>
      </c>
      <c r="AJ55">
        <v>123.3163717</v>
      </c>
      <c r="AK55">
        <v>117.62655119999999</v>
      </c>
      <c r="AL55">
        <v>112.4450666</v>
      </c>
      <c r="AM55">
        <v>107.75836339999999</v>
      </c>
      <c r="AN55" s="100">
        <v>104.9669438</v>
      </c>
      <c r="AO55" s="100">
        <v>101.7357008</v>
      </c>
      <c r="AP55" s="100">
        <v>98.5246475</v>
      </c>
      <c r="AQ55" s="100">
        <v>95.478939249999996</v>
      </c>
      <c r="AR55" s="100">
        <v>92.564993029999997</v>
      </c>
      <c r="AS55" s="100">
        <v>83.421285600000004</v>
      </c>
      <c r="AT55">
        <v>78.237239849999995</v>
      </c>
      <c r="AU55">
        <v>74.577913620000004</v>
      </c>
      <c r="AV55">
        <v>71.567377780000001</v>
      </c>
      <c r="AW55">
        <v>68.95819195</v>
      </c>
    </row>
    <row r="56" spans="2:49" x14ac:dyDescent="0.25">
      <c r="B56" t="s">
        <v>71</v>
      </c>
      <c r="C56">
        <v>137.915880800119</v>
      </c>
      <c r="D56">
        <v>140.13016487652101</v>
      </c>
      <c r="E56">
        <v>142.3200157</v>
      </c>
      <c r="F56">
        <v>143.1496832</v>
      </c>
      <c r="G56">
        <v>125.7470749</v>
      </c>
      <c r="H56">
        <v>136.60638589999999</v>
      </c>
      <c r="I56">
        <v>132.25045750000001</v>
      </c>
      <c r="J56">
        <v>123.4237509</v>
      </c>
      <c r="K56">
        <v>102.5465312</v>
      </c>
      <c r="L56">
        <v>93.981369869999995</v>
      </c>
      <c r="M56">
        <v>92.379319019999997</v>
      </c>
      <c r="N56">
        <v>80.317057439999999</v>
      </c>
      <c r="O56">
        <v>83.25246482</v>
      </c>
      <c r="P56">
        <v>93.179542299999994</v>
      </c>
      <c r="Q56">
        <v>88.718353179999994</v>
      </c>
      <c r="R56">
        <v>85.133911119999894</v>
      </c>
      <c r="S56">
        <v>55.756580020000001</v>
      </c>
      <c r="T56">
        <v>48.306905219999997</v>
      </c>
      <c r="U56">
        <v>35.506881329999999</v>
      </c>
      <c r="V56">
        <v>26.423231829999999</v>
      </c>
      <c r="W56">
        <v>22.190129779999999</v>
      </c>
      <c r="X56">
        <v>19.188222039999999</v>
      </c>
      <c r="Y56">
        <v>17.38690862</v>
      </c>
      <c r="Z56">
        <v>16.156048040000002</v>
      </c>
      <c r="AA56">
        <v>15.147908340000001</v>
      </c>
      <c r="AB56">
        <v>14.255119540000001</v>
      </c>
      <c r="AC56">
        <v>13.416738970000001</v>
      </c>
      <c r="AD56">
        <v>12.5926273</v>
      </c>
      <c r="AE56">
        <v>11.585403250000001</v>
      </c>
      <c r="AF56">
        <v>10.69851566</v>
      </c>
      <c r="AG56">
        <v>9.8725408330000004</v>
      </c>
      <c r="AH56">
        <v>8.9662656540000008</v>
      </c>
      <c r="AI56">
        <v>8.340554096</v>
      </c>
      <c r="AJ56">
        <v>7.7382875090000001</v>
      </c>
      <c r="AK56">
        <v>7.1930487459999997</v>
      </c>
      <c r="AL56">
        <v>6.7094458799999996</v>
      </c>
      <c r="AM56" s="100">
        <v>6.283193775</v>
      </c>
      <c r="AN56" s="100">
        <v>5.9468073309999996</v>
      </c>
      <c r="AO56" s="100">
        <v>5.6123905880000002</v>
      </c>
      <c r="AP56" s="100">
        <v>5.3034666039999996</v>
      </c>
      <c r="AQ56" s="100">
        <v>5.023444156</v>
      </c>
      <c r="AR56" s="100">
        <v>4.766937242</v>
      </c>
      <c r="AS56">
        <v>4.2112379430000004</v>
      </c>
      <c r="AT56">
        <v>3.8765095789999999</v>
      </c>
      <c r="AU56">
        <v>3.633214148</v>
      </c>
      <c r="AV56">
        <v>3.435026991</v>
      </c>
      <c r="AW56">
        <v>3.2680149360000001</v>
      </c>
    </row>
    <row r="57" spans="2:49" x14ac:dyDescent="0.25">
      <c r="B57" t="s">
        <v>72</v>
      </c>
      <c r="C57">
        <v>34.478970200029899</v>
      </c>
      <c r="D57">
        <v>35.032541219130302</v>
      </c>
      <c r="E57">
        <v>35.580003929999997</v>
      </c>
      <c r="F57">
        <v>34.096961530000002</v>
      </c>
      <c r="G57">
        <v>23.595103340000001</v>
      </c>
      <c r="H57" s="100">
        <v>26.369465909999999</v>
      </c>
      <c r="I57">
        <v>24.312702529999999</v>
      </c>
      <c r="J57">
        <v>19.271221919999999</v>
      </c>
      <c r="K57">
        <v>13.819238889999999</v>
      </c>
      <c r="L57">
        <v>9.2248467289999905</v>
      </c>
      <c r="M57">
        <v>8.6112029670000005</v>
      </c>
      <c r="N57">
        <v>10.4361649</v>
      </c>
      <c r="O57">
        <v>9.9511408929999998</v>
      </c>
      <c r="P57">
        <v>14.168767969999999</v>
      </c>
      <c r="Q57">
        <v>10.68704995</v>
      </c>
      <c r="R57">
        <v>7.7876131260000001</v>
      </c>
      <c r="S57">
        <v>2.5456768840000001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2:49" x14ac:dyDescent="0.25">
      <c r="B58" t="s">
        <v>73</v>
      </c>
      <c r="C58" s="100">
        <v>1.1492990066676601</v>
      </c>
      <c r="D58" s="100">
        <v>1.1677513739710099</v>
      </c>
      <c r="E58" s="100">
        <v>2.1857379159999999</v>
      </c>
      <c r="F58" s="100">
        <v>3.6002590379999999</v>
      </c>
      <c r="G58" s="100">
        <v>5.9823079679999998</v>
      </c>
      <c r="H58" s="100">
        <v>9.6199466279999903</v>
      </c>
      <c r="I58">
        <v>13.324104650000001</v>
      </c>
      <c r="J58">
        <v>18.20781478</v>
      </c>
      <c r="K58" s="100">
        <v>21.909492839999999</v>
      </c>
      <c r="L58" s="100">
        <v>28.02827984</v>
      </c>
      <c r="M58">
        <v>37.174731440000002</v>
      </c>
      <c r="N58">
        <v>45.291866370000001</v>
      </c>
      <c r="O58">
        <v>61.672805459999999</v>
      </c>
      <c r="P58">
        <v>83.201087400000006</v>
      </c>
      <c r="Q58">
        <v>109.4638721</v>
      </c>
      <c r="R58">
        <v>141.0050099</v>
      </c>
      <c r="S58">
        <v>144.89439669999999</v>
      </c>
      <c r="T58">
        <v>224.94364400000001</v>
      </c>
      <c r="U58">
        <v>306.44222509999997</v>
      </c>
      <c r="V58">
        <v>344.01270399999999</v>
      </c>
      <c r="W58">
        <v>388.4160455</v>
      </c>
      <c r="X58">
        <v>443.05109240000002</v>
      </c>
      <c r="Y58">
        <v>515.37108560000001</v>
      </c>
      <c r="Z58">
        <v>594.65216980000002</v>
      </c>
      <c r="AA58">
        <v>677.81423150000001</v>
      </c>
      <c r="AB58">
        <v>761.18634120000002</v>
      </c>
      <c r="AC58">
        <v>842.39364469999998</v>
      </c>
      <c r="AD58">
        <v>919.16541280000001</v>
      </c>
      <c r="AE58">
        <v>975.44035680000002</v>
      </c>
      <c r="AF58">
        <v>1032.6191369999999</v>
      </c>
      <c r="AG58">
        <v>1086.3961529999999</v>
      </c>
      <c r="AH58">
        <v>1118.7761379999999</v>
      </c>
      <c r="AI58">
        <v>1173.764594</v>
      </c>
      <c r="AJ58">
        <v>1219.930239</v>
      </c>
      <c r="AK58">
        <v>1261.483526</v>
      </c>
      <c r="AL58">
        <v>1300.8135749999999</v>
      </c>
      <c r="AM58">
        <v>1338.5591959999999</v>
      </c>
      <c r="AN58">
        <v>1399.510415</v>
      </c>
      <c r="AO58">
        <v>1450.5094730000001</v>
      </c>
      <c r="AP58">
        <v>1497.1173240000001</v>
      </c>
      <c r="AQ58">
        <v>1541.8115780000001</v>
      </c>
      <c r="AR58">
        <v>1584.631961</v>
      </c>
      <c r="AS58">
        <v>1510.984342</v>
      </c>
      <c r="AT58">
        <v>1496.8331720000001</v>
      </c>
      <c r="AU58">
        <v>1504.5655589999999</v>
      </c>
      <c r="AV58">
        <v>1519.9655330000001</v>
      </c>
      <c r="AW58">
        <v>1539.2993409999999</v>
      </c>
    </row>
    <row r="59" spans="2:49" x14ac:dyDescent="0.25">
      <c r="B59" t="s">
        <v>74</v>
      </c>
      <c r="C59" s="100">
        <v>3.4228836395600501E-3</v>
      </c>
      <c r="D59" s="100">
        <v>3.4778391435562701E-3</v>
      </c>
      <c r="E59" s="100">
        <v>6.5096432799999996E-3</v>
      </c>
      <c r="F59" s="100">
        <v>1.7610727E-2</v>
      </c>
      <c r="G59" s="100">
        <v>4.1286774300000002E-2</v>
      </c>
      <c r="H59" s="100">
        <v>8.3106674500000005E-2</v>
      </c>
      <c r="I59" s="100">
        <v>0.13359801090000001</v>
      </c>
      <c r="J59" s="100">
        <v>0.21088009599999999</v>
      </c>
      <c r="K59" s="100">
        <v>0.27895679919999999</v>
      </c>
      <c r="L59" s="100">
        <v>0.39459432529999999</v>
      </c>
      <c r="M59">
        <v>0.59950442910000001</v>
      </c>
      <c r="N59">
        <v>0.80042231490000004</v>
      </c>
      <c r="O59">
        <v>1.1876182909999999</v>
      </c>
      <c r="P59">
        <v>1.048170402</v>
      </c>
      <c r="Q59">
        <v>1.56804064</v>
      </c>
      <c r="R59">
        <v>2.275681434</v>
      </c>
      <c r="S59">
        <v>2.6092957270000001</v>
      </c>
      <c r="T59">
        <v>4.5343529870000001</v>
      </c>
      <c r="U59">
        <v>9.9138660810000001</v>
      </c>
      <c r="V59">
        <v>13.96288908</v>
      </c>
      <c r="W59">
        <v>16.826456820000001</v>
      </c>
      <c r="X59">
        <v>20.434625610000001</v>
      </c>
      <c r="Y59">
        <v>25.196425959999999</v>
      </c>
      <c r="Z59">
        <v>30.67061528</v>
      </c>
      <c r="AA59">
        <v>36.706885509999999</v>
      </c>
      <c r="AB59">
        <v>43.095934419999999</v>
      </c>
      <c r="AC59">
        <v>49.678364350000003</v>
      </c>
      <c r="AD59">
        <v>56.293380310000003</v>
      </c>
      <c r="AE59">
        <v>61.894098739999997</v>
      </c>
      <c r="AF59">
        <v>67.772146550000002</v>
      </c>
      <c r="AG59">
        <v>73.657203929999994</v>
      </c>
      <c r="AH59">
        <v>78.2787091</v>
      </c>
      <c r="AI59">
        <v>84.695125050000001</v>
      </c>
      <c r="AJ59">
        <v>90.712689560000001</v>
      </c>
      <c r="AK59">
        <v>96.604518819999996</v>
      </c>
      <c r="AL59">
        <v>102.5329855</v>
      </c>
      <c r="AM59">
        <v>108.5390247</v>
      </c>
      <c r="AN59">
        <v>117.72475710000001</v>
      </c>
      <c r="AO59">
        <v>126.4733549</v>
      </c>
      <c r="AP59">
        <v>135.2089896</v>
      </c>
      <c r="AQ59">
        <v>144.1404302</v>
      </c>
      <c r="AR59">
        <v>153.2707035</v>
      </c>
      <c r="AS59">
        <v>151.10933309999999</v>
      </c>
      <c r="AT59">
        <v>154.75269280000001</v>
      </c>
      <c r="AU59">
        <v>160.77772809999999</v>
      </c>
      <c r="AV59">
        <v>167.8430918</v>
      </c>
      <c r="AW59">
        <v>175.6205798</v>
      </c>
    </row>
    <row r="60" spans="2:49" x14ac:dyDescent="0.25">
      <c r="B60" t="s">
        <v>75</v>
      </c>
      <c r="C60" s="100">
        <v>7.8463024968376607E-3</v>
      </c>
      <c r="D60" s="100">
        <v>7.9722774213828399E-3</v>
      </c>
      <c r="E60" s="100">
        <v>1.49221054E-2</v>
      </c>
      <c r="F60" s="100">
        <v>2.9299864200000001E-2</v>
      </c>
      <c r="G60" s="100">
        <v>5.6867789799999999E-2</v>
      </c>
      <c r="H60" s="100">
        <v>0.10270999560000001</v>
      </c>
      <c r="I60" s="100">
        <v>0.15461557980000001</v>
      </c>
      <c r="J60" s="100">
        <v>0.230102903</v>
      </c>
      <c r="K60" s="100">
        <v>0.29354520760000002</v>
      </c>
      <c r="L60" s="100">
        <v>0.40034726770000001</v>
      </c>
      <c r="M60">
        <v>0.58074724389999999</v>
      </c>
      <c r="N60">
        <v>0.75297541440000004</v>
      </c>
      <c r="O60">
        <v>1.0882867979999999</v>
      </c>
      <c r="P60">
        <v>1.107368548</v>
      </c>
      <c r="Q60">
        <v>1.581228632</v>
      </c>
      <c r="R60">
        <v>2.2039267850000002</v>
      </c>
      <c r="S60">
        <v>2.4402994420000002</v>
      </c>
      <c r="T60">
        <v>4.0993542789999999</v>
      </c>
      <c r="U60">
        <v>7.9141633210000002</v>
      </c>
      <c r="V60">
        <v>10.56961935</v>
      </c>
      <c r="W60">
        <v>12.54821123</v>
      </c>
      <c r="X60">
        <v>15.02168511</v>
      </c>
      <c r="Y60">
        <v>18.275867080000001</v>
      </c>
      <c r="Z60">
        <v>21.97314544</v>
      </c>
      <c r="AA60">
        <v>26.000609579999999</v>
      </c>
      <c r="AB60">
        <v>30.208387850000001</v>
      </c>
      <c r="AC60">
        <v>34.485940919999997</v>
      </c>
      <c r="AD60">
        <v>38.723497729999998</v>
      </c>
      <c r="AE60">
        <v>42.209140040000001</v>
      </c>
      <c r="AF60">
        <v>45.832562709999998</v>
      </c>
      <c r="AG60">
        <v>49.40683087</v>
      </c>
      <c r="AH60">
        <v>52.086093269999999</v>
      </c>
      <c r="AI60">
        <v>55.906549490000003</v>
      </c>
      <c r="AJ60">
        <v>59.40513722</v>
      </c>
      <c r="AK60">
        <v>62.76497535</v>
      </c>
      <c r="AL60">
        <v>66.092633930000005</v>
      </c>
      <c r="AM60">
        <v>69.413697249999998</v>
      </c>
      <c r="AN60">
        <v>74.504133280000005</v>
      </c>
      <c r="AO60">
        <v>79.204299199999994</v>
      </c>
      <c r="AP60">
        <v>83.784377140000004</v>
      </c>
      <c r="AQ60">
        <v>88.370064400000004</v>
      </c>
      <c r="AR60">
        <v>92.956639519999996</v>
      </c>
      <c r="AS60">
        <v>90.649965210000005</v>
      </c>
      <c r="AT60">
        <v>91.80171532</v>
      </c>
      <c r="AU60">
        <v>94.287657719999999</v>
      </c>
      <c r="AV60">
        <v>97.280713019999894</v>
      </c>
      <c r="AW60">
        <v>100.56719750000001</v>
      </c>
    </row>
    <row r="61" spans="2:49" x14ac:dyDescent="0.25">
      <c r="B61" t="s">
        <v>76</v>
      </c>
      <c r="C61" s="100">
        <v>3.2122446463563603E-2</v>
      </c>
      <c r="D61" s="100">
        <v>3.2638182731835802E-2</v>
      </c>
      <c r="E61" s="100">
        <v>6.1090498399999998E-2</v>
      </c>
      <c r="F61" s="100">
        <v>0.1025961557</v>
      </c>
      <c r="G61" s="100">
        <v>0.17380741669999999</v>
      </c>
      <c r="H61" s="100">
        <v>0.28379259610000002</v>
      </c>
      <c r="I61" s="100">
        <v>0.39752229230000002</v>
      </c>
      <c r="J61" s="100">
        <v>0.54985818730000002</v>
      </c>
      <c r="K61" s="100">
        <v>0.66739136750000005</v>
      </c>
      <c r="L61" s="100">
        <v>0.86216223130000003</v>
      </c>
      <c r="M61">
        <v>1.1598330450000001</v>
      </c>
      <c r="N61">
        <v>1.427507539</v>
      </c>
      <c r="O61">
        <v>1.963216394</v>
      </c>
      <c r="P61">
        <v>2.5318929379999999</v>
      </c>
      <c r="Q61">
        <v>3.3730488150000002</v>
      </c>
      <c r="R61">
        <v>4.3996507109999996</v>
      </c>
      <c r="S61">
        <v>4.5765846940000001</v>
      </c>
      <c r="T61">
        <v>7.1996757369999997</v>
      </c>
      <c r="U61">
        <v>10.41386142</v>
      </c>
      <c r="V61">
        <v>12.01292084</v>
      </c>
      <c r="W61">
        <v>13.65661843</v>
      </c>
      <c r="X61">
        <v>15.67027261</v>
      </c>
      <c r="Y61">
        <v>18.31595102</v>
      </c>
      <c r="Z61" s="100">
        <v>21.211467219999999</v>
      </c>
      <c r="AA61">
        <v>24.241581</v>
      </c>
      <c r="AB61">
        <v>27.269711990000001</v>
      </c>
      <c r="AC61">
        <v>30.206019959999999</v>
      </c>
      <c r="AD61">
        <v>32.965116209999998</v>
      </c>
      <c r="AE61">
        <v>34.967832049999998</v>
      </c>
      <c r="AF61">
        <v>36.979016829999999</v>
      </c>
      <c r="AG61">
        <v>38.841428649999997</v>
      </c>
      <c r="AH61">
        <v>39.910359110000002</v>
      </c>
      <c r="AI61">
        <v>41.753287659999998</v>
      </c>
      <c r="AJ61">
        <v>43.245569930000002</v>
      </c>
      <c r="AK61">
        <v>44.535367090000001</v>
      </c>
      <c r="AL61">
        <v>45.705233990000004</v>
      </c>
      <c r="AM61">
        <v>46.775295270000001</v>
      </c>
      <c r="AN61">
        <v>48.499533069999998</v>
      </c>
      <c r="AO61">
        <v>49.7845558</v>
      </c>
      <c r="AP61">
        <v>50.820294529999998</v>
      </c>
      <c r="AQ61">
        <v>51.685419979999999</v>
      </c>
      <c r="AR61">
        <v>52.374009780000002</v>
      </c>
      <c r="AS61">
        <v>49.155519349999999</v>
      </c>
      <c r="AT61">
        <v>47.832918859999999</v>
      </c>
      <c r="AU61">
        <v>47.124416269999998</v>
      </c>
      <c r="AV61">
        <v>46.548342030000001</v>
      </c>
      <c r="AW61">
        <v>45.968512330000003</v>
      </c>
    </row>
    <row r="62" spans="2:49" x14ac:dyDescent="0.25">
      <c r="B62" t="s">
        <v>77</v>
      </c>
      <c r="C62" s="100">
        <v>0.75461419315223899</v>
      </c>
      <c r="D62" s="100">
        <v>0.76672976811017601</v>
      </c>
      <c r="E62" s="100">
        <v>1.435125972</v>
      </c>
      <c r="F62" s="100">
        <v>2.3638492200000001</v>
      </c>
      <c r="G62" s="100">
        <v>3.92766883</v>
      </c>
      <c r="H62" s="100">
        <v>6.3110646069999996</v>
      </c>
      <c r="I62">
        <v>8.7316096739999995</v>
      </c>
      <c r="J62">
        <v>11.91735274</v>
      </c>
      <c r="K62" s="100">
        <v>14.327045869999999</v>
      </c>
      <c r="L62" s="100">
        <v>18.30850671</v>
      </c>
      <c r="M62">
        <v>24.243055720000001</v>
      </c>
      <c r="N62">
        <v>29.499495970000002</v>
      </c>
      <c r="O62">
        <v>40.116764420000003</v>
      </c>
      <c r="P62">
        <v>54.412642570000003</v>
      </c>
      <c r="Q62">
        <v>71.489358100000004</v>
      </c>
      <c r="R62">
        <v>91.953808899999999</v>
      </c>
      <c r="S62">
        <v>94.346790220000003</v>
      </c>
      <c r="T62">
        <v>146.2125432</v>
      </c>
      <c r="U62">
        <v>197.1543197</v>
      </c>
      <c r="V62">
        <v>219.74751119999999</v>
      </c>
      <c r="W62">
        <v>247.5139977</v>
      </c>
      <c r="X62">
        <v>281.62772369999999</v>
      </c>
      <c r="Y62">
        <v>326.78852239999998</v>
      </c>
      <c r="Z62">
        <v>376.14863259999998</v>
      </c>
      <c r="AA62">
        <v>427.75422400000002</v>
      </c>
      <c r="AB62">
        <v>479.29424189999997</v>
      </c>
      <c r="AC62">
        <v>529.28735949999998</v>
      </c>
      <c r="AD62">
        <v>576.32214409999995</v>
      </c>
      <c r="AE62">
        <v>610.36442509999995</v>
      </c>
      <c r="AF62">
        <v>644.84351419999996</v>
      </c>
      <c r="AG62">
        <v>677.06361709999999</v>
      </c>
      <c r="AH62">
        <v>695.83898980000004</v>
      </c>
      <c r="AI62">
        <v>728.55145219999997</v>
      </c>
      <c r="AJ62">
        <v>755.64884549999999</v>
      </c>
      <c r="AK62">
        <v>779.76254029999996</v>
      </c>
      <c r="AL62">
        <v>802.38148249999995</v>
      </c>
      <c r="AM62">
        <v>823.90543579999996</v>
      </c>
      <c r="AN62">
        <v>858.9598641</v>
      </c>
      <c r="AO62">
        <v>887.67502539999998</v>
      </c>
      <c r="AP62">
        <v>913.49028299999998</v>
      </c>
      <c r="AQ62">
        <v>937.92722060000006</v>
      </c>
      <c r="AR62">
        <v>961.01171090000003</v>
      </c>
      <c r="AS62">
        <v>913.48344399999996</v>
      </c>
      <c r="AT62">
        <v>902.01422009999999</v>
      </c>
      <c r="AU62">
        <v>903.67081240000005</v>
      </c>
      <c r="AV62">
        <v>909.81422620000001</v>
      </c>
      <c r="AW62">
        <v>918.16323150000005</v>
      </c>
    </row>
    <row r="63" spans="2:49" x14ac:dyDescent="0.25">
      <c r="B63" t="s">
        <v>78</v>
      </c>
      <c r="C63" s="100">
        <v>0.29742225840361802</v>
      </c>
      <c r="D63" s="100">
        <v>0.302197468966243</v>
      </c>
      <c r="E63" s="100">
        <v>0.56563792660000001</v>
      </c>
      <c r="F63" s="100">
        <v>0.92795737540000001</v>
      </c>
      <c r="G63" s="100">
        <v>1.5353382010000001</v>
      </c>
      <c r="H63" s="100">
        <v>2.4579200980000002</v>
      </c>
      <c r="I63" s="100">
        <v>3.390523881</v>
      </c>
      <c r="J63" s="100">
        <v>4.6120617270000004</v>
      </c>
      <c r="K63" s="100">
        <v>5.5308028069999997</v>
      </c>
      <c r="L63" s="100">
        <v>7.0470937740000004</v>
      </c>
      <c r="M63">
        <v>9.2895183370000005</v>
      </c>
      <c r="N63">
        <v>11.26518186</v>
      </c>
      <c r="O63">
        <v>15.26589757</v>
      </c>
      <c r="P63">
        <v>21.011546599999999</v>
      </c>
      <c r="Q63">
        <v>27.502024349999999</v>
      </c>
      <c r="R63">
        <v>35.234146330000002</v>
      </c>
      <c r="S63">
        <v>36.002096700000003</v>
      </c>
      <c r="T63">
        <v>55.527609210000001</v>
      </c>
      <c r="U63">
        <v>72.829018020000007</v>
      </c>
      <c r="V63">
        <v>79.63744964</v>
      </c>
      <c r="W63">
        <v>89.128638190000004</v>
      </c>
      <c r="X63">
        <v>100.7487102</v>
      </c>
      <c r="Y63">
        <v>116.14696549999999</v>
      </c>
      <c r="Z63">
        <v>132.8485459</v>
      </c>
      <c r="AA63">
        <v>150.162115</v>
      </c>
      <c r="AB63">
        <v>167.284887</v>
      </c>
      <c r="AC63">
        <v>183.71553689999999</v>
      </c>
      <c r="AD63">
        <v>198.98053899999999</v>
      </c>
      <c r="AE63">
        <v>209.64997249999999</v>
      </c>
      <c r="AF63">
        <v>220.3722703</v>
      </c>
      <c r="AG63">
        <v>230.2224042</v>
      </c>
      <c r="AH63">
        <v>235.4241605</v>
      </c>
      <c r="AI63">
        <v>245.25440739999999</v>
      </c>
      <c r="AJ63">
        <v>253.0982831</v>
      </c>
      <c r="AK63">
        <v>259.85930459999997</v>
      </c>
      <c r="AL63">
        <v>266.04643800000002</v>
      </c>
      <c r="AM63">
        <v>271.79971189999998</v>
      </c>
      <c r="AN63">
        <v>281.46182399999998</v>
      </c>
      <c r="AO63">
        <v>288.91520680000002</v>
      </c>
      <c r="AP63">
        <v>295.31450719999998</v>
      </c>
      <c r="AQ63">
        <v>301.16671339999999</v>
      </c>
      <c r="AR63">
        <v>306.48951119999998</v>
      </c>
      <c r="AS63">
        <v>289.36472350000003</v>
      </c>
      <c r="AT63">
        <v>283.78516189999999</v>
      </c>
      <c r="AU63">
        <v>282.35876530000002</v>
      </c>
      <c r="AV63">
        <v>282.32630230000001</v>
      </c>
      <c r="AW63">
        <v>282.95796109999998</v>
      </c>
    </row>
    <row r="64" spans="2:49" x14ac:dyDescent="0.25">
      <c r="B64" t="s">
        <v>79</v>
      </c>
      <c r="C64" s="100">
        <v>4.0548006191711396E-3</v>
      </c>
      <c r="D64">
        <v>4.1199017546743504E-3</v>
      </c>
      <c r="E64">
        <v>7.7114235699999997E-3</v>
      </c>
      <c r="F64">
        <v>7.4897050200000001E-3</v>
      </c>
      <c r="G64">
        <v>3.4607053300000001E-3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80</v>
      </c>
      <c r="C65" s="100">
        <v>4.9816121892674002E-2</v>
      </c>
      <c r="D65" s="100">
        <v>5.0615935843142099E-2</v>
      </c>
      <c r="E65" s="100">
        <v>9.47403468E-2</v>
      </c>
      <c r="F65" s="100">
        <v>0.15145599030000001</v>
      </c>
      <c r="G65" s="100">
        <v>0.24387825090000001</v>
      </c>
      <c r="H65" s="100">
        <v>0.38135265610000002</v>
      </c>
      <c r="I65" s="100">
        <v>0.51623520789999999</v>
      </c>
      <c r="J65" s="100">
        <v>0.68755912919999995</v>
      </c>
      <c r="K65" s="100">
        <v>0.81175079510000003</v>
      </c>
      <c r="L65" s="100">
        <v>1.01557553</v>
      </c>
      <c r="M65" s="100">
        <v>1.302072656</v>
      </c>
      <c r="N65" s="100">
        <v>1.5462832790000001</v>
      </c>
      <c r="O65" s="100">
        <v>2.0510219869999999</v>
      </c>
      <c r="P65" s="100">
        <v>3.0894663389999999</v>
      </c>
      <c r="Q65" s="100">
        <v>3.9501715470000001</v>
      </c>
      <c r="R65" s="100">
        <v>4.9377957739999996</v>
      </c>
      <c r="S65" s="100">
        <v>4.9193298749999999</v>
      </c>
      <c r="T65" s="100">
        <v>7.3701085859999997</v>
      </c>
      <c r="U65" s="100">
        <v>8.2169966260000002</v>
      </c>
      <c r="V65" s="100">
        <v>8.0823139340000001</v>
      </c>
      <c r="W65" s="100">
        <v>8.7421231160000001</v>
      </c>
      <c r="X65" s="100">
        <v>9.5480751050000006</v>
      </c>
      <c r="Y65" s="100">
        <v>10.647353649999999</v>
      </c>
      <c r="Z65" s="100">
        <v>11.79976327</v>
      </c>
      <c r="AA65" s="100">
        <v>12.94881638</v>
      </c>
      <c r="AB65" s="100">
        <v>14.03317803</v>
      </c>
      <c r="AC65" s="100">
        <v>15.02042301</v>
      </c>
      <c r="AD65" s="100">
        <v>15.88073539</v>
      </c>
      <c r="AE65" s="100">
        <v>16.35488836</v>
      </c>
      <c r="AF65" s="100">
        <v>16.819626230000001</v>
      </c>
      <c r="AG65" s="100">
        <v>17.20466871</v>
      </c>
      <c r="AH65" s="100">
        <v>17.23782666</v>
      </c>
      <c r="AI65" s="100">
        <v>17.60377192</v>
      </c>
      <c r="AJ65" s="100">
        <v>17.819713549999999</v>
      </c>
      <c r="AK65" s="100">
        <v>17.956819500000002</v>
      </c>
      <c r="AL65" s="100">
        <v>18.054800780000001</v>
      </c>
      <c r="AM65" s="100">
        <v>18.12603099</v>
      </c>
      <c r="AN65" s="100">
        <v>18.360303590000001</v>
      </c>
      <c r="AO65" s="100">
        <v>18.457030899999999</v>
      </c>
      <c r="AP65" s="100">
        <v>18.498872819999999</v>
      </c>
      <c r="AQ65" s="100">
        <v>18.521729629999999</v>
      </c>
      <c r="AR65" s="100">
        <v>18.529386429999999</v>
      </c>
      <c r="AS65" s="100">
        <v>17.221357189999999</v>
      </c>
      <c r="AT65" s="100">
        <v>16.64646273</v>
      </c>
      <c r="AU65" s="100">
        <v>16.346178930000001</v>
      </c>
      <c r="AV65" s="100">
        <v>16.152857269999998</v>
      </c>
      <c r="AW65">
        <v>16.021858909999999</v>
      </c>
    </row>
    <row r="66" spans="2:49" x14ac:dyDescent="0.25">
      <c r="B66" t="s">
        <v>358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359</v>
      </c>
      <c r="C67">
        <v>5.2121797950038999</v>
      </c>
      <c r="D67">
        <v>5.29586302754001</v>
      </c>
      <c r="E67">
        <v>5.3808898210000002</v>
      </c>
      <c r="F67">
        <v>5.421052972</v>
      </c>
      <c r="G67">
        <v>4.6468206079999996</v>
      </c>
      <c r="H67">
        <v>3.9009220789999999</v>
      </c>
      <c r="I67">
        <v>4.1619610859999998</v>
      </c>
      <c r="J67">
        <v>4.0389376270000001</v>
      </c>
      <c r="K67">
        <v>3.8360878029999999</v>
      </c>
      <c r="L67">
        <v>4.0588210360000003</v>
      </c>
      <c r="M67">
        <v>4.2205362219999998</v>
      </c>
      <c r="N67">
        <v>4.2270412259999999</v>
      </c>
      <c r="O67">
        <v>3.5839302480000002</v>
      </c>
      <c r="P67">
        <v>2.9351234060000002</v>
      </c>
      <c r="Q67">
        <v>2.5320472399999998</v>
      </c>
      <c r="R67">
        <v>2.3443574900000002</v>
      </c>
      <c r="S67">
        <v>2.2075355590000001</v>
      </c>
      <c r="T67">
        <v>2.1390022819999999</v>
      </c>
      <c r="U67">
        <v>2.1579551380000002</v>
      </c>
      <c r="V67">
        <v>2.2184038830000001</v>
      </c>
      <c r="W67">
        <v>2.273975149</v>
      </c>
      <c r="X67">
        <v>2.3245605290000002</v>
      </c>
      <c r="Y67">
        <v>2.3608613100000002</v>
      </c>
      <c r="Z67">
        <v>2.396416678</v>
      </c>
      <c r="AA67">
        <v>2.4303341170000001</v>
      </c>
      <c r="AB67">
        <v>2.4656124199999998</v>
      </c>
      <c r="AC67">
        <v>2.5028113410000001</v>
      </c>
      <c r="AD67">
        <v>2.5414311949999999</v>
      </c>
      <c r="AE67">
        <v>2.5790057960000001</v>
      </c>
      <c r="AF67">
        <v>2.6159396720000001</v>
      </c>
      <c r="AG67">
        <v>2.6520618059999999</v>
      </c>
      <c r="AH67">
        <v>2.6878855869999998</v>
      </c>
      <c r="AI67">
        <v>2.7231301960000001</v>
      </c>
      <c r="AJ67">
        <v>2.7583392529999999</v>
      </c>
      <c r="AK67">
        <v>2.7945075250000002</v>
      </c>
      <c r="AL67">
        <v>2.8311052810000001</v>
      </c>
      <c r="AM67">
        <v>2.8681541180000001</v>
      </c>
      <c r="AN67">
        <v>2.9014210459999998</v>
      </c>
      <c r="AO67">
        <v>2.9328162689999999</v>
      </c>
      <c r="AP67">
        <v>2.9630204930000001</v>
      </c>
      <c r="AQ67">
        <v>2.993062369</v>
      </c>
      <c r="AR67">
        <v>3.022244224</v>
      </c>
      <c r="AS67">
        <v>3.0538384760000001</v>
      </c>
      <c r="AT67">
        <v>3.0873467269999999</v>
      </c>
      <c r="AU67">
        <v>3.1217876439999999</v>
      </c>
      <c r="AV67">
        <v>3.1570399889999998</v>
      </c>
      <c r="AW67">
        <v>3.195871398</v>
      </c>
    </row>
    <row r="68" spans="2:49" x14ac:dyDescent="0.25">
      <c r="B68" t="s">
        <v>360</v>
      </c>
      <c r="C68">
        <v>0.35839918454870201</v>
      </c>
      <c r="D68">
        <v>0.36415339938413299</v>
      </c>
      <c r="E68">
        <v>0.37</v>
      </c>
      <c r="F68">
        <v>0.36107394180000002</v>
      </c>
      <c r="G68">
        <v>0.35164616840000001</v>
      </c>
      <c r="H68">
        <v>0.3420748093</v>
      </c>
      <c r="I68">
        <v>0.33414150380000002</v>
      </c>
      <c r="J68">
        <v>0.3261528366</v>
      </c>
      <c r="K68">
        <v>0.3171893959</v>
      </c>
      <c r="L68">
        <v>0.30731531820000002</v>
      </c>
      <c r="M68">
        <v>0.29770513139999999</v>
      </c>
      <c r="N68" s="100">
        <v>0.28933542130000001</v>
      </c>
      <c r="O68" s="100">
        <v>0.28337288179999998</v>
      </c>
      <c r="P68" s="100">
        <v>0.27861280090000001</v>
      </c>
      <c r="Q68" s="100">
        <v>0.2733669339</v>
      </c>
      <c r="R68" s="100">
        <v>0.26603934039999999</v>
      </c>
      <c r="S68" s="100">
        <v>0.25838832039999998</v>
      </c>
      <c r="T68" s="100">
        <v>0.24993323470000001</v>
      </c>
      <c r="U68" s="100">
        <v>0.241064168</v>
      </c>
      <c r="V68" s="100">
        <v>0.23107309500000001</v>
      </c>
      <c r="W68" s="100">
        <v>0.2212402933</v>
      </c>
      <c r="X68" s="100">
        <v>0.21168971950000001</v>
      </c>
      <c r="Y68" s="100">
        <v>0.2028365973</v>
      </c>
      <c r="Z68" s="100">
        <v>0.19504175939999999</v>
      </c>
      <c r="AA68" s="100">
        <v>0.18816960460000001</v>
      </c>
      <c r="AB68" s="100">
        <v>0.1820482695</v>
      </c>
      <c r="AC68" s="100">
        <v>0.17650802700000001</v>
      </c>
      <c r="AD68">
        <v>0.1714358621</v>
      </c>
      <c r="AE68">
        <v>0.16674623650000001</v>
      </c>
      <c r="AF68">
        <v>0.16237610350000001</v>
      </c>
      <c r="AG68">
        <v>0.15827836889999999</v>
      </c>
      <c r="AH68">
        <v>0.15442073789999999</v>
      </c>
      <c r="AI68">
        <v>0.15076687080000001</v>
      </c>
      <c r="AJ68">
        <v>0.14728539439999999</v>
      </c>
      <c r="AK68">
        <v>0.14395376479999999</v>
      </c>
      <c r="AL68">
        <v>0.14074842239999999</v>
      </c>
      <c r="AM68">
        <v>0.1376478069</v>
      </c>
      <c r="AN68">
        <v>0.13461940040000001</v>
      </c>
      <c r="AO68" s="100">
        <v>0.13161989569999999</v>
      </c>
      <c r="AP68" s="100">
        <v>0.12863051089999999</v>
      </c>
      <c r="AQ68" s="100">
        <v>0.12565232730000001</v>
      </c>
      <c r="AR68" s="100">
        <v>0.12268892150000001</v>
      </c>
      <c r="AS68" s="100">
        <v>0.1197434762</v>
      </c>
      <c r="AT68" s="100">
        <v>0.11680987330000001</v>
      </c>
      <c r="AU68" s="100">
        <v>0.1138870904</v>
      </c>
      <c r="AV68" s="100">
        <v>0.110979648</v>
      </c>
      <c r="AW68" s="100">
        <v>0.1081405418</v>
      </c>
    </row>
    <row r="69" spans="2:49" x14ac:dyDescent="0.25">
      <c r="B69" t="s">
        <v>361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362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363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364</v>
      </c>
      <c r="C72">
        <v>2.1503951072922098</v>
      </c>
      <c r="D72">
        <v>2.1849203963048001</v>
      </c>
      <c r="E72">
        <v>2.2200000000000002</v>
      </c>
      <c r="F72">
        <v>2.2765710079999999</v>
      </c>
      <c r="G72">
        <v>2.1982587919999999</v>
      </c>
      <c r="H72">
        <v>2.2365594889999998</v>
      </c>
      <c r="I72">
        <v>2.327491808</v>
      </c>
      <c r="J72">
        <v>2.2426664139999999</v>
      </c>
      <c r="K72">
        <v>2.1857591529999998</v>
      </c>
      <c r="L72">
        <v>2.079308642</v>
      </c>
      <c r="M72">
        <v>2.1714321380000001</v>
      </c>
      <c r="N72">
        <v>2.2227711270000001</v>
      </c>
      <c r="O72">
        <v>2.3360720719999999</v>
      </c>
      <c r="P72">
        <v>2.3855976110000001</v>
      </c>
      <c r="Q72">
        <v>2.3658349030000001</v>
      </c>
      <c r="R72">
        <v>2.3896717550000002</v>
      </c>
      <c r="S72">
        <v>2.396031502</v>
      </c>
      <c r="T72">
        <v>2.393458726</v>
      </c>
      <c r="U72">
        <v>2.3928697269999999</v>
      </c>
      <c r="V72">
        <v>2.4027866339999999</v>
      </c>
      <c r="W72">
        <v>2.3986388070000002</v>
      </c>
      <c r="X72">
        <v>2.3883748840000001</v>
      </c>
      <c r="Y72">
        <v>2.3885088240000001</v>
      </c>
      <c r="Z72">
        <v>2.4043666130000001</v>
      </c>
      <c r="AA72">
        <v>2.431192555</v>
      </c>
      <c r="AB72">
        <v>2.4658495309999999</v>
      </c>
      <c r="AC72">
        <v>2.5054262500000002</v>
      </c>
      <c r="AD72">
        <v>2.5484063680000002</v>
      </c>
      <c r="AE72">
        <v>2.5920081129999999</v>
      </c>
      <c r="AF72">
        <v>2.6348858769999999</v>
      </c>
      <c r="AG72">
        <v>2.6764107629999998</v>
      </c>
      <c r="AH72">
        <v>2.7172388170000001</v>
      </c>
      <c r="AI72">
        <v>2.7562673790000001</v>
      </c>
      <c r="AJ72">
        <v>2.7946001850000002</v>
      </c>
      <c r="AK72">
        <v>2.833192591</v>
      </c>
      <c r="AL72">
        <v>2.871999352</v>
      </c>
      <c r="AM72">
        <v>2.9113309109999999</v>
      </c>
      <c r="AN72">
        <v>2.9452796449999998</v>
      </c>
      <c r="AO72">
        <v>2.9761888889999999</v>
      </c>
      <c r="AP72">
        <v>3.0052331209999998</v>
      </c>
      <c r="AQ72">
        <v>3.0337934670000002</v>
      </c>
      <c r="AR72">
        <v>3.0614723260000001</v>
      </c>
      <c r="AS72">
        <v>3.0891163619999999</v>
      </c>
      <c r="AT72">
        <v>3.1154294349999998</v>
      </c>
      <c r="AU72">
        <v>3.1405887909999999</v>
      </c>
      <c r="AV72">
        <v>3.1654515490000001</v>
      </c>
      <c r="AW72">
        <v>3.1941897849999998</v>
      </c>
    </row>
    <row r="73" spans="2:49" x14ac:dyDescent="0.25">
      <c r="B73" t="s">
        <v>365</v>
      </c>
      <c r="C73">
        <v>17.283948650263198</v>
      </c>
      <c r="D73">
        <v>17.561448036494799</v>
      </c>
      <c r="E73">
        <v>17.843402770000001</v>
      </c>
      <c r="F73">
        <v>18.05915405</v>
      </c>
      <c r="G73">
        <v>17.056003780000001</v>
      </c>
      <c r="H73">
        <v>15.74426294</v>
      </c>
      <c r="I73">
        <v>16.095459730000002</v>
      </c>
      <c r="J73">
        <v>16.335025770000001</v>
      </c>
      <c r="K73">
        <v>15.02265603</v>
      </c>
      <c r="L73">
        <v>14.550998249999999</v>
      </c>
      <c r="M73">
        <v>14.702703959999999</v>
      </c>
      <c r="N73">
        <v>15.26091242</v>
      </c>
      <c r="O73">
        <v>15.227462109999999</v>
      </c>
      <c r="P73">
        <v>14.42057486</v>
      </c>
      <c r="Q73">
        <v>13.37449295</v>
      </c>
      <c r="R73">
        <v>12.77207598</v>
      </c>
      <c r="S73">
        <v>12.88643688</v>
      </c>
      <c r="T73">
        <v>12.58312581</v>
      </c>
      <c r="U73">
        <v>12.623767819999999</v>
      </c>
      <c r="V73">
        <v>12.866908560000001</v>
      </c>
      <c r="W73">
        <v>12.94424261</v>
      </c>
      <c r="X73">
        <v>12.975776189999999</v>
      </c>
      <c r="Y73">
        <v>12.9136554</v>
      </c>
      <c r="Z73">
        <v>12.928404260000001</v>
      </c>
      <c r="AA73">
        <v>12.983661529999999</v>
      </c>
      <c r="AB73">
        <v>13.0714904</v>
      </c>
      <c r="AC73">
        <v>13.182877980000001</v>
      </c>
      <c r="AD73">
        <v>13.32515808</v>
      </c>
      <c r="AE73">
        <v>13.462438649999999</v>
      </c>
      <c r="AF73">
        <v>13.59258872</v>
      </c>
      <c r="AG73">
        <v>13.713949830000001</v>
      </c>
      <c r="AH73">
        <v>13.834700010000001</v>
      </c>
      <c r="AI73">
        <v>13.93875324</v>
      </c>
      <c r="AJ73">
        <v>14.036699309999999</v>
      </c>
      <c r="AK73">
        <v>14.141467179999999</v>
      </c>
      <c r="AL73">
        <v>14.246553990000001</v>
      </c>
      <c r="AM73">
        <v>14.35248254</v>
      </c>
      <c r="AN73">
        <v>14.411417439999999</v>
      </c>
      <c r="AO73">
        <v>14.44841693</v>
      </c>
      <c r="AP73">
        <v>14.474251779999999</v>
      </c>
      <c r="AQ73">
        <v>14.50117588</v>
      </c>
      <c r="AR73">
        <v>14.520608380000001</v>
      </c>
      <c r="AS73">
        <v>14.54895436</v>
      </c>
      <c r="AT73">
        <v>14.58143063</v>
      </c>
      <c r="AU73">
        <v>14.614457059999999</v>
      </c>
      <c r="AV73">
        <v>14.650396730000001</v>
      </c>
      <c r="AW73">
        <v>14.71905055</v>
      </c>
    </row>
    <row r="74" spans="2:49" x14ac:dyDescent="0.25">
      <c r="B74" t="s">
        <v>366</v>
      </c>
      <c r="C74">
        <v>9.6518912203120095</v>
      </c>
      <c r="D74">
        <v>9.8068554558467902</v>
      </c>
      <c r="E74">
        <v>9.9643076920000002</v>
      </c>
      <c r="F74">
        <v>9.5818703749999994</v>
      </c>
      <c r="G74">
        <v>8.9071219240000001</v>
      </c>
      <c r="H74">
        <v>9.1395059639999996</v>
      </c>
      <c r="I74">
        <v>8.4586030409999999</v>
      </c>
      <c r="J74">
        <v>7.8520817169999999</v>
      </c>
      <c r="K74">
        <v>7.4070481849999998</v>
      </c>
      <c r="L74">
        <v>7.2211533389999998</v>
      </c>
      <c r="M74">
        <v>7.0765843479999999</v>
      </c>
      <c r="N74">
        <v>7.1582521510000001</v>
      </c>
      <c r="O74">
        <v>7.1489267930000002</v>
      </c>
      <c r="P74">
        <v>6.868812138</v>
      </c>
      <c r="Q74">
        <v>6.5230760520000004</v>
      </c>
      <c r="R74">
        <v>6.5249433200000002</v>
      </c>
      <c r="S74">
        <v>6.3876031260000001</v>
      </c>
      <c r="T74">
        <v>6.3001432130000001</v>
      </c>
      <c r="U74">
        <v>6.2711829650000004</v>
      </c>
      <c r="V74">
        <v>6.2186183249999996</v>
      </c>
      <c r="W74">
        <v>6.0964249690000001</v>
      </c>
      <c r="X74">
        <v>5.9348818870000004</v>
      </c>
      <c r="Y74">
        <v>5.7422322360000004</v>
      </c>
      <c r="Z74">
        <v>5.5761726559999998</v>
      </c>
      <c r="AA74">
        <v>5.4275392220000001</v>
      </c>
      <c r="AB74">
        <v>5.2972809920000001</v>
      </c>
      <c r="AC74">
        <v>5.1763538809999998</v>
      </c>
      <c r="AD74">
        <v>5.0539484479999999</v>
      </c>
      <c r="AE74">
        <v>4.9328344939999997</v>
      </c>
      <c r="AF74">
        <v>4.813583285</v>
      </c>
      <c r="AG74">
        <v>4.696232813</v>
      </c>
      <c r="AH74">
        <v>4.58247027</v>
      </c>
      <c r="AI74">
        <v>4.4723293179999999</v>
      </c>
      <c r="AJ74">
        <v>4.3657192780000003</v>
      </c>
      <c r="AK74">
        <v>4.2632652139999996</v>
      </c>
      <c r="AL74">
        <v>4.1637340040000002</v>
      </c>
      <c r="AM74">
        <v>4.0669144800000003</v>
      </c>
      <c r="AN74">
        <v>3.9575674900000002</v>
      </c>
      <c r="AO74">
        <v>3.8466714679999998</v>
      </c>
      <c r="AP74">
        <v>3.7355767050000002</v>
      </c>
      <c r="AQ74">
        <v>3.6255932409999998</v>
      </c>
      <c r="AR74">
        <v>3.5167328489999998</v>
      </c>
      <c r="AS74">
        <v>3.4081330360000002</v>
      </c>
      <c r="AT74">
        <v>3.300342391</v>
      </c>
      <c r="AU74">
        <v>3.1938174739999998</v>
      </c>
      <c r="AV74">
        <v>3.0893406369999998</v>
      </c>
      <c r="AW74">
        <v>2.9904495670000002</v>
      </c>
    </row>
    <row r="75" spans="2:49" x14ac:dyDescent="0.25">
      <c r="B75" t="s">
        <v>367</v>
      </c>
      <c r="C75">
        <v>4.6065844460580001</v>
      </c>
      <c r="D75">
        <v>4.68054464938142</v>
      </c>
      <c r="E75">
        <v>4.7556923080000004</v>
      </c>
      <c r="F75">
        <v>4.841591728</v>
      </c>
      <c r="G75">
        <v>4.7241703460000002</v>
      </c>
      <c r="H75">
        <v>4.5709668580000002</v>
      </c>
      <c r="I75">
        <v>4.5466526729999996</v>
      </c>
      <c r="J75" s="42">
        <v>4.4111210019999998</v>
      </c>
      <c r="K75">
        <v>4.2129648150000003</v>
      </c>
      <c r="L75">
        <v>4.1000812929999997</v>
      </c>
      <c r="M75">
        <v>4.0755307849999998</v>
      </c>
      <c r="N75">
        <v>4.148793672</v>
      </c>
      <c r="O75">
        <v>3.9583461419999999</v>
      </c>
      <c r="P75">
        <v>3.721931391</v>
      </c>
      <c r="Q75">
        <v>3.4791660279999999</v>
      </c>
      <c r="R75">
        <v>3.2906235850000001</v>
      </c>
      <c r="S75">
        <v>3.1129452770000001</v>
      </c>
      <c r="T75">
        <v>3.1237626029999999</v>
      </c>
      <c r="U75">
        <v>3.1692127559999999</v>
      </c>
      <c r="V75">
        <v>3.231204913</v>
      </c>
      <c r="W75">
        <v>3.2097002309999998</v>
      </c>
      <c r="X75">
        <v>3.1636431410000001</v>
      </c>
      <c r="Y75">
        <v>3.09613322</v>
      </c>
      <c r="Z75">
        <v>3.0237893659999999</v>
      </c>
      <c r="AA75">
        <v>2.951663591</v>
      </c>
      <c r="AB75">
        <v>2.8826872699999999</v>
      </c>
      <c r="AC75">
        <v>2.816611456</v>
      </c>
      <c r="AD75">
        <v>2.7510843120000001</v>
      </c>
      <c r="AE75">
        <v>2.6860448720000001</v>
      </c>
      <c r="AF75">
        <v>2.6217545979999999</v>
      </c>
      <c r="AG75">
        <v>2.5584115939999998</v>
      </c>
      <c r="AH75">
        <v>2.496527591</v>
      </c>
      <c r="AI75">
        <v>2.4364601349999999</v>
      </c>
      <c r="AJ75">
        <v>2.3783914350000002</v>
      </c>
      <c r="AK75">
        <v>2.322583404</v>
      </c>
      <c r="AL75">
        <v>2.268896646</v>
      </c>
      <c r="AM75">
        <v>2.2172849979999998</v>
      </c>
      <c r="AN75">
        <v>2.1834713620000001</v>
      </c>
      <c r="AO75">
        <v>2.1562388590000001</v>
      </c>
      <c r="AP75">
        <v>2.1314453680000001</v>
      </c>
      <c r="AQ75">
        <v>2.1076908740000002</v>
      </c>
      <c r="AR75">
        <v>2.0843736270000002</v>
      </c>
      <c r="AS75">
        <v>2.0619384030000001</v>
      </c>
      <c r="AT75">
        <v>2.0398899780000002</v>
      </c>
      <c r="AU75">
        <v>2.0180845340000002</v>
      </c>
      <c r="AV75">
        <v>1.9966152130000001</v>
      </c>
      <c r="AW75">
        <v>1.9760923909999999</v>
      </c>
    </row>
    <row r="76" spans="2:49" x14ac:dyDescent="0.25">
      <c r="B76" t="s">
        <v>368</v>
      </c>
      <c r="C76">
        <v>27.122100452334202</v>
      </c>
      <c r="D76">
        <v>27.557554547988399</v>
      </c>
      <c r="E76">
        <v>28</v>
      </c>
      <c r="F76">
        <v>28.117412600000002</v>
      </c>
      <c r="G76">
        <v>28.16390655</v>
      </c>
      <c r="H76">
        <v>28.364352780000001</v>
      </c>
      <c r="I76">
        <v>28.504138990000001</v>
      </c>
      <c r="J76">
        <v>28.576064859999999</v>
      </c>
      <c r="K76">
        <v>28.401949649999999</v>
      </c>
      <c r="L76">
        <v>28.149340779999999</v>
      </c>
      <c r="M76">
        <v>27.905857309999998</v>
      </c>
      <c r="N76">
        <v>27.586641759999999</v>
      </c>
      <c r="O76">
        <v>27.340277480000001</v>
      </c>
      <c r="P76">
        <v>27.305694259999999</v>
      </c>
      <c r="Q76">
        <v>27.27271262</v>
      </c>
      <c r="R76">
        <v>27.23586469</v>
      </c>
      <c r="S76">
        <v>26.911272530000002</v>
      </c>
      <c r="T76">
        <v>26.82931559</v>
      </c>
      <c r="U76">
        <v>26.666003969999998</v>
      </c>
      <c r="V76">
        <v>26.27466489</v>
      </c>
      <c r="W76">
        <v>25.798750420000001</v>
      </c>
      <c r="X76">
        <v>25.27458553</v>
      </c>
      <c r="Y76">
        <v>24.743025889999998</v>
      </c>
      <c r="Z76">
        <v>24.21197093</v>
      </c>
      <c r="AA76">
        <v>23.683617030000001</v>
      </c>
      <c r="AB76">
        <v>23.157067919999999</v>
      </c>
      <c r="AC76">
        <v>22.63109047</v>
      </c>
      <c r="AD76">
        <v>22.104285869999998</v>
      </c>
      <c r="AE76">
        <v>21.564255500000002</v>
      </c>
      <c r="AF76">
        <v>21.01890916</v>
      </c>
      <c r="AG76">
        <v>20.471651399999999</v>
      </c>
      <c r="AH76">
        <v>19.914963090000001</v>
      </c>
      <c r="AI76">
        <v>19.367373950000001</v>
      </c>
      <c r="AJ76">
        <v>18.827139429999999</v>
      </c>
      <c r="AK76">
        <v>18.29498736</v>
      </c>
      <c r="AL76">
        <v>17.772485970000002</v>
      </c>
      <c r="AM76">
        <v>17.261068989999998</v>
      </c>
      <c r="AN76">
        <v>16.764206080000001</v>
      </c>
      <c r="AO76">
        <v>16.278723729999999</v>
      </c>
      <c r="AP76">
        <v>15.80393329</v>
      </c>
      <c r="AQ76">
        <v>15.339992240000001</v>
      </c>
      <c r="AR76">
        <v>14.886943949999999</v>
      </c>
      <c r="AS76">
        <v>14.411806049999999</v>
      </c>
      <c r="AT76">
        <v>13.93622856</v>
      </c>
      <c r="AU76">
        <v>13.46812124</v>
      </c>
      <c r="AV76">
        <v>13.01039896</v>
      </c>
      <c r="AW76">
        <v>12.564516469999999</v>
      </c>
    </row>
    <row r="77" spans="2:49" x14ac:dyDescent="0.25">
      <c r="B77" t="s">
        <v>369</v>
      </c>
      <c r="C77">
        <v>21.139912734115001</v>
      </c>
      <c r="D77">
        <v>21.4793208709597</v>
      </c>
      <c r="E77">
        <v>21.824178320000001</v>
      </c>
      <c r="F77">
        <v>22.09445152</v>
      </c>
      <c r="G77">
        <v>20.978046819999999</v>
      </c>
      <c r="H77">
        <v>18.936399770000001</v>
      </c>
      <c r="I77">
        <v>19.271228579999999</v>
      </c>
      <c r="J77">
        <v>18.968204889999999</v>
      </c>
      <c r="K77">
        <v>18.074986580000001</v>
      </c>
      <c r="L77">
        <v>17.54011341</v>
      </c>
      <c r="M77">
        <v>17.435756439999999</v>
      </c>
      <c r="N77">
        <v>17.094283069999999</v>
      </c>
      <c r="O77">
        <v>17.69399031</v>
      </c>
      <c r="P77">
        <v>17.995089570000001</v>
      </c>
      <c r="Q77">
        <v>17.88526689</v>
      </c>
      <c r="R77">
        <v>18.060840580000001</v>
      </c>
      <c r="S77">
        <v>18.24953704</v>
      </c>
      <c r="T77">
        <v>18.18150318</v>
      </c>
      <c r="U77">
        <v>18.074969039999999</v>
      </c>
      <c r="V77">
        <v>17.93507653</v>
      </c>
      <c r="W77">
        <v>17.704561739999999</v>
      </c>
      <c r="X77">
        <v>17.43642801</v>
      </c>
      <c r="Y77">
        <v>17.22678299</v>
      </c>
      <c r="Z77">
        <v>17.14999057</v>
      </c>
      <c r="AA77">
        <v>17.16817906</v>
      </c>
      <c r="AB77">
        <v>17.26594098</v>
      </c>
      <c r="AC77">
        <v>17.427900149999999</v>
      </c>
      <c r="AD77">
        <v>17.356222420000002</v>
      </c>
      <c r="AE77">
        <v>17.309634039999999</v>
      </c>
      <c r="AF77">
        <v>17.280705909999998</v>
      </c>
      <c r="AG77">
        <v>17.258983000000001</v>
      </c>
      <c r="AH77">
        <v>17.237935490000002</v>
      </c>
      <c r="AI77">
        <v>17.217945919999998</v>
      </c>
      <c r="AJ77">
        <v>17.19766877</v>
      </c>
      <c r="AK77">
        <v>17.17966135</v>
      </c>
      <c r="AL77">
        <v>17.163547869999999</v>
      </c>
      <c r="AM77">
        <v>17.149961009999998</v>
      </c>
      <c r="AN77">
        <v>17.200423199999999</v>
      </c>
      <c r="AO77">
        <v>17.24052447</v>
      </c>
      <c r="AP77">
        <v>17.272999080000002</v>
      </c>
      <c r="AQ77">
        <v>17.302095860000001</v>
      </c>
      <c r="AR77">
        <v>17.325126480000002</v>
      </c>
      <c r="AS77">
        <v>17.326992180000001</v>
      </c>
      <c r="AT77">
        <v>17.323873249999998</v>
      </c>
      <c r="AU77">
        <v>17.312939780000001</v>
      </c>
      <c r="AV77">
        <v>17.29427995</v>
      </c>
      <c r="AW77">
        <v>17.27794845</v>
      </c>
    </row>
    <row r="78" spans="2:49" x14ac:dyDescent="0.25">
      <c r="B78" t="s">
        <v>370</v>
      </c>
      <c r="C78">
        <v>0.28090746897060498</v>
      </c>
      <c r="D78">
        <v>0.28541752924702302</v>
      </c>
      <c r="E78">
        <v>0.28999999999999998</v>
      </c>
      <c r="F78">
        <v>0.29651042770000002</v>
      </c>
      <c r="G78">
        <v>0.29695897409999999</v>
      </c>
      <c r="H78">
        <v>0.28436734530000002</v>
      </c>
      <c r="I78">
        <v>0.2998875547</v>
      </c>
      <c r="J78">
        <v>0.3045359648</v>
      </c>
      <c r="K78">
        <v>0.31407019780000001</v>
      </c>
      <c r="L78">
        <v>0.30223088450000002</v>
      </c>
      <c r="M78">
        <v>0.30991532589999998</v>
      </c>
      <c r="N78">
        <v>0.29580419689999998</v>
      </c>
      <c r="O78">
        <v>0.28915979180000001</v>
      </c>
      <c r="P78">
        <v>0.29410230199999998</v>
      </c>
      <c r="Q78">
        <v>0.30716118809999998</v>
      </c>
      <c r="R78">
        <v>0.30926115180000002</v>
      </c>
      <c r="S78">
        <v>0.31072212510000002</v>
      </c>
      <c r="T78">
        <v>0.31251730259999999</v>
      </c>
      <c r="U78">
        <v>0.30848823949999998</v>
      </c>
      <c r="V78">
        <v>0.3020602778</v>
      </c>
      <c r="W78">
        <v>0.29622972590000002</v>
      </c>
      <c r="X78">
        <v>0.29277596880000001</v>
      </c>
      <c r="Y78">
        <v>0.29170657830000002</v>
      </c>
      <c r="Z78">
        <v>0.29313992039999998</v>
      </c>
      <c r="AA78">
        <v>0.29655277089999998</v>
      </c>
      <c r="AB78">
        <v>0.30112742910000001</v>
      </c>
      <c r="AC78">
        <v>0.30659040700000001</v>
      </c>
      <c r="AD78">
        <v>0.31336543290000002</v>
      </c>
      <c r="AE78">
        <v>0.32112893190000003</v>
      </c>
      <c r="AF78">
        <v>0.32961472250000001</v>
      </c>
      <c r="AG78">
        <v>0.33868285040000001</v>
      </c>
      <c r="AH78">
        <v>0.34824510469999997</v>
      </c>
      <c r="AI78">
        <v>0.3579677725</v>
      </c>
      <c r="AJ78">
        <v>0.36791021210000002</v>
      </c>
      <c r="AK78">
        <v>0.37807495340000002</v>
      </c>
      <c r="AL78">
        <v>0.3884738566</v>
      </c>
      <c r="AM78">
        <v>0.39911888760000003</v>
      </c>
      <c r="AN78">
        <v>0.41077841310000002</v>
      </c>
      <c r="AO78">
        <v>0.42325541309999998</v>
      </c>
      <c r="AP78">
        <v>0.43630439980000002</v>
      </c>
      <c r="AQ78">
        <v>0.44981285799999998</v>
      </c>
      <c r="AR78">
        <v>0.46360893440000001</v>
      </c>
      <c r="AS78">
        <v>0.47791121069999998</v>
      </c>
      <c r="AT78">
        <v>0.49256542209999998</v>
      </c>
      <c r="AU78">
        <v>0.50752014629999997</v>
      </c>
      <c r="AV78">
        <v>0.52276472429999998</v>
      </c>
      <c r="AW78">
        <v>0.5385857382</v>
      </c>
    </row>
    <row r="79" spans="2:49" x14ac:dyDescent="0.25">
      <c r="B79" t="s">
        <v>371</v>
      </c>
      <c r="C79">
        <v>11.323476938849501</v>
      </c>
      <c r="D79">
        <v>11.5052790237851</v>
      </c>
      <c r="E79">
        <v>11.69</v>
      </c>
      <c r="F79">
        <v>11.7728971</v>
      </c>
      <c r="G79">
        <v>11.67524454</v>
      </c>
      <c r="H79">
        <v>10.22226985</v>
      </c>
      <c r="I79">
        <v>10.685979400000001</v>
      </c>
      <c r="J79">
        <v>11.11894912</v>
      </c>
      <c r="K79">
        <v>10.965376259999999</v>
      </c>
      <c r="L79">
        <v>10.779234110000001</v>
      </c>
      <c r="M79">
        <v>10.686361420000001</v>
      </c>
      <c r="N79">
        <v>10.392839710000001</v>
      </c>
      <c r="O79">
        <v>10.14379048</v>
      </c>
      <c r="P79">
        <v>10.04172966</v>
      </c>
      <c r="Q79">
        <v>10.073731860000001</v>
      </c>
      <c r="R79">
        <v>9.9290193690000006</v>
      </c>
      <c r="S79">
        <v>9.9200313990000009</v>
      </c>
      <c r="T79">
        <v>9.8274873270000001</v>
      </c>
      <c r="U79">
        <v>9.7539760070000003</v>
      </c>
      <c r="V79">
        <v>9.6547090170000001</v>
      </c>
      <c r="W79">
        <v>9.5526925259999995</v>
      </c>
      <c r="X79">
        <v>9.5007191469999999</v>
      </c>
      <c r="Y79">
        <v>9.4674081579999996</v>
      </c>
      <c r="Z79">
        <v>9.5073311189999998</v>
      </c>
      <c r="AA79">
        <v>9.6017894090000002</v>
      </c>
      <c r="AB79">
        <v>9.7314889969999996</v>
      </c>
      <c r="AC79">
        <v>9.8877687929999905</v>
      </c>
      <c r="AD79">
        <v>10.078088940000001</v>
      </c>
      <c r="AE79">
        <v>10.290724409999999</v>
      </c>
      <c r="AF79">
        <v>10.520621999999999</v>
      </c>
      <c r="AG79">
        <v>10.76404548</v>
      </c>
      <c r="AH79">
        <v>11.018007389999999</v>
      </c>
      <c r="AI79">
        <v>11.275168880000001</v>
      </c>
      <c r="AJ79">
        <v>11.53705452</v>
      </c>
      <c r="AK79">
        <v>11.804434410000001</v>
      </c>
      <c r="AL79">
        <v>12.07716374</v>
      </c>
      <c r="AM79">
        <v>12.355312120000001</v>
      </c>
      <c r="AN79">
        <v>12.64704057</v>
      </c>
      <c r="AO79">
        <v>12.95328802</v>
      </c>
      <c r="AP79">
        <v>13.27025912</v>
      </c>
      <c r="AQ79">
        <v>13.596573380000001</v>
      </c>
      <c r="AR79">
        <v>13.928480329999999</v>
      </c>
      <c r="AS79">
        <v>14.26736429</v>
      </c>
      <c r="AT79">
        <v>14.61649364</v>
      </c>
      <c r="AU79">
        <v>14.974683860000001</v>
      </c>
      <c r="AV79">
        <v>15.34036306</v>
      </c>
      <c r="AW79">
        <v>15.715892520000001</v>
      </c>
    </row>
    <row r="80" spans="2:49" x14ac:dyDescent="0.25">
      <c r="B80" t="s">
        <v>372</v>
      </c>
      <c r="C80">
        <v>12.401465507675301</v>
      </c>
      <c r="D80">
        <v>12.6005750477687</v>
      </c>
      <c r="E80">
        <v>12.802881360000001</v>
      </c>
      <c r="F80">
        <v>12.95643239</v>
      </c>
      <c r="G80">
        <v>13.358710909999999</v>
      </c>
      <c r="H80">
        <v>13.051978979999999</v>
      </c>
      <c r="I80">
        <v>13.37932354</v>
      </c>
      <c r="J80">
        <v>13.764525239999999</v>
      </c>
      <c r="K80">
        <v>14.08987589</v>
      </c>
      <c r="L80">
        <v>14.126781749999999</v>
      </c>
      <c r="M80">
        <v>14.083052090000001</v>
      </c>
      <c r="N80">
        <v>13.86439607</v>
      </c>
      <c r="O80">
        <v>13.763739299999999</v>
      </c>
      <c r="P80">
        <v>14.00681404</v>
      </c>
      <c r="Q80">
        <v>14.40151717</v>
      </c>
      <c r="R80">
        <v>14.426673149999999</v>
      </c>
      <c r="S80">
        <v>14.540593469999999</v>
      </c>
      <c r="T80">
        <v>14.581504649999999</v>
      </c>
      <c r="U80">
        <v>14.52735539</v>
      </c>
      <c r="V80">
        <v>14.39140508</v>
      </c>
      <c r="W80">
        <v>14.318511669999999</v>
      </c>
      <c r="X80">
        <v>14.27595109</v>
      </c>
      <c r="Y80">
        <v>14.228133939999999</v>
      </c>
      <c r="Z80">
        <v>14.214438189999999</v>
      </c>
      <c r="AA80">
        <v>14.231222450000001</v>
      </c>
      <c r="AB80">
        <v>14.25990533</v>
      </c>
      <c r="AC80">
        <v>14.299541509999999</v>
      </c>
      <c r="AD80">
        <v>14.36031562</v>
      </c>
      <c r="AE80">
        <v>14.436290270000001</v>
      </c>
      <c r="AF80">
        <v>14.523548030000001</v>
      </c>
      <c r="AG80">
        <v>14.620965529999999</v>
      </c>
      <c r="AH80">
        <v>14.726460489999999</v>
      </c>
      <c r="AI80">
        <v>14.834436780000001</v>
      </c>
      <c r="AJ80">
        <v>14.94410742</v>
      </c>
      <c r="AK80">
        <v>15.05437298</v>
      </c>
      <c r="AL80">
        <v>15.16506648</v>
      </c>
      <c r="AM80">
        <v>15.27402472</v>
      </c>
      <c r="AN80">
        <v>15.39308407</v>
      </c>
      <c r="AO80">
        <v>15.50871837</v>
      </c>
      <c r="AP80">
        <v>15.61805807</v>
      </c>
      <c r="AQ80">
        <v>15.72028233</v>
      </c>
      <c r="AR80">
        <v>15.81473723</v>
      </c>
      <c r="AS80">
        <v>15.899299450000001</v>
      </c>
      <c r="AT80">
        <v>15.97742921</v>
      </c>
      <c r="AU80">
        <v>16.047308780000002</v>
      </c>
      <c r="AV80">
        <v>16.107728819999998</v>
      </c>
      <c r="AW80">
        <v>16.167467720000001</v>
      </c>
    </row>
    <row r="81" spans="2:49" x14ac:dyDescent="0.25">
      <c r="B81" t="s">
        <v>373</v>
      </c>
      <c r="C81">
        <v>10.826676236859401</v>
      </c>
      <c r="D81">
        <v>11.000502025829901</v>
      </c>
      <c r="E81">
        <v>11.17711864</v>
      </c>
      <c r="F81">
        <v>11.63636271</v>
      </c>
      <c r="G81">
        <v>12.142783659999999</v>
      </c>
      <c r="H81">
        <v>11.41171905</v>
      </c>
      <c r="I81">
        <v>11.90402065</v>
      </c>
      <c r="J81">
        <v>12.48076079</v>
      </c>
      <c r="K81">
        <v>12.837258719999999</v>
      </c>
      <c r="L81">
        <v>12.90973559</v>
      </c>
      <c r="M81">
        <v>12.92178681</v>
      </c>
      <c r="N81">
        <v>12.716766440000001</v>
      </c>
      <c r="O81">
        <v>12.12075982</v>
      </c>
      <c r="P81">
        <v>12.03992876</v>
      </c>
      <c r="Q81">
        <v>12.25555703</v>
      </c>
      <c r="R81">
        <v>12.131650520000001</v>
      </c>
      <c r="S81">
        <v>11.97052916</v>
      </c>
      <c r="T81">
        <v>12.126761480000001</v>
      </c>
      <c r="U81">
        <v>11.99025602</v>
      </c>
      <c r="V81">
        <v>11.69047492</v>
      </c>
      <c r="W81">
        <v>11.564457340000001</v>
      </c>
      <c r="X81">
        <v>11.56831227</v>
      </c>
      <c r="Y81">
        <v>11.64112559</v>
      </c>
      <c r="Z81">
        <v>11.74910843</v>
      </c>
      <c r="AA81">
        <v>11.878937949999999</v>
      </c>
      <c r="AB81">
        <v>12.00854294</v>
      </c>
      <c r="AC81">
        <v>12.13380313</v>
      </c>
      <c r="AD81">
        <v>12.26639016</v>
      </c>
      <c r="AE81">
        <v>12.40482664</v>
      </c>
      <c r="AF81">
        <v>12.545305279999999</v>
      </c>
      <c r="AG81">
        <v>12.68588598</v>
      </c>
      <c r="AH81">
        <v>12.82245906</v>
      </c>
      <c r="AI81">
        <v>12.950305419999999</v>
      </c>
      <c r="AJ81">
        <v>13.068457280000001</v>
      </c>
      <c r="AK81">
        <v>13.17507513</v>
      </c>
      <c r="AL81">
        <v>13.271300760000001</v>
      </c>
      <c r="AM81">
        <v>13.35708449</v>
      </c>
      <c r="AN81">
        <v>13.36499536</v>
      </c>
      <c r="AO81">
        <v>13.34468334</v>
      </c>
      <c r="AP81">
        <v>13.313368390000001</v>
      </c>
      <c r="AQ81">
        <v>13.27590711</v>
      </c>
      <c r="AR81">
        <v>13.23481445</v>
      </c>
      <c r="AS81">
        <v>13.18621469</v>
      </c>
      <c r="AT81">
        <v>13.13503822</v>
      </c>
      <c r="AU81">
        <v>13.08221367</v>
      </c>
      <c r="AV81">
        <v>13.02668089</v>
      </c>
      <c r="AW81">
        <v>12.96337604</v>
      </c>
    </row>
    <row r="82" spans="2:49" x14ac:dyDescent="0.25">
      <c r="B82" t="s">
        <v>374</v>
      </c>
      <c r="C82">
        <v>4.42659733299524E-4</v>
      </c>
      <c r="D82">
        <v>4.4976677849999601E-4</v>
      </c>
      <c r="E82">
        <v>4.5698792999999998E-4</v>
      </c>
      <c r="F82">
        <v>1.15023128E-3</v>
      </c>
      <c r="G82">
        <v>2.2138173500000002E-3</v>
      </c>
      <c r="H82">
        <v>3.9315513099999998E-3</v>
      </c>
      <c r="I82">
        <v>6.2573313899999998E-3</v>
      </c>
      <c r="J82">
        <v>9.3157335500000001E-3</v>
      </c>
      <c r="K82">
        <v>1.2903157300000001E-2</v>
      </c>
      <c r="L82">
        <v>1.74663657E-2</v>
      </c>
      <c r="M82">
        <v>2.35501771E-2</v>
      </c>
      <c r="N82">
        <v>3.08606926E-2</v>
      </c>
      <c r="O82">
        <v>4.0940747999999999E-2</v>
      </c>
      <c r="P82">
        <v>5.40875283E-2</v>
      </c>
      <c r="Q82">
        <v>7.1010221999999998E-2</v>
      </c>
      <c r="R82">
        <v>9.2481360900000004E-2</v>
      </c>
      <c r="S82">
        <v>0.11667917680000001</v>
      </c>
      <c r="T82">
        <v>0.15034933089999999</v>
      </c>
      <c r="U82">
        <v>0.19498398789999999</v>
      </c>
      <c r="V82">
        <v>0.24565486989999999</v>
      </c>
      <c r="W82">
        <v>0.30136588279999998</v>
      </c>
      <c r="X82">
        <v>0.3636687462</v>
      </c>
      <c r="Y82">
        <v>0.43537021380000002</v>
      </c>
      <c r="Z82">
        <v>0.51717483909999995</v>
      </c>
      <c r="AA82">
        <v>0.60918935679999997</v>
      </c>
      <c r="AB82">
        <v>0.71085112679999995</v>
      </c>
      <c r="AC82">
        <v>0.82120162519999995</v>
      </c>
      <c r="AD82">
        <v>0.93892854010000004</v>
      </c>
      <c r="AE82">
        <v>1.0616919659999999</v>
      </c>
      <c r="AF82">
        <v>1.1880890900000001</v>
      </c>
      <c r="AG82">
        <v>1.3173287010000001</v>
      </c>
      <c r="AH82">
        <v>1.4478224369999999</v>
      </c>
      <c r="AI82">
        <v>1.579125012</v>
      </c>
      <c r="AJ82">
        <v>1.711704812</v>
      </c>
      <c r="AK82">
        <v>1.8446718600000001</v>
      </c>
      <c r="AL82">
        <v>1.9776210240000001</v>
      </c>
      <c r="AM82">
        <v>2.1102856750000001</v>
      </c>
      <c r="AN82">
        <v>2.2425011659999998</v>
      </c>
      <c r="AO82">
        <v>2.3754717420000002</v>
      </c>
      <c r="AP82">
        <v>2.5082423889999999</v>
      </c>
      <c r="AQ82">
        <v>2.640368069</v>
      </c>
      <c r="AR82">
        <v>2.7714363149999999</v>
      </c>
      <c r="AS82">
        <v>2.904008143</v>
      </c>
      <c r="AT82">
        <v>3.0279207750000001</v>
      </c>
      <c r="AU82">
        <v>3.1475913109999998</v>
      </c>
      <c r="AV82">
        <v>3.264608108</v>
      </c>
      <c r="AW82">
        <v>3.3797970479999999</v>
      </c>
    </row>
    <row r="83" spans="2:49" x14ac:dyDescent="0.25">
      <c r="B83" t="s">
        <v>375</v>
      </c>
      <c r="C83">
        <v>1.20067893172721</v>
      </c>
      <c r="D83">
        <v>1.2199562203467</v>
      </c>
      <c r="E83">
        <v>1.2395430119999999</v>
      </c>
      <c r="F83">
        <v>1.278087929</v>
      </c>
      <c r="G83">
        <v>1.2613720850000001</v>
      </c>
      <c r="H83">
        <v>1.090272208</v>
      </c>
      <c r="I83">
        <v>1.14857136</v>
      </c>
      <c r="J83">
        <v>1.1744058239999999</v>
      </c>
      <c r="K83">
        <v>1.2131247460000001</v>
      </c>
      <c r="L83">
        <v>1.211534479</v>
      </c>
      <c r="M83">
        <v>1.212294958</v>
      </c>
      <c r="N83">
        <v>1.135717603</v>
      </c>
      <c r="O83">
        <v>1.134607452</v>
      </c>
      <c r="P83">
        <v>1.1758400449999999</v>
      </c>
      <c r="Q83">
        <v>1.2540347590000001</v>
      </c>
      <c r="R83">
        <v>1.293439446</v>
      </c>
      <c r="S83">
        <v>1.3121864000000001</v>
      </c>
      <c r="T83">
        <v>1.328426348</v>
      </c>
      <c r="U83">
        <v>1.3181659539999999</v>
      </c>
      <c r="V83">
        <v>1.2872178169999999</v>
      </c>
      <c r="W83">
        <v>1.2619720169999999</v>
      </c>
      <c r="X83">
        <v>1.244960764</v>
      </c>
      <c r="Y83">
        <v>1.235237575</v>
      </c>
      <c r="Z83">
        <v>1.2344007079999999</v>
      </c>
      <c r="AA83">
        <v>1.2399699500000001</v>
      </c>
      <c r="AB83">
        <v>1.249361588</v>
      </c>
      <c r="AC83">
        <v>1.261792053</v>
      </c>
      <c r="AD83">
        <v>1.2784756239999999</v>
      </c>
      <c r="AE83">
        <v>1.2977102149999999</v>
      </c>
      <c r="AF83">
        <v>1.3200215980000001</v>
      </c>
      <c r="AG83">
        <v>1.344694412</v>
      </c>
      <c r="AH83">
        <v>1.3702427070000001</v>
      </c>
      <c r="AI83">
        <v>1.3980868719999999</v>
      </c>
      <c r="AJ83">
        <v>1.426605967</v>
      </c>
      <c r="AK83">
        <v>1.4557776280000001</v>
      </c>
      <c r="AL83">
        <v>1.4857293229999999</v>
      </c>
      <c r="AM83">
        <v>1.5164071589999999</v>
      </c>
      <c r="AN83">
        <v>1.551684123</v>
      </c>
      <c r="AO83">
        <v>1.589390729</v>
      </c>
      <c r="AP83">
        <v>1.628925242</v>
      </c>
      <c r="AQ83">
        <v>1.669846849</v>
      </c>
      <c r="AR83">
        <v>1.711704278</v>
      </c>
      <c r="AS83">
        <v>1.748913843</v>
      </c>
      <c r="AT83">
        <v>1.7893680080000001</v>
      </c>
      <c r="AU83">
        <v>1.8315273299999999</v>
      </c>
      <c r="AV83">
        <v>1.8745770580000001</v>
      </c>
      <c r="AW83">
        <v>1.9180781579999999</v>
      </c>
    </row>
    <row r="84" spans="2:49" x14ac:dyDescent="0.25">
      <c r="B84" t="s">
        <v>376</v>
      </c>
      <c r="C84">
        <v>0.33902625565417799</v>
      </c>
      <c r="D84">
        <v>0.34446943184985501</v>
      </c>
      <c r="E84">
        <v>0.35</v>
      </c>
      <c r="F84">
        <v>0.35826079900000002</v>
      </c>
      <c r="G84">
        <v>0.34970121770000001</v>
      </c>
      <c r="H84">
        <v>0.34367840729999999</v>
      </c>
      <c r="I84">
        <v>0.36256731640000001</v>
      </c>
      <c r="J84">
        <v>0.35889144319999999</v>
      </c>
      <c r="K84">
        <v>0.35578691429999998</v>
      </c>
      <c r="L84">
        <v>0.33685852440000003</v>
      </c>
      <c r="M84">
        <v>0.3453474171</v>
      </c>
      <c r="N84">
        <v>0.33737392799999999</v>
      </c>
      <c r="O84">
        <v>0.33913588700000002</v>
      </c>
      <c r="P84">
        <v>0.34199679849999998</v>
      </c>
      <c r="Q84">
        <v>0.34018717139999999</v>
      </c>
      <c r="R84">
        <v>0.3327157348</v>
      </c>
      <c r="S84">
        <v>0.32433451769999999</v>
      </c>
      <c r="T84">
        <v>0.317070562</v>
      </c>
      <c r="U84">
        <v>0.31423829110000001</v>
      </c>
      <c r="V84">
        <v>0.31565998680000001</v>
      </c>
      <c r="W84">
        <v>0.3166720797</v>
      </c>
      <c r="X84">
        <v>0.31768493450000002</v>
      </c>
      <c r="Y84">
        <v>0.32127246590000003</v>
      </c>
      <c r="Z84">
        <v>0.32572938039999999</v>
      </c>
      <c r="AA84">
        <v>0.33024582730000002</v>
      </c>
      <c r="AB84">
        <v>0.33485060300000002</v>
      </c>
      <c r="AC84">
        <v>0.33966657919999999</v>
      </c>
      <c r="AD84">
        <v>0.34495238659999999</v>
      </c>
      <c r="AE84">
        <v>0.35046257009999998</v>
      </c>
      <c r="AF84">
        <v>0.35610321160000002</v>
      </c>
      <c r="AG84">
        <v>0.3617904046</v>
      </c>
      <c r="AH84">
        <v>0.36757715689999998</v>
      </c>
      <c r="AI84">
        <v>0.37336569829999999</v>
      </c>
      <c r="AJ84">
        <v>0.37924068449999998</v>
      </c>
      <c r="AK84">
        <v>0.38527013539999999</v>
      </c>
      <c r="AL84">
        <v>0.39140874450000002</v>
      </c>
      <c r="AM84">
        <v>0.39768339879999998</v>
      </c>
      <c r="AN84">
        <v>0.40415541830000001</v>
      </c>
      <c r="AO84">
        <v>0.41078367690000001</v>
      </c>
      <c r="AP84">
        <v>0.41749560190000001</v>
      </c>
      <c r="AQ84">
        <v>0.42434533169999999</v>
      </c>
      <c r="AR84">
        <v>0.43119635099999998</v>
      </c>
      <c r="AS84">
        <v>0.4385162239</v>
      </c>
      <c r="AT84">
        <v>0.44582872029999998</v>
      </c>
      <c r="AU84">
        <v>0.45302868549999997</v>
      </c>
      <c r="AV84">
        <v>0.46016864270000002</v>
      </c>
      <c r="AW84">
        <v>0.4677946194</v>
      </c>
    </row>
    <row r="85" spans="2:49" x14ac:dyDescent="0.25">
      <c r="B85" t="s">
        <v>377</v>
      </c>
      <c r="C85">
        <v>12.8442518570697</v>
      </c>
      <c r="D85">
        <v>13.0504704752259</v>
      </c>
      <c r="E85">
        <v>13.26</v>
      </c>
      <c r="F85">
        <v>13.409416330000001</v>
      </c>
      <c r="G85">
        <v>12.96300521</v>
      </c>
      <c r="H85">
        <v>11.784177039999999</v>
      </c>
      <c r="I85">
        <v>12.187851200000001</v>
      </c>
      <c r="J85">
        <v>12.389198759999999</v>
      </c>
      <c r="K85">
        <v>11.773837690000001</v>
      </c>
      <c r="L85">
        <v>11.42386933</v>
      </c>
      <c r="M85">
        <v>11.36398222</v>
      </c>
      <c r="N85">
        <v>11.37518023</v>
      </c>
      <c r="O85">
        <v>11.83694977</v>
      </c>
      <c r="P85">
        <v>12.178334980000001</v>
      </c>
      <c r="Q85">
        <v>12.2252346</v>
      </c>
      <c r="R85">
        <v>12.262743179999999</v>
      </c>
      <c r="S85">
        <v>12.480483530000001</v>
      </c>
      <c r="T85">
        <v>12.101736089999999</v>
      </c>
      <c r="U85">
        <v>11.970717990000001</v>
      </c>
      <c r="V85">
        <v>12.0036617</v>
      </c>
      <c r="W85">
        <v>11.97275234</v>
      </c>
      <c r="X85">
        <v>11.925865</v>
      </c>
      <c r="Y85">
        <v>11.94937472</v>
      </c>
      <c r="Z85">
        <v>12.030480620000001</v>
      </c>
      <c r="AA85">
        <v>12.11708649</v>
      </c>
      <c r="AB85">
        <v>12.21074823</v>
      </c>
      <c r="AC85">
        <v>12.314673320000001</v>
      </c>
      <c r="AD85">
        <v>12.43661674</v>
      </c>
      <c r="AE85" s="100">
        <v>12.56065619</v>
      </c>
      <c r="AF85" s="100">
        <v>12.686557110000001</v>
      </c>
      <c r="AG85">
        <v>12.81168566</v>
      </c>
      <c r="AH85">
        <v>12.938296640000001</v>
      </c>
      <c r="AI85">
        <v>13.062250150000001</v>
      </c>
      <c r="AJ85" s="100">
        <v>13.18759818</v>
      </c>
      <c r="AK85">
        <v>13.31874923</v>
      </c>
      <c r="AL85">
        <v>13.45219322</v>
      </c>
      <c r="AM85">
        <v>13.58831955</v>
      </c>
      <c r="AN85">
        <v>13.70911843</v>
      </c>
      <c r="AO85">
        <v>13.8255388</v>
      </c>
      <c r="AP85">
        <v>13.93993476</v>
      </c>
      <c r="AQ85">
        <v>14.057592400000001</v>
      </c>
      <c r="AR85">
        <v>14.17318397</v>
      </c>
      <c r="AS85">
        <v>14.298454319999999</v>
      </c>
      <c r="AT85">
        <v>14.423697349999999</v>
      </c>
      <c r="AU85">
        <v>14.546092120000001</v>
      </c>
      <c r="AV85">
        <v>14.666517880000001</v>
      </c>
      <c r="AW85">
        <v>14.80215782</v>
      </c>
    </row>
    <row r="86" spans="2:49" x14ac:dyDescent="0.25">
      <c r="B86" t="s">
        <v>378</v>
      </c>
      <c r="C86" s="100">
        <v>17.113958899133198</v>
      </c>
      <c r="D86">
        <v>17.388729044925601</v>
      </c>
      <c r="E86">
        <v>17.667910710000001</v>
      </c>
      <c r="F86">
        <v>17.596257489999999</v>
      </c>
      <c r="G86" s="100">
        <v>17.279734980000001</v>
      </c>
      <c r="H86">
        <v>17.2215229</v>
      </c>
      <c r="I86">
        <v>17.25054708</v>
      </c>
      <c r="J86">
        <v>16.945820680000001</v>
      </c>
      <c r="K86" s="100">
        <v>16.384373220000001</v>
      </c>
      <c r="L86" s="100">
        <v>16.025932220000001</v>
      </c>
      <c r="M86" s="100">
        <v>15.81288984</v>
      </c>
      <c r="N86">
        <v>15.755761720000001</v>
      </c>
      <c r="O86">
        <v>15.841000859999999</v>
      </c>
      <c r="P86">
        <v>15.591510660000001</v>
      </c>
      <c r="Q86">
        <v>14.970799400000001</v>
      </c>
      <c r="R86">
        <v>14.411315869999999</v>
      </c>
      <c r="S86">
        <v>13.806230080000001</v>
      </c>
      <c r="T86">
        <v>13.170471320000001</v>
      </c>
      <c r="U86">
        <v>13.03722278</v>
      </c>
      <c r="V86">
        <v>12.94961264</v>
      </c>
      <c r="W86">
        <v>12.739753370000001</v>
      </c>
      <c r="X86">
        <v>12.466806289999999</v>
      </c>
      <c r="Y86">
        <v>12.289779449999999</v>
      </c>
      <c r="Z86">
        <v>12.069345370000001</v>
      </c>
      <c r="AA86">
        <v>11.830941810000001</v>
      </c>
      <c r="AB86">
        <v>11.6083696</v>
      </c>
      <c r="AC86">
        <v>11.40142677</v>
      </c>
      <c r="AD86">
        <v>11.20129217</v>
      </c>
      <c r="AE86">
        <v>11.00837207</v>
      </c>
      <c r="AF86">
        <v>10.8251367</v>
      </c>
      <c r="AG86">
        <v>10.64916455</v>
      </c>
      <c r="AH86">
        <v>10.482271539999999</v>
      </c>
      <c r="AI86">
        <v>10.32898234</v>
      </c>
      <c r="AJ86">
        <v>10.18335918</v>
      </c>
      <c r="AK86">
        <v>10.045310199999999</v>
      </c>
      <c r="AL86">
        <v>9.9113721320000003</v>
      </c>
      <c r="AM86">
        <v>9.7812037180000004</v>
      </c>
      <c r="AN86">
        <v>9.6414572009999997</v>
      </c>
      <c r="AO86">
        <v>9.4967811090000005</v>
      </c>
      <c r="AP86">
        <v>9.3484788699999903</v>
      </c>
      <c r="AQ86">
        <v>9.1987514269999995</v>
      </c>
      <c r="AR86">
        <v>9.0467333209999996</v>
      </c>
      <c r="AS86">
        <v>8.8994009219999999</v>
      </c>
      <c r="AT86">
        <v>8.7453055959999997</v>
      </c>
      <c r="AU86">
        <v>8.5862100950000002</v>
      </c>
      <c r="AV86">
        <v>8.4241891980000005</v>
      </c>
      <c r="AW86">
        <v>8.2686530440000006</v>
      </c>
    </row>
    <row r="87" spans="2:49" x14ac:dyDescent="0.25">
      <c r="B87" t="s">
        <v>379</v>
      </c>
      <c r="C87" s="100">
        <v>5.6395460874857797</v>
      </c>
      <c r="D87" s="100">
        <v>5.7300908240832298</v>
      </c>
      <c r="E87" s="100">
        <v>5.8220892859999998</v>
      </c>
      <c r="F87">
        <v>6.160951238</v>
      </c>
      <c r="G87">
        <v>6.4154391080000002</v>
      </c>
      <c r="H87">
        <v>6.5823949700000002</v>
      </c>
      <c r="I87">
        <v>7.0550259129999997</v>
      </c>
      <c r="J87">
        <v>7.3797088009999996</v>
      </c>
      <c r="K87">
        <v>7.4829710599999997</v>
      </c>
      <c r="L87">
        <v>7.6539918619999998</v>
      </c>
      <c r="M87">
        <v>7.9704349240000001</v>
      </c>
      <c r="N87">
        <v>8.4955774490000007</v>
      </c>
      <c r="O87">
        <v>8.6059206039999996</v>
      </c>
      <c r="P87">
        <v>8.4263111110000004</v>
      </c>
      <c r="Q87">
        <v>7.9157710689999998</v>
      </c>
      <c r="R87">
        <v>7.4045163550000002</v>
      </c>
      <c r="S87">
        <v>6.8754454520000001</v>
      </c>
      <c r="T87">
        <v>6.6008551210000004</v>
      </c>
      <c r="U87">
        <v>6.4347225909999999</v>
      </c>
      <c r="V87">
        <v>6.3501427819999998</v>
      </c>
      <c r="W87">
        <v>6.3242670810000003</v>
      </c>
      <c r="X87">
        <v>6.3177615380000001</v>
      </c>
      <c r="Y87">
        <v>6.3818652929999997</v>
      </c>
      <c r="Z87">
        <v>6.4392524599999996</v>
      </c>
      <c r="AA87">
        <v>6.4697937029999997</v>
      </c>
      <c r="AB87">
        <v>6.4788975149999999</v>
      </c>
      <c r="AC87">
        <v>6.4732364909999998</v>
      </c>
      <c r="AD87">
        <v>6.4558377829999998</v>
      </c>
      <c r="AE87">
        <v>6.4289091000000003</v>
      </c>
      <c r="AF87">
        <v>6.3951034069999997</v>
      </c>
      <c r="AG87">
        <v>6.355254908</v>
      </c>
      <c r="AH87">
        <v>6.3104744009999996</v>
      </c>
      <c r="AI87">
        <v>6.2637176940000003</v>
      </c>
      <c r="AJ87">
        <v>6.2146848649999997</v>
      </c>
      <c r="AK87">
        <v>6.1635289440000003</v>
      </c>
      <c r="AL87">
        <v>6.1098032739999999</v>
      </c>
      <c r="AM87">
        <v>6.0538137140000003</v>
      </c>
      <c r="AN87">
        <v>5.9610272240000004</v>
      </c>
      <c r="AO87">
        <v>5.8538116799999997</v>
      </c>
      <c r="AP87">
        <v>5.7418055069999996</v>
      </c>
      <c r="AQ87">
        <v>5.629415453</v>
      </c>
      <c r="AR87">
        <v>5.5180432159999997</v>
      </c>
      <c r="AS87">
        <v>5.4089279010000002</v>
      </c>
      <c r="AT87">
        <v>5.2998759990000002</v>
      </c>
      <c r="AU87" s="100">
        <v>5.1908672190000003</v>
      </c>
      <c r="AV87" s="100">
        <v>5.0824911779999997</v>
      </c>
      <c r="AW87">
        <v>4.9762700689999999</v>
      </c>
    </row>
    <row r="88" spans="2:49" x14ac:dyDescent="0.25">
      <c r="B88" t="s">
        <v>380</v>
      </c>
      <c r="C88" s="100">
        <v>1.0609788529198101E-6</v>
      </c>
      <c r="D88" s="100">
        <v>1.0780132115867701E-6</v>
      </c>
      <c r="E88" s="100">
        <v>1.0953210600000001E-6</v>
      </c>
      <c r="F88" s="100">
        <v>1.39326571E-6</v>
      </c>
      <c r="G88" s="100">
        <v>2.8330190599999999E-6</v>
      </c>
      <c r="H88" s="100">
        <v>4.1413508299999996E-6</v>
      </c>
      <c r="I88" s="100">
        <v>5.5531771999999999E-6</v>
      </c>
      <c r="J88" s="100">
        <v>7.3689701499999996E-6</v>
      </c>
      <c r="K88" s="100">
        <v>9.1448098399999892E-6</v>
      </c>
      <c r="L88" s="100">
        <v>1.0751407600000001E-5</v>
      </c>
      <c r="M88" s="100">
        <v>1.22929683E-5</v>
      </c>
      <c r="N88" s="100">
        <v>1.3264743399999999E-5</v>
      </c>
      <c r="O88" s="100">
        <v>1.41521375E-5</v>
      </c>
      <c r="P88" s="100">
        <v>1.4953177799999999E-5</v>
      </c>
      <c r="Q88" s="100">
        <v>1.6390682E-5</v>
      </c>
      <c r="R88" s="100">
        <v>1.78607274E-5</v>
      </c>
      <c r="S88" s="100">
        <v>1.9557823099999999E-5</v>
      </c>
      <c r="T88" s="100">
        <v>2.17947083E-5</v>
      </c>
      <c r="U88" s="100">
        <v>2.5422592099999999E-5</v>
      </c>
      <c r="V88" s="100">
        <v>2.9060897500000001E-5</v>
      </c>
      <c r="W88" s="100">
        <v>3.2479560500000002E-5</v>
      </c>
      <c r="X88" s="100">
        <v>3.5766847600000003E-5</v>
      </c>
      <c r="Y88" s="100">
        <v>3.8944875399999998E-5</v>
      </c>
      <c r="Z88" s="100">
        <v>4.1968930399999999E-5</v>
      </c>
      <c r="AA88" s="100">
        <v>4.48193305E-5</v>
      </c>
      <c r="AB88" s="100">
        <v>4.7472662E-5</v>
      </c>
      <c r="AC88" s="100">
        <v>4.9916536099999999E-5</v>
      </c>
      <c r="AD88" s="100">
        <v>5.2146027600000002E-5</v>
      </c>
      <c r="AE88" s="100">
        <v>5.40912468E-5</v>
      </c>
      <c r="AF88" s="100">
        <v>5.5813911899999999E-5</v>
      </c>
      <c r="AG88" s="100">
        <v>5.7346475999999998E-5</v>
      </c>
      <c r="AH88" s="100">
        <v>5.8641140799999999E-5</v>
      </c>
      <c r="AI88" s="100">
        <v>5.9835757599999999E-5</v>
      </c>
      <c r="AJ88" s="100">
        <v>6.0919085299999998E-5</v>
      </c>
      <c r="AK88" s="100">
        <v>6.1896144100000004E-5</v>
      </c>
      <c r="AL88" s="100">
        <v>6.2780003299999995E-5</v>
      </c>
      <c r="AM88" s="100">
        <v>6.3583145599999997E-5</v>
      </c>
      <c r="AN88" s="100">
        <v>6.4414381200000002E-5</v>
      </c>
      <c r="AO88" s="100">
        <v>6.5246849000000001E-5</v>
      </c>
      <c r="AP88" s="100">
        <v>6.6073489600000003E-5</v>
      </c>
      <c r="AQ88" s="100">
        <v>6.6896573200000002E-5</v>
      </c>
      <c r="AR88" s="100">
        <v>6.7719503800000002E-5</v>
      </c>
      <c r="AS88" s="100">
        <v>6.8203361300000006E-5</v>
      </c>
      <c r="AT88" s="100">
        <v>6.8565845699999998E-5</v>
      </c>
      <c r="AU88" s="100">
        <v>6.8891653400000001E-5</v>
      </c>
      <c r="AV88" s="100">
        <v>6.9215216499999996E-5</v>
      </c>
      <c r="AW88" s="100">
        <v>6.9556728399999994E-5</v>
      </c>
    </row>
    <row r="89" spans="2:49" x14ac:dyDescent="0.25">
      <c r="B89" t="s">
        <v>381</v>
      </c>
      <c r="C89">
        <v>0.26347077198670499</v>
      </c>
      <c r="D89">
        <v>0.26770088045298701</v>
      </c>
      <c r="E89">
        <v>0.27199890469999999</v>
      </c>
      <c r="F89">
        <v>0.29835783220000001</v>
      </c>
      <c r="G89">
        <v>0.28591290899999999</v>
      </c>
      <c r="H89">
        <v>0.22574142759999999</v>
      </c>
      <c r="I89">
        <v>0.25601214700000002</v>
      </c>
      <c r="J89">
        <v>0.2485450173</v>
      </c>
      <c r="K89">
        <v>0.271337096</v>
      </c>
      <c r="L89">
        <v>0.26060675480000001</v>
      </c>
      <c r="M89">
        <v>0.24863927280000001</v>
      </c>
      <c r="N89">
        <v>0.2298265585</v>
      </c>
      <c r="O89">
        <v>0.2139370957</v>
      </c>
      <c r="P89">
        <v>0.20801764689999999</v>
      </c>
      <c r="Q89">
        <v>0.20470861909999999</v>
      </c>
      <c r="R89">
        <v>0.2000874054</v>
      </c>
      <c r="S89">
        <v>0.2003463016</v>
      </c>
      <c r="T89">
        <v>0.19646079890000001</v>
      </c>
      <c r="U89">
        <v>0.19496208139999999</v>
      </c>
      <c r="V89">
        <v>0.19512017379999999</v>
      </c>
      <c r="W89">
        <v>0.19692309059999999</v>
      </c>
      <c r="X89">
        <v>0.19871640190000001</v>
      </c>
      <c r="Y89">
        <v>0.20119051830000001</v>
      </c>
      <c r="Z89">
        <v>0.2036303666</v>
      </c>
      <c r="AA89">
        <v>0.20581002900000001</v>
      </c>
      <c r="AB89">
        <v>0.20793336430000001</v>
      </c>
      <c r="AC89">
        <v>0.2101971134</v>
      </c>
      <c r="AD89">
        <v>0.2851919637</v>
      </c>
      <c r="AE89">
        <v>0.36079874709999998</v>
      </c>
      <c r="AF89">
        <v>0.43726087200000002</v>
      </c>
      <c r="AG89">
        <v>0.5145706431</v>
      </c>
      <c r="AH89">
        <v>0.59250690269999995</v>
      </c>
      <c r="AI89">
        <v>0.67163574910000001</v>
      </c>
      <c r="AJ89">
        <v>0.75160312289999998</v>
      </c>
      <c r="AK89">
        <v>0.83250099150000001</v>
      </c>
      <c r="AL89">
        <v>0.91434349390000003</v>
      </c>
      <c r="AM89">
        <v>0.99717662839999999</v>
      </c>
      <c r="AN89">
        <v>1.040876329</v>
      </c>
      <c r="AO89">
        <v>1.085760388</v>
      </c>
      <c r="AP89">
        <v>1.13167207</v>
      </c>
      <c r="AQ89">
        <v>1.178620768</v>
      </c>
      <c r="AR89">
        <v>1.2263290440000001</v>
      </c>
      <c r="AS89">
        <v>1.272778263</v>
      </c>
      <c r="AT89">
        <v>1.321045153</v>
      </c>
      <c r="AU89">
        <v>1.3701236720000001</v>
      </c>
      <c r="AV89">
        <v>1.419626431</v>
      </c>
      <c r="AW89">
        <v>1.470011993</v>
      </c>
    </row>
    <row r="90" spans="2:49" x14ac:dyDescent="0.25">
      <c r="B90" t="s">
        <v>81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2894524521</v>
      </c>
      <c r="X90" s="100">
        <v>2924411523</v>
      </c>
      <c r="Y90">
        <v>2953544095</v>
      </c>
      <c r="Z90">
        <v>2981851909</v>
      </c>
      <c r="AA90">
        <v>3009484025</v>
      </c>
      <c r="AB90">
        <v>3036284686</v>
      </c>
      <c r="AC90">
        <v>3062184172</v>
      </c>
      <c r="AD90">
        <v>3087964217</v>
      </c>
      <c r="AE90">
        <v>3113483048</v>
      </c>
      <c r="AF90">
        <v>3138686341</v>
      </c>
      <c r="AG90">
        <v>3163564425</v>
      </c>
      <c r="AH90">
        <v>3188384924</v>
      </c>
      <c r="AI90">
        <v>3212818008</v>
      </c>
      <c r="AJ90">
        <v>3236712515</v>
      </c>
      <c r="AK90">
        <v>3260337894</v>
      </c>
      <c r="AL90">
        <v>3283638812</v>
      </c>
      <c r="AM90">
        <v>3306510935</v>
      </c>
      <c r="AN90">
        <v>3328474335</v>
      </c>
      <c r="AO90">
        <v>3349315510</v>
      </c>
      <c r="AP90">
        <v>3369011741</v>
      </c>
      <c r="AQ90">
        <v>3387834688</v>
      </c>
      <c r="AR90">
        <v>3405571666</v>
      </c>
      <c r="AS90">
        <v>3422253727</v>
      </c>
      <c r="AT90">
        <v>3438013091</v>
      </c>
      <c r="AU90">
        <v>3452736286</v>
      </c>
      <c r="AV90">
        <v>3466409026</v>
      </c>
      <c r="AW90">
        <v>3479017918</v>
      </c>
    </row>
    <row r="91" spans="2:49" x14ac:dyDescent="0.25">
      <c r="B91" t="s">
        <v>82</v>
      </c>
      <c r="C91" s="100">
        <v>640398.31806251395</v>
      </c>
      <c r="D91">
        <v>650680.12020171306</v>
      </c>
      <c r="E91">
        <v>661127</v>
      </c>
      <c r="F91">
        <v>1306986.702</v>
      </c>
      <c r="G91" s="100">
        <v>7467163.8530000001</v>
      </c>
      <c r="H91">
        <v>16359836.890000001</v>
      </c>
      <c r="I91">
        <v>26085608.440000001</v>
      </c>
      <c r="J91">
        <v>36159003.020000003</v>
      </c>
      <c r="K91" s="100">
        <v>46794848.770000003</v>
      </c>
      <c r="L91" s="100">
        <v>57835048.359999999</v>
      </c>
      <c r="M91">
        <v>69785661.379999995</v>
      </c>
      <c r="N91" s="100">
        <v>82739359.650000006</v>
      </c>
      <c r="O91">
        <v>97333861.219999999</v>
      </c>
      <c r="P91">
        <v>112842301.09999999</v>
      </c>
      <c r="Q91">
        <v>129714402.90000001</v>
      </c>
      <c r="R91">
        <v>147647928.5</v>
      </c>
      <c r="S91">
        <v>168183768.5</v>
      </c>
      <c r="T91">
        <v>189381087.19999999</v>
      </c>
      <c r="U91">
        <v>213839632.40000001</v>
      </c>
      <c r="V91">
        <v>240360431.5</v>
      </c>
      <c r="W91">
        <v>270970073.80000001</v>
      </c>
      <c r="X91">
        <v>305220062.60000002</v>
      </c>
      <c r="Y91">
        <v>343202215.39999998</v>
      </c>
      <c r="Z91">
        <v>383722394.39999998</v>
      </c>
      <c r="AA91">
        <v>425318485.60000002</v>
      </c>
      <c r="AB91">
        <v>467272408.30000001</v>
      </c>
      <c r="AC91">
        <v>509158897.39999998</v>
      </c>
      <c r="AD91">
        <v>550810917.89999998</v>
      </c>
      <c r="AE91">
        <v>592103474.70000005</v>
      </c>
      <c r="AF91">
        <v>632915033.29999995</v>
      </c>
      <c r="AG91">
        <v>673144586.5</v>
      </c>
      <c r="AH91">
        <v>712750959.89999998</v>
      </c>
      <c r="AI91" s="100">
        <v>751692899</v>
      </c>
      <c r="AJ91">
        <v>789976854.79999995</v>
      </c>
      <c r="AK91">
        <v>827697459.20000005</v>
      </c>
      <c r="AL91" s="100">
        <v>864962762.5</v>
      </c>
      <c r="AM91">
        <v>901884918.60000002</v>
      </c>
      <c r="AN91">
        <v>938514857.60000002</v>
      </c>
      <c r="AO91">
        <v>974895262.79999995</v>
      </c>
      <c r="AP91">
        <v>1011069387</v>
      </c>
      <c r="AQ91">
        <v>1047118692</v>
      </c>
      <c r="AR91" s="100">
        <v>1083044532</v>
      </c>
      <c r="AS91">
        <v>1118865838</v>
      </c>
      <c r="AT91">
        <v>1154641474</v>
      </c>
      <c r="AU91">
        <v>1190396969</v>
      </c>
      <c r="AV91">
        <v>1226148669</v>
      </c>
      <c r="AW91">
        <v>1261883627</v>
      </c>
    </row>
    <row r="92" spans="2:49" x14ac:dyDescent="0.25">
      <c r="B92" t="s">
        <v>83</v>
      </c>
      <c r="C92" s="100">
        <v>41062689.603059798</v>
      </c>
      <c r="D92">
        <v>41721964.366740197</v>
      </c>
      <c r="E92">
        <v>42391824</v>
      </c>
      <c r="F92">
        <v>45367310.600000001</v>
      </c>
      <c r="G92" s="100">
        <v>44973436.560000002</v>
      </c>
      <c r="H92">
        <v>43581025.729999997</v>
      </c>
      <c r="I92">
        <v>42678153.469999999</v>
      </c>
      <c r="J92">
        <v>43534750.619999997</v>
      </c>
      <c r="K92" s="100">
        <v>45882289.689999998</v>
      </c>
      <c r="L92" s="100">
        <v>49399038.060000002</v>
      </c>
      <c r="M92">
        <v>53356584.100000001</v>
      </c>
      <c r="N92">
        <v>57004756.020000003</v>
      </c>
      <c r="O92">
        <v>58388036.07</v>
      </c>
      <c r="P92">
        <v>59677954.32</v>
      </c>
      <c r="Q92">
        <v>61362042.170000002</v>
      </c>
      <c r="R92">
        <v>65858940.520000003</v>
      </c>
      <c r="S92">
        <v>69589748.939999998</v>
      </c>
      <c r="T92">
        <v>74692950.239999995</v>
      </c>
      <c r="U92">
        <v>80353569.140000001</v>
      </c>
      <c r="V92">
        <v>91597241.609999999</v>
      </c>
      <c r="W92">
        <v>103296644.3</v>
      </c>
      <c r="X92">
        <v>113551386.09999999</v>
      </c>
      <c r="Y92">
        <v>121576131.7</v>
      </c>
      <c r="Z92">
        <v>126059471.2</v>
      </c>
      <c r="AA92">
        <v>128801937.7</v>
      </c>
      <c r="AB92">
        <v>130267795</v>
      </c>
      <c r="AC92">
        <v>130933064.09999999</v>
      </c>
      <c r="AD92">
        <v>131109795</v>
      </c>
      <c r="AE92">
        <v>130752810.2</v>
      </c>
      <c r="AF92">
        <v>129884570.09999999</v>
      </c>
      <c r="AG92">
        <v>128599435.59999999</v>
      </c>
      <c r="AH92">
        <v>127048181.7</v>
      </c>
      <c r="AI92">
        <v>125330855.59999999</v>
      </c>
      <c r="AJ92">
        <v>123599297.5</v>
      </c>
      <c r="AK92">
        <v>122028854.3</v>
      </c>
      <c r="AL92">
        <v>120686300</v>
      </c>
      <c r="AM92">
        <v>119588658.90000001</v>
      </c>
      <c r="AN92">
        <v>118657870.40000001</v>
      </c>
      <c r="AO92">
        <v>117844690.5</v>
      </c>
      <c r="AP92">
        <v>117120051.5</v>
      </c>
      <c r="AQ92">
        <v>116519796.3</v>
      </c>
      <c r="AR92">
        <v>115954376.3</v>
      </c>
      <c r="AS92">
        <v>115453860.2</v>
      </c>
      <c r="AT92">
        <v>115140642.8</v>
      </c>
      <c r="AU92">
        <v>114939193.3</v>
      </c>
      <c r="AV92">
        <v>114783425.7</v>
      </c>
      <c r="AW92">
        <v>114589451.40000001</v>
      </c>
    </row>
    <row r="93" spans="2:49" x14ac:dyDescent="0.25">
      <c r="B93" t="s">
        <v>84</v>
      </c>
      <c r="C93" s="100">
        <v>291506404.18067801</v>
      </c>
      <c r="D93" s="100">
        <v>296186633.79021603</v>
      </c>
      <c r="E93" s="100">
        <v>300942006</v>
      </c>
      <c r="F93" s="100">
        <v>326242900.69999999</v>
      </c>
      <c r="G93">
        <v>351609776.60000002</v>
      </c>
      <c r="H93">
        <v>376477728.19999999</v>
      </c>
      <c r="I93">
        <v>396837116</v>
      </c>
      <c r="J93">
        <v>416447934.30000001</v>
      </c>
      <c r="K93" s="100">
        <v>437607976.80000001</v>
      </c>
      <c r="L93" s="100">
        <v>460966375.80000001</v>
      </c>
      <c r="M93">
        <v>484183036.39999998</v>
      </c>
      <c r="N93">
        <v>505211245.89999998</v>
      </c>
      <c r="O93">
        <v>522585620.5</v>
      </c>
      <c r="P93">
        <v>537482478.79999995</v>
      </c>
      <c r="Q93">
        <v>553527871</v>
      </c>
      <c r="R93">
        <v>574360961.29999995</v>
      </c>
      <c r="S93">
        <v>595583374.20000005</v>
      </c>
      <c r="T93">
        <v>619591898.70000005</v>
      </c>
      <c r="U93">
        <v>643854840.70000005</v>
      </c>
      <c r="V93">
        <v>672809349.39999998</v>
      </c>
      <c r="W93">
        <v>702191495.79999995</v>
      </c>
      <c r="X93">
        <v>732173405.29999995</v>
      </c>
      <c r="Y93">
        <v>759279893.10000002</v>
      </c>
      <c r="Z93">
        <v>782621011.79999995</v>
      </c>
      <c r="AA93">
        <v>801683281.79999995</v>
      </c>
      <c r="AB93">
        <v>817071145</v>
      </c>
      <c r="AC93">
        <v>829513710.60000002</v>
      </c>
      <c r="AD93">
        <v>839934386.10000002</v>
      </c>
      <c r="AE93">
        <v>848808405</v>
      </c>
      <c r="AF93">
        <v>856506501.60000002</v>
      </c>
      <c r="AG93">
        <v>863299707.79999995</v>
      </c>
      <c r="AH93">
        <v>869471810.60000002</v>
      </c>
      <c r="AI93">
        <v>875041765.70000005</v>
      </c>
      <c r="AJ93">
        <v>880042817.60000002</v>
      </c>
      <c r="AK93">
        <v>884626309.29999995</v>
      </c>
      <c r="AL93">
        <v>888820933</v>
      </c>
      <c r="AM93">
        <v>892630639.5</v>
      </c>
      <c r="AN93">
        <v>895959151.60000002</v>
      </c>
      <c r="AO93">
        <v>898856484.29999995</v>
      </c>
      <c r="AP93">
        <v>901367444.89999998</v>
      </c>
      <c r="AQ93">
        <v>903576614.29999995</v>
      </c>
      <c r="AR93">
        <v>905389670.29999995</v>
      </c>
      <c r="AS93">
        <v>906782994.79999995</v>
      </c>
      <c r="AT93">
        <v>907774457.39999998</v>
      </c>
      <c r="AU93">
        <v>908313748.60000002</v>
      </c>
      <c r="AV93">
        <v>908376379.20000005</v>
      </c>
      <c r="AW93">
        <v>907931027.20000005</v>
      </c>
    </row>
    <row r="94" spans="2:49" x14ac:dyDescent="0.25">
      <c r="B94" t="s">
        <v>85</v>
      </c>
      <c r="C94" s="100">
        <v>640671991.67983496</v>
      </c>
      <c r="D94" s="100">
        <v>650958187.73748195</v>
      </c>
      <c r="E94" s="100">
        <v>661409532</v>
      </c>
      <c r="F94" s="100">
        <v>681999210.70000005</v>
      </c>
      <c r="G94" s="100">
        <v>703084345.79999995</v>
      </c>
      <c r="H94" s="100">
        <v>724133227.20000005</v>
      </c>
      <c r="I94" s="100">
        <v>742562121.70000005</v>
      </c>
      <c r="J94" s="100">
        <v>760677855.39999998</v>
      </c>
      <c r="K94" s="100">
        <v>779961247.29999995</v>
      </c>
      <c r="L94" s="100">
        <v>799938753.20000005</v>
      </c>
      <c r="M94" s="100">
        <v>818591509.79999995</v>
      </c>
      <c r="N94" s="100">
        <v>834513592</v>
      </c>
      <c r="O94" s="100">
        <v>848917409.89999998</v>
      </c>
      <c r="P94" s="100">
        <v>860507378.5</v>
      </c>
      <c r="Q94" s="100">
        <v>872219571.5</v>
      </c>
      <c r="R94" s="100">
        <v>883341931.20000005</v>
      </c>
      <c r="S94">
        <v>894159137.5</v>
      </c>
      <c r="T94">
        <v>903307652.5</v>
      </c>
      <c r="U94">
        <v>910627584.39999998</v>
      </c>
      <c r="V94">
        <v>912718166.29999995</v>
      </c>
      <c r="W94">
        <v>909509750</v>
      </c>
      <c r="X94">
        <v>901392266.60000002</v>
      </c>
      <c r="Y94">
        <v>891298279.39999998</v>
      </c>
      <c r="Z94">
        <v>880810474.5</v>
      </c>
      <c r="AA94" s="100">
        <v>871040442.70000005</v>
      </c>
      <c r="AB94" s="100">
        <v>862179743.10000002</v>
      </c>
      <c r="AC94" s="100">
        <v>854062684.79999995</v>
      </c>
      <c r="AD94" s="100">
        <v>846902851.20000005</v>
      </c>
      <c r="AE94" s="100">
        <v>840583976.39999998</v>
      </c>
      <c r="AF94" s="100">
        <v>835020890.39999998</v>
      </c>
      <c r="AG94" s="100">
        <v>830112206</v>
      </c>
      <c r="AH94" s="100">
        <v>825856169.10000002</v>
      </c>
      <c r="AI94" s="100">
        <v>821951067.79999995</v>
      </c>
      <c r="AJ94" s="100">
        <v>818152979.60000002</v>
      </c>
      <c r="AK94" s="100">
        <v>814396236.20000005</v>
      </c>
      <c r="AL94" s="100">
        <v>810496750.29999995</v>
      </c>
      <c r="AM94" s="100">
        <v>806285532.60000002</v>
      </c>
      <c r="AN94" s="100">
        <v>801515160.79999995</v>
      </c>
      <c r="AO94" s="100">
        <v>796115064.29999995</v>
      </c>
      <c r="AP94" s="100">
        <v>790085739.70000005</v>
      </c>
      <c r="AQ94" s="100">
        <v>783495882.89999998</v>
      </c>
      <c r="AR94" s="100">
        <v>776282853.39999998</v>
      </c>
      <c r="AS94" s="100">
        <v>768431567.20000005</v>
      </c>
      <c r="AT94" s="100">
        <v>759899133.20000005</v>
      </c>
      <c r="AU94" s="100">
        <v>750669796.60000002</v>
      </c>
      <c r="AV94" s="100">
        <v>740780292.10000002</v>
      </c>
      <c r="AW94">
        <v>731694186.89999998</v>
      </c>
    </row>
    <row r="95" spans="2:49" x14ac:dyDescent="0.25">
      <c r="B95" t="s">
        <v>86</v>
      </c>
      <c r="C95">
        <v>762047427.55376601</v>
      </c>
      <c r="D95">
        <v>774282345.494367</v>
      </c>
      <c r="E95">
        <v>786713699</v>
      </c>
      <c r="F95">
        <v>775762620</v>
      </c>
      <c r="G95" s="100">
        <v>763662263.39999998</v>
      </c>
      <c r="H95" s="100">
        <v>751102367.70000005</v>
      </c>
      <c r="I95" s="100">
        <v>741751013.39999998</v>
      </c>
      <c r="J95" s="100">
        <v>731879455.39999998</v>
      </c>
      <c r="K95" s="100">
        <v>719575461</v>
      </c>
      <c r="L95" s="100">
        <v>704951422.39999998</v>
      </c>
      <c r="M95" s="100">
        <v>690357479.70000005</v>
      </c>
      <c r="N95">
        <v>678004814.29999995</v>
      </c>
      <c r="O95">
        <v>670783658.89999998</v>
      </c>
      <c r="P95">
        <v>666090466.70000005</v>
      </c>
      <c r="Q95">
        <v>659724109.79999995</v>
      </c>
      <c r="R95">
        <v>647860118.60000002</v>
      </c>
      <c r="S95">
        <v>634696018.39999998</v>
      </c>
      <c r="T95">
        <v>619190556.39999998</v>
      </c>
      <c r="U95">
        <v>602000731.79999995</v>
      </c>
      <c r="V95">
        <v>581449738.70000005</v>
      </c>
      <c r="W95">
        <v>560827301.89999998</v>
      </c>
      <c r="X95">
        <v>540864631.20000005</v>
      </c>
      <c r="Y95">
        <v>522292477.10000002</v>
      </c>
      <c r="Z95">
        <v>506243971.5</v>
      </c>
      <c r="AA95">
        <v>492180366.89999998</v>
      </c>
      <c r="AB95">
        <v>479695740.5</v>
      </c>
      <c r="AC95">
        <v>468388951.5</v>
      </c>
      <c r="AD95">
        <v>457969811.10000002</v>
      </c>
      <c r="AE95">
        <v>448254343.89999998</v>
      </c>
      <c r="AF95">
        <v>439111535.89999998</v>
      </c>
      <c r="AG95" s="100">
        <v>430449452</v>
      </c>
      <c r="AH95" s="100">
        <v>422203496.10000002</v>
      </c>
      <c r="AI95">
        <v>414317281.60000002</v>
      </c>
      <c r="AJ95" s="100">
        <v>406735419.19999999</v>
      </c>
      <c r="AK95" s="100">
        <v>399408627.80000001</v>
      </c>
      <c r="AL95">
        <v>392293838.19999999</v>
      </c>
      <c r="AM95">
        <v>385351228.80000001</v>
      </c>
      <c r="AN95" s="100">
        <v>378516549.69999999</v>
      </c>
      <c r="AO95" s="100">
        <v>371680317</v>
      </c>
      <c r="AP95" s="100">
        <v>364795139.80000001</v>
      </c>
      <c r="AQ95" s="100">
        <v>357863274.19999999</v>
      </c>
      <c r="AR95" s="100">
        <v>350905369.19999999</v>
      </c>
      <c r="AS95">
        <v>343933691.30000001</v>
      </c>
      <c r="AT95">
        <v>336931901.60000002</v>
      </c>
      <c r="AU95">
        <v>329901827.60000002</v>
      </c>
      <c r="AV95">
        <v>322858210.30000001</v>
      </c>
      <c r="AW95">
        <v>315835513.5</v>
      </c>
    </row>
    <row r="96" spans="2:49" x14ac:dyDescent="0.25">
      <c r="B96" t="s">
        <v>87</v>
      </c>
      <c r="C96">
        <v>399231640.45290101</v>
      </c>
      <c r="D96">
        <v>405641433.57550502</v>
      </c>
      <c r="E96">
        <v>412154138</v>
      </c>
      <c r="F96">
        <v>406704163.80000001</v>
      </c>
      <c r="G96" s="100">
        <v>400032548.39999998</v>
      </c>
      <c r="H96" s="100">
        <v>392809390.19999999</v>
      </c>
      <c r="I96" s="100">
        <v>387318952.5</v>
      </c>
      <c r="J96" s="100">
        <v>381412288.69999999</v>
      </c>
      <c r="K96" s="100">
        <v>373787485.19999999</v>
      </c>
      <c r="L96" s="100">
        <v>364615554.39999998</v>
      </c>
      <c r="M96">
        <v>355420987.5</v>
      </c>
      <c r="N96">
        <v>347603155.30000001</v>
      </c>
      <c r="O96">
        <v>342728256.10000002</v>
      </c>
      <c r="P96">
        <v>339407664.30000001</v>
      </c>
      <c r="Q96">
        <v>335162879.89999998</v>
      </c>
      <c r="R96">
        <v>327939127</v>
      </c>
      <c r="S96">
        <v>319960439.80000001</v>
      </c>
      <c r="T96">
        <v>310797088.69999999</v>
      </c>
      <c r="U96">
        <v>300750540.69999999</v>
      </c>
      <c r="V96">
        <v>289069062.5</v>
      </c>
      <c r="W96">
        <v>277414792.69999999</v>
      </c>
      <c r="X96">
        <v>266006930.59999999</v>
      </c>
      <c r="Y96">
        <v>255275609.69999999</v>
      </c>
      <c r="Z96">
        <v>245776456.30000001</v>
      </c>
      <c r="AA96">
        <v>237336265.09999999</v>
      </c>
      <c r="AB96">
        <v>229766367.09999999</v>
      </c>
      <c r="AC96">
        <v>222870272</v>
      </c>
      <c r="AD96">
        <v>216499520.09999999</v>
      </c>
      <c r="AE96">
        <v>210551460.30000001</v>
      </c>
      <c r="AF96">
        <v>204948900</v>
      </c>
      <c r="AG96">
        <v>199635223.80000001</v>
      </c>
      <c r="AH96">
        <v>194569376.69999999</v>
      </c>
      <c r="AI96">
        <v>189716752.69999999</v>
      </c>
      <c r="AJ96">
        <v>185046087.69999999</v>
      </c>
      <c r="AK96">
        <v>180530928.5</v>
      </c>
      <c r="AL96">
        <v>176148777.09999999</v>
      </c>
      <c r="AM96">
        <v>171879347.80000001</v>
      </c>
      <c r="AN96">
        <v>167688745.59999999</v>
      </c>
      <c r="AO96">
        <v>163516259</v>
      </c>
      <c r="AP96">
        <v>159335182.09999999</v>
      </c>
      <c r="AQ96">
        <v>155146318</v>
      </c>
      <c r="AR96">
        <v>150961060</v>
      </c>
      <c r="AS96">
        <v>146787739.09999999</v>
      </c>
      <c r="AT96">
        <v>142620583.80000001</v>
      </c>
      <c r="AU96">
        <v>138461896.19999999</v>
      </c>
      <c r="AV96">
        <v>134320819.59999999</v>
      </c>
      <c r="AW96">
        <v>130216698</v>
      </c>
    </row>
    <row r="97" spans="2:49" x14ac:dyDescent="0.25">
      <c r="B97" t="s">
        <v>88</v>
      </c>
      <c r="C97">
        <v>182970972.649156</v>
      </c>
      <c r="D97" s="100">
        <v>185908630.79867601</v>
      </c>
      <c r="E97" s="100">
        <v>188893454</v>
      </c>
      <c r="F97" s="100">
        <v>180359873.5</v>
      </c>
      <c r="G97">
        <v>171743220.5</v>
      </c>
      <c r="H97">
        <v>163193863.80000001</v>
      </c>
      <c r="I97" s="100">
        <v>155766773.09999999</v>
      </c>
      <c r="J97" s="100">
        <v>148491009.80000001</v>
      </c>
      <c r="K97" s="100">
        <v>140858479.80000001</v>
      </c>
      <c r="L97" s="100">
        <v>132892720.7</v>
      </c>
      <c r="M97">
        <v>125303139.09999999</v>
      </c>
      <c r="N97">
        <v>118592076.8</v>
      </c>
      <c r="O97" s="100">
        <v>113251603.3</v>
      </c>
      <c r="P97">
        <v>108650023.40000001</v>
      </c>
      <c r="Q97">
        <v>103971635.5</v>
      </c>
      <c r="R97">
        <v>98458118.329999998</v>
      </c>
      <c r="S97">
        <v>92979252.280000001</v>
      </c>
      <c r="T97">
        <v>87268337.569999903</v>
      </c>
      <c r="U97">
        <v>81630677.790000007</v>
      </c>
      <c r="V97">
        <v>75779199.439999998</v>
      </c>
      <c r="W97">
        <v>70314462.599999994</v>
      </c>
      <c r="X97">
        <v>65202840.270000003</v>
      </c>
      <c r="Y97">
        <v>60619488.700000003</v>
      </c>
      <c r="Z97">
        <v>56618129.829999998</v>
      </c>
      <c r="AA97">
        <v>53123245.280000001</v>
      </c>
      <c r="AB97">
        <v>50031487.079999998</v>
      </c>
      <c r="AC97">
        <v>47256591.780000001</v>
      </c>
      <c r="AD97">
        <v>44736935.789999999</v>
      </c>
      <c r="AE97">
        <v>42428576.93</v>
      </c>
      <c r="AF97">
        <v>40298909.93</v>
      </c>
      <c r="AG97">
        <v>38323813.229999997</v>
      </c>
      <c r="AH97">
        <v>36484930.280000001</v>
      </c>
      <c r="AI97">
        <v>34767385.939999998</v>
      </c>
      <c r="AJ97">
        <v>33159059.02</v>
      </c>
      <c r="AK97">
        <v>31649478.309999999</v>
      </c>
      <c r="AL97">
        <v>30229451.140000001</v>
      </c>
      <c r="AM97">
        <v>28890608.399999999</v>
      </c>
      <c r="AN97">
        <v>27621999.260000002</v>
      </c>
      <c r="AO97">
        <v>26407432.050000001</v>
      </c>
      <c r="AP97">
        <v>25238796.23</v>
      </c>
      <c r="AQ97">
        <v>24114109.84</v>
      </c>
      <c r="AR97">
        <v>23033804.920000002</v>
      </c>
      <c r="AS97">
        <v>21998037.039999999</v>
      </c>
      <c r="AT97">
        <v>21004897.489999998</v>
      </c>
      <c r="AU97">
        <v>20052855.07</v>
      </c>
      <c r="AV97">
        <v>19141230.280000001</v>
      </c>
      <c r="AW97">
        <v>18271199.77</v>
      </c>
    </row>
    <row r="98" spans="2:49" x14ac:dyDescent="0.25">
      <c r="B98" s="62" t="s">
        <v>382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781231.18790000002</v>
      </c>
      <c r="T98">
        <v>793377.02630000003</v>
      </c>
      <c r="U98">
        <v>800182.54700000002</v>
      </c>
      <c r="V98">
        <v>808385.98149999999</v>
      </c>
      <c r="W98">
        <v>811721.39720000001</v>
      </c>
      <c r="X98">
        <v>814259.81129999994</v>
      </c>
      <c r="Y98">
        <v>815964.95819999999</v>
      </c>
      <c r="Z98">
        <v>820473.95979999995</v>
      </c>
      <c r="AA98">
        <v>827092.86690000002</v>
      </c>
      <c r="AB98">
        <v>835702.13080000004</v>
      </c>
      <c r="AC98">
        <v>846142.26080000005</v>
      </c>
      <c r="AD98">
        <v>858474.41009999998</v>
      </c>
      <c r="AE98">
        <v>871779.71270000003</v>
      </c>
      <c r="AF98">
        <v>885681.69990000001</v>
      </c>
      <c r="AG98">
        <v>899810.76069999998</v>
      </c>
      <c r="AH98">
        <v>914061.47499999998</v>
      </c>
      <c r="AI98">
        <v>928113.02350000001</v>
      </c>
      <c r="AJ98">
        <v>942157.62529999996</v>
      </c>
      <c r="AK98">
        <v>956411.86349999998</v>
      </c>
      <c r="AL98">
        <v>970897.14450000005</v>
      </c>
      <c r="AM98">
        <v>985727.89720000001</v>
      </c>
      <c r="AN98">
        <v>1000776.216</v>
      </c>
      <c r="AO98">
        <v>1016362.426</v>
      </c>
      <c r="AP98">
        <v>1032528.172</v>
      </c>
      <c r="AQ98">
        <v>1049356.003</v>
      </c>
      <c r="AR98">
        <v>1066600.632</v>
      </c>
      <c r="AS98">
        <v>1084374.6529999999</v>
      </c>
      <c r="AT98">
        <v>1102591.774</v>
      </c>
      <c r="AU98">
        <v>1120986.5109999999</v>
      </c>
      <c r="AV98">
        <v>1139466.4920000001</v>
      </c>
      <c r="AW98">
        <v>1158396.1040000001</v>
      </c>
    </row>
    <row r="99" spans="2:49" x14ac:dyDescent="0.25">
      <c r="B99" t="s">
        <v>383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15561828.34</v>
      </c>
      <c r="T99">
        <v>15534881.210000001</v>
      </c>
      <c r="U99">
        <v>15522414.68</v>
      </c>
      <c r="V99">
        <v>15803439.33</v>
      </c>
      <c r="W99">
        <v>15653858.59</v>
      </c>
      <c r="X99">
        <v>15502698.199999999</v>
      </c>
      <c r="Y99">
        <v>15167121.66</v>
      </c>
      <c r="Z99">
        <v>14955068.6</v>
      </c>
      <c r="AA99">
        <v>14771541.33</v>
      </c>
      <c r="AB99">
        <v>14600337.720000001</v>
      </c>
      <c r="AC99">
        <v>14451322.039999999</v>
      </c>
      <c r="AD99">
        <v>14397786.689999999</v>
      </c>
      <c r="AE99" s="100">
        <v>14346026.73</v>
      </c>
      <c r="AF99" s="100">
        <v>14298666.92</v>
      </c>
      <c r="AG99">
        <v>14254879.380000001</v>
      </c>
      <c r="AH99">
        <v>14234508.119999999</v>
      </c>
      <c r="AI99">
        <v>14185972.359999999</v>
      </c>
      <c r="AJ99" s="100">
        <v>14130093.949999999</v>
      </c>
      <c r="AK99">
        <v>14099956.710000001</v>
      </c>
      <c r="AL99">
        <v>14071216.85</v>
      </c>
      <c r="AM99">
        <v>14041415.810000001</v>
      </c>
      <c r="AN99">
        <v>13979470.939999999</v>
      </c>
      <c r="AO99">
        <v>13917357.07</v>
      </c>
      <c r="AP99">
        <v>13865115.1</v>
      </c>
      <c r="AQ99">
        <v>13842630.439999999</v>
      </c>
      <c r="AR99">
        <v>13814329.93</v>
      </c>
      <c r="AS99">
        <v>13802247.449999999</v>
      </c>
      <c r="AT99">
        <v>13803159.970000001</v>
      </c>
      <c r="AU99">
        <v>13802821.93</v>
      </c>
      <c r="AV99">
        <v>13806242.140000001</v>
      </c>
      <c r="AW99">
        <v>13899906.640000001</v>
      </c>
    </row>
    <row r="100" spans="2:49" x14ac:dyDescent="0.25">
      <c r="B100" t="s">
        <v>384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16343059.52</v>
      </c>
      <c r="T100">
        <v>16328258.24</v>
      </c>
      <c r="U100">
        <v>16322597.23</v>
      </c>
      <c r="V100">
        <v>16611825.310000001</v>
      </c>
      <c r="W100">
        <v>16465579.98</v>
      </c>
      <c r="X100">
        <v>16316958.01</v>
      </c>
      <c r="Y100">
        <v>15983086.619999999</v>
      </c>
      <c r="Z100">
        <v>15775542.560000001</v>
      </c>
      <c r="AA100">
        <v>15598634.199999999</v>
      </c>
      <c r="AB100">
        <v>15436039.85</v>
      </c>
      <c r="AC100">
        <v>15297464.310000001</v>
      </c>
      <c r="AD100">
        <v>15256261.1</v>
      </c>
      <c r="AE100">
        <v>15217806.439999999</v>
      </c>
      <c r="AF100">
        <v>15184348.619999999</v>
      </c>
      <c r="AG100">
        <v>15154690.140000001</v>
      </c>
      <c r="AH100">
        <v>15148569.6</v>
      </c>
      <c r="AI100">
        <v>15114085.390000001</v>
      </c>
      <c r="AJ100">
        <v>15072251.58</v>
      </c>
      <c r="AK100">
        <v>15056368.57</v>
      </c>
      <c r="AL100">
        <v>15042113.99</v>
      </c>
      <c r="AM100">
        <v>15027143.710000001</v>
      </c>
      <c r="AN100">
        <v>14980247.15</v>
      </c>
      <c r="AO100">
        <v>14933719.5</v>
      </c>
      <c r="AP100">
        <v>14897643.27</v>
      </c>
      <c r="AQ100">
        <v>14891986.439999999</v>
      </c>
      <c r="AR100">
        <v>14880930.560000001</v>
      </c>
      <c r="AS100">
        <v>14886622.1</v>
      </c>
      <c r="AT100">
        <v>14905751.74</v>
      </c>
      <c r="AU100">
        <v>14923808.439999999</v>
      </c>
      <c r="AV100">
        <v>14945708.640000001</v>
      </c>
      <c r="AW100">
        <v>15058302.75</v>
      </c>
    </row>
    <row r="101" spans="2:49" x14ac:dyDescent="0.25">
      <c r="B101" t="s">
        <v>385</v>
      </c>
      <c r="C101" s="100">
        <v>155811501.157125</v>
      </c>
      <c r="D101" s="100">
        <v>158313105.20686001</v>
      </c>
      <c r="E101" s="100">
        <v>160854873.30000001</v>
      </c>
      <c r="F101">
        <v>158935077.30000001</v>
      </c>
      <c r="G101">
        <v>155353265</v>
      </c>
      <c r="H101">
        <v>155686160.19999999</v>
      </c>
      <c r="I101">
        <v>153172169.69999999</v>
      </c>
      <c r="J101">
        <v>149987950.90000001</v>
      </c>
      <c r="K101">
        <v>146029141.69999999</v>
      </c>
      <c r="L101">
        <v>143089862.19999999</v>
      </c>
      <c r="M101">
        <v>140637621</v>
      </c>
      <c r="N101">
        <v>138991460.59999999</v>
      </c>
      <c r="O101">
        <v>137060678.90000001</v>
      </c>
      <c r="P101">
        <v>134090351.59999999</v>
      </c>
      <c r="Q101">
        <v>130060515.59999999</v>
      </c>
      <c r="R101">
        <v>127054576.2</v>
      </c>
      <c r="S101">
        <v>125035582.2</v>
      </c>
      <c r="T101">
        <v>123028834.90000001</v>
      </c>
      <c r="U101">
        <v>121791366.5</v>
      </c>
      <c r="V101">
        <v>119875923.8</v>
      </c>
      <c r="W101">
        <v>117301189.5</v>
      </c>
      <c r="X101">
        <v>114372928.40000001</v>
      </c>
      <c r="Y101">
        <v>111684742.40000001</v>
      </c>
      <c r="Z101">
        <v>109018999.59999999</v>
      </c>
      <c r="AA101">
        <v>106395785.8</v>
      </c>
      <c r="AB101">
        <v>103860762.2</v>
      </c>
      <c r="AC101">
        <v>101388191.40000001</v>
      </c>
      <c r="AD101">
        <v>98958293.469999999</v>
      </c>
      <c r="AE101">
        <v>96511329.840000004</v>
      </c>
      <c r="AF101">
        <v>94075852.959999904</v>
      </c>
      <c r="AG101">
        <v>91653770.609999999</v>
      </c>
      <c r="AH101">
        <v>89234151.739999995</v>
      </c>
      <c r="AI101">
        <v>86953763.709999904</v>
      </c>
      <c r="AJ101">
        <v>84719908.980000004</v>
      </c>
      <c r="AK101">
        <v>82536288.480000004</v>
      </c>
      <c r="AL101">
        <v>80398050.859999999</v>
      </c>
      <c r="AM101">
        <v>78308996.989999995</v>
      </c>
      <c r="AN101">
        <v>76184373.739999995</v>
      </c>
      <c r="AO101">
        <v>74085302.239999995</v>
      </c>
      <c r="AP101">
        <v>72015627.849999994</v>
      </c>
      <c r="AQ101">
        <v>69982862.459999904</v>
      </c>
      <c r="AR101">
        <v>67986024.290000007</v>
      </c>
      <c r="AS101">
        <v>65928931.149999999</v>
      </c>
      <c r="AT101">
        <v>63866899.380000003</v>
      </c>
      <c r="AU101" s="100">
        <v>61827601.039999999</v>
      </c>
      <c r="AV101" s="100">
        <v>59825040.25</v>
      </c>
      <c r="AW101">
        <v>57886846.359999999</v>
      </c>
    </row>
    <row r="102" spans="2:49" x14ac:dyDescent="0.25">
      <c r="B102" t="s">
        <v>386</v>
      </c>
      <c r="C102" s="100">
        <v>1098851.8998263199</v>
      </c>
      <c r="D102" s="100">
        <v>1116494.32251175</v>
      </c>
      <c r="E102" s="100">
        <v>1134420</v>
      </c>
      <c r="F102" s="100">
        <v>1107052.706</v>
      </c>
      <c r="G102" s="100">
        <v>1078147.152</v>
      </c>
      <c r="H102" s="100">
        <v>1048801.365</v>
      </c>
      <c r="I102">
        <v>1024477.851</v>
      </c>
      <c r="J102" s="100">
        <v>999984.59699999995</v>
      </c>
      <c r="K102" s="100">
        <v>972502.68790000002</v>
      </c>
      <c r="L102" s="100">
        <v>942228.76549999998</v>
      </c>
      <c r="M102" s="100">
        <v>912763.93279999995</v>
      </c>
      <c r="N102" s="100">
        <v>887102.40179999999</v>
      </c>
      <c r="O102">
        <v>868821.25569999998</v>
      </c>
      <c r="P102">
        <v>854226.84759999998</v>
      </c>
      <c r="Q102">
        <v>838143.01930000004</v>
      </c>
      <c r="R102">
        <v>815676.6176</v>
      </c>
      <c r="S102">
        <v>792218.59019999998</v>
      </c>
      <c r="T102">
        <v>766295.29760000005</v>
      </c>
      <c r="U102">
        <v>739102.73899999994</v>
      </c>
      <c r="V102">
        <v>708470.10930000001</v>
      </c>
      <c r="W102">
        <v>678322.73919999995</v>
      </c>
      <c r="X102">
        <v>649040.6801</v>
      </c>
      <c r="Y102">
        <v>621897.00719999999</v>
      </c>
      <c r="Z102">
        <v>597998.03430000006</v>
      </c>
      <c r="AA102">
        <v>576928.00769999996</v>
      </c>
      <c r="AB102">
        <v>558159.99430000002</v>
      </c>
      <c r="AC102">
        <v>541173.61089999997</v>
      </c>
      <c r="AD102">
        <v>525622.35320000001</v>
      </c>
      <c r="AE102">
        <v>511243.96110000001</v>
      </c>
      <c r="AF102">
        <v>497845.13329999999</v>
      </c>
      <c r="AG102">
        <v>485281.4791</v>
      </c>
      <c r="AH102">
        <v>473453.98239999998</v>
      </c>
      <c r="AI102">
        <v>462251.22590000002</v>
      </c>
      <c r="AJ102">
        <v>451577.01909999998</v>
      </c>
      <c r="AK102">
        <v>441362.24280000001</v>
      </c>
      <c r="AL102">
        <v>431534.663</v>
      </c>
      <c r="AM102">
        <v>422028.17599999998</v>
      </c>
      <c r="AN102">
        <v>412743.08169999998</v>
      </c>
      <c r="AO102">
        <v>403546.60029999999</v>
      </c>
      <c r="AP102">
        <v>394381.14630000002</v>
      </c>
      <c r="AQ102">
        <v>385250.0355</v>
      </c>
      <c r="AR102">
        <v>376164.23330000002</v>
      </c>
      <c r="AS102">
        <v>367133.49800000002</v>
      </c>
      <c r="AT102">
        <v>358139.07160000002</v>
      </c>
      <c r="AU102">
        <v>349177.81910000002</v>
      </c>
      <c r="AV102">
        <v>340263.60080000001</v>
      </c>
      <c r="AW102">
        <v>331558.90130000003</v>
      </c>
    </row>
    <row r="103" spans="2:49" x14ac:dyDescent="0.25">
      <c r="B103" t="s">
        <v>387</v>
      </c>
      <c r="C103">
        <v>1098851.8998263199</v>
      </c>
      <c r="D103">
        <v>1116494.32251175</v>
      </c>
      <c r="E103">
        <v>1134420</v>
      </c>
      <c r="F103">
        <v>1107052.706</v>
      </c>
      <c r="G103">
        <v>1078147.152</v>
      </c>
      <c r="H103">
        <v>1048801.365</v>
      </c>
      <c r="I103">
        <v>1024477.851</v>
      </c>
      <c r="J103">
        <v>999984.59699999995</v>
      </c>
      <c r="K103">
        <v>972502.68790000002</v>
      </c>
      <c r="L103">
        <v>942228.76549999998</v>
      </c>
      <c r="M103">
        <v>912763.93279999995</v>
      </c>
      <c r="N103">
        <v>887102.40179999999</v>
      </c>
      <c r="O103">
        <v>868821.25569999998</v>
      </c>
      <c r="P103">
        <v>854226.84759999998</v>
      </c>
      <c r="Q103">
        <v>838143.01930000004</v>
      </c>
      <c r="R103">
        <v>815676.6176</v>
      </c>
      <c r="S103">
        <v>792218.59019999998</v>
      </c>
      <c r="T103">
        <v>766295.29760000005</v>
      </c>
      <c r="U103">
        <v>739102.73899999994</v>
      </c>
      <c r="V103">
        <v>708470.10930000001</v>
      </c>
      <c r="W103">
        <v>678322.73919999995</v>
      </c>
      <c r="X103">
        <v>649040.6801</v>
      </c>
      <c r="Y103">
        <v>621897.00719999999</v>
      </c>
      <c r="Z103">
        <v>597998.03430000006</v>
      </c>
      <c r="AA103">
        <v>576928.00769999996</v>
      </c>
      <c r="AB103">
        <v>558159.99430000002</v>
      </c>
      <c r="AC103">
        <v>541173.61089999997</v>
      </c>
      <c r="AD103">
        <v>525622.35320000001</v>
      </c>
      <c r="AE103">
        <v>511243.96110000001</v>
      </c>
      <c r="AF103">
        <v>497845.13329999999</v>
      </c>
      <c r="AG103">
        <v>485281.4791</v>
      </c>
      <c r="AH103">
        <v>473453.98239999998</v>
      </c>
      <c r="AI103">
        <v>462251.22590000002</v>
      </c>
      <c r="AJ103">
        <v>451577.01909999998</v>
      </c>
      <c r="AK103">
        <v>441362.24280000001</v>
      </c>
      <c r="AL103">
        <v>431534.663</v>
      </c>
      <c r="AM103">
        <v>422028.17599999998</v>
      </c>
      <c r="AN103">
        <v>412743.08169999998</v>
      </c>
      <c r="AO103">
        <v>403546.60029999999</v>
      </c>
      <c r="AP103">
        <v>394381.14630000002</v>
      </c>
      <c r="AQ103">
        <v>385250.0355</v>
      </c>
      <c r="AR103">
        <v>376164.23330000002</v>
      </c>
      <c r="AS103">
        <v>367133.49800000002</v>
      </c>
      <c r="AT103">
        <v>358139.07160000002</v>
      </c>
      <c r="AU103">
        <v>349177.81910000002</v>
      </c>
      <c r="AV103">
        <v>340263.60080000001</v>
      </c>
      <c r="AW103">
        <v>331558.90130000003</v>
      </c>
    </row>
    <row r="104" spans="2:49" x14ac:dyDescent="0.25">
      <c r="B104" t="s">
        <v>388</v>
      </c>
      <c r="C104" s="100">
        <v>116773651.530883</v>
      </c>
      <c r="D104">
        <v>118648490.27771901</v>
      </c>
      <c r="E104">
        <v>120553430.2</v>
      </c>
      <c r="F104">
        <v>119132006.40000001</v>
      </c>
      <c r="G104" s="100">
        <v>116579256.09999999</v>
      </c>
      <c r="H104">
        <v>117369127.90000001</v>
      </c>
      <c r="I104">
        <v>115115388.40000001</v>
      </c>
      <c r="J104">
        <v>112900939.5</v>
      </c>
      <c r="K104" s="100">
        <v>110444457.40000001</v>
      </c>
      <c r="L104" s="100">
        <v>108563582</v>
      </c>
      <c r="M104">
        <v>106852437.7</v>
      </c>
      <c r="N104" s="100">
        <v>105612806.8</v>
      </c>
      <c r="O104">
        <v>104523845.09999999</v>
      </c>
      <c r="P104">
        <v>103245023.7</v>
      </c>
      <c r="Q104">
        <v>101762659.40000001</v>
      </c>
      <c r="R104">
        <v>101302010.59999999</v>
      </c>
      <c r="S104">
        <v>101462025.90000001</v>
      </c>
      <c r="T104">
        <v>100629853.8</v>
      </c>
      <c r="U104">
        <v>99735037.140000001</v>
      </c>
      <c r="V104">
        <v>98087503.640000001</v>
      </c>
      <c r="W104">
        <v>96097580.030000001</v>
      </c>
      <c r="X104">
        <v>93849670</v>
      </c>
      <c r="Y104">
        <v>91672204.829999998</v>
      </c>
      <c r="Z104">
        <v>89576219.569999903</v>
      </c>
      <c r="AA104">
        <v>87540763.209999904</v>
      </c>
      <c r="AB104">
        <v>85564307.730000004</v>
      </c>
      <c r="AC104">
        <v>83617606.379999995</v>
      </c>
      <c r="AD104">
        <v>81669848.569999903</v>
      </c>
      <c r="AE104">
        <v>79686223.790000007</v>
      </c>
      <c r="AF104">
        <v>77692234.659999996</v>
      </c>
      <c r="AG104">
        <v>75697552.189999998</v>
      </c>
      <c r="AH104">
        <v>73685316.680000007</v>
      </c>
      <c r="AI104" s="100">
        <v>71704949.950000003</v>
      </c>
      <c r="AJ104">
        <v>69757333.780000001</v>
      </c>
      <c r="AK104">
        <v>67846534.969999999</v>
      </c>
      <c r="AL104" s="100">
        <v>65974287.25</v>
      </c>
      <c r="AM104">
        <v>64143534.509999998</v>
      </c>
      <c r="AN104">
        <v>62305851.969999999</v>
      </c>
      <c r="AO104">
        <v>60498029.100000001</v>
      </c>
      <c r="AP104">
        <v>58722050.060000002</v>
      </c>
      <c r="AQ104">
        <v>56982317.859999999</v>
      </c>
      <c r="AR104" s="100">
        <v>55278987.829999998</v>
      </c>
      <c r="AS104">
        <v>53508412.280000001</v>
      </c>
      <c r="AT104">
        <v>51739706.049999997</v>
      </c>
      <c r="AU104">
        <v>49997998.530000001</v>
      </c>
      <c r="AV104">
        <v>48294379.780000001</v>
      </c>
      <c r="AW104">
        <v>46643808.18</v>
      </c>
    </row>
    <row r="105" spans="2:49" x14ac:dyDescent="0.25">
      <c r="B105" t="s">
        <v>389</v>
      </c>
      <c r="C105" s="100">
        <v>116773651.530883</v>
      </c>
      <c r="D105">
        <v>118648490.27771901</v>
      </c>
      <c r="E105">
        <v>120553430.2</v>
      </c>
      <c r="F105">
        <v>119132006.40000001</v>
      </c>
      <c r="G105" s="100">
        <v>116579256.09999999</v>
      </c>
      <c r="H105">
        <v>117369127.90000001</v>
      </c>
      <c r="I105">
        <v>115115388.40000001</v>
      </c>
      <c r="J105">
        <v>112900939.5</v>
      </c>
      <c r="K105" s="100">
        <v>110444457.40000001</v>
      </c>
      <c r="L105" s="100">
        <v>108563582</v>
      </c>
      <c r="M105">
        <v>106852437.7</v>
      </c>
      <c r="N105">
        <v>105612806.8</v>
      </c>
      <c r="O105">
        <v>104523845.09999999</v>
      </c>
      <c r="P105">
        <v>103245023.7</v>
      </c>
      <c r="Q105">
        <v>101762659.40000001</v>
      </c>
      <c r="R105">
        <v>101302010.59999999</v>
      </c>
      <c r="S105">
        <v>101462025.90000001</v>
      </c>
      <c r="T105">
        <v>100629853.8</v>
      </c>
      <c r="U105">
        <v>99735037.140000001</v>
      </c>
      <c r="V105">
        <v>98087503.640000001</v>
      </c>
      <c r="W105">
        <v>96097580.030000001</v>
      </c>
      <c r="X105">
        <v>93849670</v>
      </c>
      <c r="Y105">
        <v>91672204.829999998</v>
      </c>
      <c r="Z105">
        <v>89576219.569999903</v>
      </c>
      <c r="AA105">
        <v>87540763.209999904</v>
      </c>
      <c r="AB105">
        <v>85564307.730000004</v>
      </c>
      <c r="AC105">
        <v>83617606.379999995</v>
      </c>
      <c r="AD105">
        <v>81669848.569999903</v>
      </c>
      <c r="AE105">
        <v>79686223.790000007</v>
      </c>
      <c r="AF105">
        <v>77692234.659999996</v>
      </c>
      <c r="AG105">
        <v>75697552.189999998</v>
      </c>
      <c r="AH105">
        <v>73685316.680000007</v>
      </c>
      <c r="AI105">
        <v>71704949.950000003</v>
      </c>
      <c r="AJ105">
        <v>69757333.780000001</v>
      </c>
      <c r="AK105">
        <v>67846534.969999999</v>
      </c>
      <c r="AL105">
        <v>65974287.25</v>
      </c>
      <c r="AM105">
        <v>64143534.509999998</v>
      </c>
      <c r="AN105">
        <v>62305851.969999999</v>
      </c>
      <c r="AO105">
        <v>60498029.100000001</v>
      </c>
      <c r="AP105">
        <v>58722050.060000002</v>
      </c>
      <c r="AQ105">
        <v>56982317.859999999</v>
      </c>
      <c r="AR105">
        <v>55278987.829999998</v>
      </c>
      <c r="AS105">
        <v>53508412.280000001</v>
      </c>
      <c r="AT105">
        <v>51739706.049999997</v>
      </c>
      <c r="AU105">
        <v>49997998.530000001</v>
      </c>
      <c r="AV105">
        <v>48294379.780000001</v>
      </c>
      <c r="AW105">
        <v>46643808.18</v>
      </c>
    </row>
    <row r="106" spans="2:49" x14ac:dyDescent="0.25">
      <c r="B106" t="s">
        <v>390</v>
      </c>
      <c r="C106">
        <v>37938997.726415001</v>
      </c>
      <c r="D106">
        <v>38548120.6066292</v>
      </c>
      <c r="E106">
        <v>39167023.149999999</v>
      </c>
      <c r="F106">
        <v>38696018.109999999</v>
      </c>
      <c r="G106">
        <v>37695861.780000001</v>
      </c>
      <c r="H106">
        <v>37268230.979999997</v>
      </c>
      <c r="I106">
        <v>37032303.420000002</v>
      </c>
      <c r="J106">
        <v>36087026.770000003</v>
      </c>
      <c r="K106" s="100">
        <v>34612181.630000003</v>
      </c>
      <c r="L106" s="100">
        <v>33584051.350000001</v>
      </c>
      <c r="M106">
        <v>32872419.32</v>
      </c>
      <c r="N106">
        <v>32491551.359999999</v>
      </c>
      <c r="O106">
        <v>31668012.460000001</v>
      </c>
      <c r="P106">
        <v>29991101.02</v>
      </c>
      <c r="Q106">
        <v>27459713.170000002</v>
      </c>
      <c r="R106">
        <v>24936888.949999999</v>
      </c>
      <c r="S106">
        <v>22781337.710000001</v>
      </c>
      <c r="T106">
        <v>21632685.84</v>
      </c>
      <c r="U106">
        <v>21317226.620000001</v>
      </c>
      <c r="V106">
        <v>21079950.059999999</v>
      </c>
      <c r="W106">
        <v>20525286.710000001</v>
      </c>
      <c r="X106">
        <v>19874217.719999999</v>
      </c>
      <c r="Y106">
        <v>19390640.609999999</v>
      </c>
      <c r="Z106">
        <v>18844781.98</v>
      </c>
      <c r="AA106">
        <v>18278094.609999999</v>
      </c>
      <c r="AB106">
        <v>17738294.48</v>
      </c>
      <c r="AC106">
        <v>17229411.379999999</v>
      </c>
      <c r="AD106">
        <v>16762822.550000001</v>
      </c>
      <c r="AE106">
        <v>16313862.09</v>
      </c>
      <c r="AF106">
        <v>15885773.17</v>
      </c>
      <c r="AG106">
        <v>15470936.939999999</v>
      </c>
      <c r="AH106">
        <v>15075381.08</v>
      </c>
      <c r="AI106">
        <v>14786562.539999999</v>
      </c>
      <c r="AJ106">
        <v>14510998.18</v>
      </c>
      <c r="AK106">
        <v>14248391.26</v>
      </c>
      <c r="AL106">
        <v>13992228.949999999</v>
      </c>
      <c r="AM106">
        <v>13743434.310000001</v>
      </c>
      <c r="AN106">
        <v>13465778.68</v>
      </c>
      <c r="AO106">
        <v>13183726.539999999</v>
      </c>
      <c r="AP106">
        <v>12899196.65</v>
      </c>
      <c r="AQ106">
        <v>12615294.57</v>
      </c>
      <c r="AR106">
        <v>12330872.23</v>
      </c>
      <c r="AS106">
        <v>12053385.369999999</v>
      </c>
      <c r="AT106">
        <v>11769054.26</v>
      </c>
      <c r="AU106">
        <v>11480424.689999999</v>
      </c>
      <c r="AV106">
        <v>11190396.869999999</v>
      </c>
      <c r="AW106">
        <v>10911479.279999999</v>
      </c>
    </row>
    <row r="107" spans="2:49" x14ac:dyDescent="0.25">
      <c r="B107" t="s">
        <v>391</v>
      </c>
      <c r="C107" s="100">
        <v>37938997.726415001</v>
      </c>
      <c r="D107" s="100">
        <v>38548120.6066292</v>
      </c>
      <c r="E107" s="100">
        <v>39167023.149999999</v>
      </c>
      <c r="F107" s="100">
        <v>38696018.109999999</v>
      </c>
      <c r="G107" s="100">
        <v>37695861.780000001</v>
      </c>
      <c r="H107">
        <v>37268230.979999997</v>
      </c>
      <c r="I107">
        <v>37032303.420000002</v>
      </c>
      <c r="J107">
        <v>36087026.770000003</v>
      </c>
      <c r="K107" s="100">
        <v>34612181.630000003</v>
      </c>
      <c r="L107" s="100">
        <v>33584051.350000001</v>
      </c>
      <c r="M107">
        <v>32872419.32</v>
      </c>
      <c r="N107">
        <v>32491551.359999999</v>
      </c>
      <c r="O107">
        <v>31668012.460000001</v>
      </c>
      <c r="P107">
        <v>29991101.02</v>
      </c>
      <c r="Q107">
        <v>27459713.170000002</v>
      </c>
      <c r="R107">
        <v>24936888.949999999</v>
      </c>
      <c r="S107">
        <v>22781337.710000001</v>
      </c>
      <c r="T107">
        <v>21632685.84</v>
      </c>
      <c r="U107">
        <v>21317226.620000001</v>
      </c>
      <c r="V107">
        <v>21079950.059999999</v>
      </c>
      <c r="W107">
        <v>20525286.710000001</v>
      </c>
      <c r="X107">
        <v>19874217.719999999</v>
      </c>
      <c r="Y107">
        <v>19390640.609999999</v>
      </c>
      <c r="Z107">
        <v>18844781.98</v>
      </c>
      <c r="AA107">
        <v>18278094.609999999</v>
      </c>
      <c r="AB107">
        <v>17738294.48</v>
      </c>
      <c r="AC107">
        <v>17229411.379999999</v>
      </c>
      <c r="AD107">
        <v>16762822.550000001</v>
      </c>
      <c r="AE107">
        <v>16313862.09</v>
      </c>
      <c r="AF107">
        <v>15885773.17</v>
      </c>
      <c r="AG107">
        <v>15470936.939999999</v>
      </c>
      <c r="AH107">
        <v>15075381.08</v>
      </c>
      <c r="AI107">
        <v>14786562.539999999</v>
      </c>
      <c r="AJ107">
        <v>14510998.18</v>
      </c>
      <c r="AK107">
        <v>14248391.26</v>
      </c>
      <c r="AL107">
        <v>13992228.949999999</v>
      </c>
      <c r="AM107">
        <v>13743434.310000001</v>
      </c>
      <c r="AN107">
        <v>13465778.68</v>
      </c>
      <c r="AO107">
        <v>13183726.539999999</v>
      </c>
      <c r="AP107">
        <v>12899196.65</v>
      </c>
      <c r="AQ107">
        <v>12615294.57</v>
      </c>
      <c r="AR107">
        <v>12330872.23</v>
      </c>
      <c r="AS107">
        <v>12053385.369999999</v>
      </c>
      <c r="AT107">
        <v>11769054.26</v>
      </c>
      <c r="AU107">
        <v>11480424.689999999</v>
      </c>
      <c r="AV107">
        <v>11190396.869999999</v>
      </c>
      <c r="AW107">
        <v>10911479.279999999</v>
      </c>
    </row>
    <row r="108" spans="2:49" x14ac:dyDescent="0.25">
      <c r="B108" t="s">
        <v>392</v>
      </c>
      <c r="C108">
        <v>7252609.7292197198</v>
      </c>
      <c r="D108">
        <v>7369052.7243454298</v>
      </c>
      <c r="E108">
        <v>7487365.2489999998</v>
      </c>
      <c r="F108">
        <v>7637028.0080000004</v>
      </c>
      <c r="G108" s="100">
        <v>7344383.6540000001</v>
      </c>
      <c r="H108">
        <v>7407611.0939999996</v>
      </c>
      <c r="I108">
        <v>7679516.3779999996</v>
      </c>
      <c r="J108">
        <v>7381655.9879999999</v>
      </c>
      <c r="K108" s="100">
        <v>7169780.5199999996</v>
      </c>
      <c r="L108" s="100">
        <v>6781973.7570000002</v>
      </c>
      <c r="M108">
        <v>7032506.5609999998</v>
      </c>
      <c r="N108">
        <v>7128465.3289999999</v>
      </c>
      <c r="O108">
        <v>7418725.9270000001</v>
      </c>
      <c r="P108">
        <v>7520048.4239999996</v>
      </c>
      <c r="Q108">
        <v>7406904.7400000002</v>
      </c>
      <c r="R108">
        <v>7403278.8250000002</v>
      </c>
      <c r="S108">
        <v>7487065.3569999998</v>
      </c>
      <c r="T108">
        <v>7443535.676</v>
      </c>
      <c r="U108">
        <v>7413374.8210000005</v>
      </c>
      <c r="V108">
        <v>7420641.7479999997</v>
      </c>
      <c r="W108">
        <v>7391872.4119999995</v>
      </c>
      <c r="X108">
        <v>7345417.3849999998</v>
      </c>
      <c r="Y108">
        <v>7346276.1490000002</v>
      </c>
      <c r="Z108">
        <v>7393401.9890000001</v>
      </c>
      <c r="AA108">
        <v>7471884.682</v>
      </c>
      <c r="AB108">
        <v>7572500.5630000001</v>
      </c>
      <c r="AC108">
        <v>7687354.2860000003</v>
      </c>
      <c r="AD108">
        <v>7813779.0060000001</v>
      </c>
      <c r="AE108">
        <v>7942230.5029999996</v>
      </c>
      <c r="AF108">
        <v>8068711.432</v>
      </c>
      <c r="AG108">
        <v>8191105.676</v>
      </c>
      <c r="AH108">
        <v>8311554.4460000005</v>
      </c>
      <c r="AI108">
        <v>8428984.9100000001</v>
      </c>
      <c r="AJ108">
        <v>8544461.8719999995</v>
      </c>
      <c r="AK108">
        <v>8660815.8880000003</v>
      </c>
      <c r="AL108">
        <v>8777882.966</v>
      </c>
      <c r="AM108">
        <v>8896558.83699999</v>
      </c>
      <c r="AN108">
        <v>8997508.8269999996</v>
      </c>
      <c r="AO108">
        <v>9089744.5899999999</v>
      </c>
      <c r="AP108">
        <v>9176524.2369999997</v>
      </c>
      <c r="AQ108">
        <v>9261869.1400000006</v>
      </c>
      <c r="AR108">
        <v>9344446.3609999996</v>
      </c>
      <c r="AS108">
        <v>9426870.2670000009</v>
      </c>
      <c r="AT108">
        <v>9505224.6970000006</v>
      </c>
      <c r="AU108">
        <v>9579875.7390000001</v>
      </c>
      <c r="AV108">
        <v>9653343.5779999997</v>
      </c>
      <c r="AW108">
        <v>9738260.1040000003</v>
      </c>
    </row>
    <row r="109" spans="2:49" x14ac:dyDescent="0.25">
      <c r="B109" t="s">
        <v>393</v>
      </c>
      <c r="C109">
        <v>11430890.812091799</v>
      </c>
      <c r="D109">
        <v>11614417.4615063</v>
      </c>
      <c r="E109">
        <v>11800890.689999999</v>
      </c>
      <c r="F109">
        <v>11868700.91</v>
      </c>
      <c r="G109" s="100">
        <v>11317588.24</v>
      </c>
      <c r="H109" s="100">
        <v>11321275.359999999</v>
      </c>
      <c r="I109" s="100">
        <v>11208169.34</v>
      </c>
      <c r="J109" s="100">
        <v>11050225.189999999</v>
      </c>
      <c r="K109" s="100">
        <v>10403973.92</v>
      </c>
      <c r="L109" s="100">
        <v>10060611.050000001</v>
      </c>
      <c r="M109">
        <v>10095889.689999999</v>
      </c>
      <c r="N109">
        <v>10257734.199999999</v>
      </c>
      <c r="O109">
        <v>10007419.289999999</v>
      </c>
      <c r="P109">
        <v>9382201.4570000004</v>
      </c>
      <c r="Q109">
        <v>8553886.5390000008</v>
      </c>
      <c r="R109">
        <v>7920768.6890000002</v>
      </c>
      <c r="S109">
        <v>7712708.773</v>
      </c>
      <c r="T109">
        <v>7599929.9510000004</v>
      </c>
      <c r="U109">
        <v>7640207.2120000003</v>
      </c>
      <c r="V109">
        <v>7777411.21</v>
      </c>
      <c r="W109">
        <v>7874206.5480000004</v>
      </c>
      <c r="X109">
        <v>7960203.5460000001</v>
      </c>
      <c r="Y109">
        <v>8063748.2249999996</v>
      </c>
      <c r="Z109">
        <v>8195170.0310000004</v>
      </c>
      <c r="AA109">
        <v>8347775.8030000003</v>
      </c>
      <c r="AB109">
        <v>8520107.0850000009</v>
      </c>
      <c r="AC109">
        <v>8706588.2740000002</v>
      </c>
      <c r="AD109">
        <v>8901077.0529999901</v>
      </c>
      <c r="AE109">
        <v>9093064.9399999995</v>
      </c>
      <c r="AF109">
        <v>9274908.9470000006</v>
      </c>
      <c r="AG109">
        <v>9441443.1710000001</v>
      </c>
      <c r="AH109">
        <v>9595447.1830000002</v>
      </c>
      <c r="AI109">
        <v>9755761.5989999995</v>
      </c>
      <c r="AJ109">
        <v>9907895.102</v>
      </c>
      <c r="AK109">
        <v>10055398.77</v>
      </c>
      <c r="AL109">
        <v>10201125.470000001</v>
      </c>
      <c r="AM109">
        <v>10348967.23</v>
      </c>
      <c r="AN109">
        <v>10478594.35</v>
      </c>
      <c r="AO109">
        <v>10604042.310000001</v>
      </c>
      <c r="AP109">
        <v>10729360.140000001</v>
      </c>
      <c r="AQ109">
        <v>10857292.939999999</v>
      </c>
      <c r="AR109">
        <v>10988498.289999999</v>
      </c>
      <c r="AS109">
        <v>11131327.73</v>
      </c>
      <c r="AT109">
        <v>11273639.83</v>
      </c>
      <c r="AU109">
        <v>11414691.83</v>
      </c>
      <c r="AV109">
        <v>11555624</v>
      </c>
      <c r="AW109">
        <v>11700056.550000001</v>
      </c>
    </row>
    <row r="110" spans="2:49" x14ac:dyDescent="0.25">
      <c r="B110" t="s">
        <v>394</v>
      </c>
      <c r="C110">
        <v>1153462.4058594101</v>
      </c>
      <c r="D110" s="100">
        <v>1171981.6178834699</v>
      </c>
      <c r="E110" s="100">
        <v>1190798.162</v>
      </c>
      <c r="F110" s="100">
        <v>1153197.4850000001</v>
      </c>
      <c r="G110">
        <v>1074943.439</v>
      </c>
      <c r="H110">
        <v>928561.24840000004</v>
      </c>
      <c r="I110" s="100">
        <v>975161.74280000001</v>
      </c>
      <c r="J110" s="100">
        <v>941915.84299999999</v>
      </c>
      <c r="K110" s="100">
        <v>883412.02350000001</v>
      </c>
      <c r="L110" s="100">
        <v>837235.71589999995</v>
      </c>
      <c r="M110">
        <v>822292.34750000003</v>
      </c>
      <c r="N110">
        <v>845003.90119999996</v>
      </c>
      <c r="O110">
        <v>841942.13619999995</v>
      </c>
      <c r="P110">
        <v>802077.72180000006</v>
      </c>
      <c r="Q110">
        <v>737538.49410000001</v>
      </c>
      <c r="R110">
        <v>680635.78969999996</v>
      </c>
      <c r="S110">
        <v>607257.83019999997</v>
      </c>
      <c r="T110">
        <v>575933.8872</v>
      </c>
      <c r="U110">
        <v>559234.07090000005</v>
      </c>
      <c r="V110">
        <v>545606.52370000002</v>
      </c>
      <c r="W110">
        <v>536035.77819999994</v>
      </c>
      <c r="X110">
        <v>529887.83550000004</v>
      </c>
      <c r="Y110">
        <v>531121.03489999997</v>
      </c>
      <c r="Z110">
        <v>535655.41540000006</v>
      </c>
      <c r="AA110">
        <v>541388.16330000001</v>
      </c>
      <c r="AB110">
        <v>547640.0442</v>
      </c>
      <c r="AC110">
        <v>554111.66729999997</v>
      </c>
      <c r="AD110">
        <v>560970.39269999997</v>
      </c>
      <c r="AE110">
        <v>566732.63780000003</v>
      </c>
      <c r="AF110">
        <v>572666.38300000003</v>
      </c>
      <c r="AG110">
        <v>578433.39049999998</v>
      </c>
      <c r="AH110">
        <v>583348.27639999997</v>
      </c>
      <c r="AI110">
        <v>591469.93149999995</v>
      </c>
      <c r="AJ110">
        <v>599498.08640000003</v>
      </c>
      <c r="AK110">
        <v>607630.5601</v>
      </c>
      <c r="AL110">
        <v>615869.73849999998</v>
      </c>
      <c r="AM110">
        <v>624240.18110000005</v>
      </c>
      <c r="AN110">
        <v>632434.10089999996</v>
      </c>
      <c r="AO110">
        <v>639863.50829999999</v>
      </c>
      <c r="AP110">
        <v>646832.10809999995</v>
      </c>
      <c r="AQ110">
        <v>653568.32579999999</v>
      </c>
      <c r="AR110">
        <v>660094.43740000005</v>
      </c>
      <c r="AS110">
        <v>662273.24179999996</v>
      </c>
      <c r="AT110">
        <v>666389.91520000005</v>
      </c>
      <c r="AU110">
        <v>671109.67830000003</v>
      </c>
      <c r="AV110">
        <v>676042.38769999996</v>
      </c>
      <c r="AW110">
        <v>681353.45140000002</v>
      </c>
    </row>
    <row r="111" spans="2:49" x14ac:dyDescent="0.25">
      <c r="B111" t="s">
        <v>395</v>
      </c>
      <c r="C111">
        <v>6213226.6268323902</v>
      </c>
      <c r="D111">
        <v>6312981.9900512798</v>
      </c>
      <c r="E111">
        <v>6414338.9579999996</v>
      </c>
      <c r="F111">
        <v>6448293.8550000004</v>
      </c>
      <c r="G111">
        <v>5914455.3729999997</v>
      </c>
      <c r="H111">
        <v>5203121.5039999997</v>
      </c>
      <c r="I111">
        <v>5296041.6270000003</v>
      </c>
      <c r="J111">
        <v>5718637.1160000004</v>
      </c>
      <c r="K111">
        <v>5134222.8990000002</v>
      </c>
      <c r="L111">
        <v>4876087.9170000004</v>
      </c>
      <c r="M111">
        <v>4947321.4749999996</v>
      </c>
      <c r="N111">
        <v>5048505.8669999996</v>
      </c>
      <c r="O111">
        <v>5055862.591</v>
      </c>
      <c r="P111">
        <v>4809961.6529999999</v>
      </c>
      <c r="Q111">
        <v>4474291.1950000003</v>
      </c>
      <c r="R111">
        <v>4251311.7450000001</v>
      </c>
      <c r="S111" s="100">
        <v>4170068.15</v>
      </c>
      <c r="T111" s="100">
        <v>4085746.77</v>
      </c>
      <c r="U111" s="100">
        <v>4087993.1710000001</v>
      </c>
      <c r="V111" s="100">
        <v>4133553.85</v>
      </c>
      <c r="W111">
        <v>4152042.4610000001</v>
      </c>
      <c r="X111">
        <v>4154478.486</v>
      </c>
      <c r="Y111">
        <v>4155947.2179999999</v>
      </c>
      <c r="Z111">
        <v>4178218.4479999999</v>
      </c>
      <c r="AA111">
        <v>4216490.5539999995</v>
      </c>
      <c r="AB111">
        <v>4268679.8329999996</v>
      </c>
      <c r="AC111">
        <v>4330964.3559999997</v>
      </c>
      <c r="AD111">
        <v>4399996.33</v>
      </c>
      <c r="AE111">
        <v>4469060.6160000004</v>
      </c>
      <c r="AF111">
        <v>4536615.8870000001</v>
      </c>
      <c r="AG111">
        <v>4601111.0070000002</v>
      </c>
      <c r="AH111">
        <v>4663420.943</v>
      </c>
      <c r="AI111">
        <v>4727152.977</v>
      </c>
      <c r="AJ111">
        <v>4789222.1229999997</v>
      </c>
      <c r="AK111">
        <v>4851492.97</v>
      </c>
      <c r="AL111">
        <v>4913993.6409999998</v>
      </c>
      <c r="AM111">
        <v>4977437.8310000002</v>
      </c>
      <c r="AN111">
        <v>5023346.3310000002</v>
      </c>
      <c r="AO111">
        <v>5059512.0350000001</v>
      </c>
      <c r="AP111">
        <v>5089299.2970000003</v>
      </c>
      <c r="AQ111">
        <v>5115420.9819999998</v>
      </c>
      <c r="AR111">
        <v>5137905.1390000004</v>
      </c>
      <c r="AS111">
        <v>5162602.95</v>
      </c>
      <c r="AT111">
        <v>5188941.659</v>
      </c>
      <c r="AU111">
        <v>5215647.6840000004</v>
      </c>
      <c r="AV111">
        <v>5242642.6440000003</v>
      </c>
      <c r="AW111">
        <v>5273046.32</v>
      </c>
    </row>
    <row r="112" spans="2:49" x14ac:dyDescent="0.25">
      <c r="B112" t="s">
        <v>396</v>
      </c>
      <c r="C112" s="100">
        <v>19075228.1274589</v>
      </c>
      <c r="D112">
        <v>19381487.085102599</v>
      </c>
      <c r="E112">
        <v>19692663.129999999</v>
      </c>
      <c r="F112">
        <v>19855674.449999999</v>
      </c>
      <c r="G112" s="100">
        <v>18244837.59</v>
      </c>
      <c r="H112">
        <v>15905024.1</v>
      </c>
      <c r="I112">
        <v>16227398.52</v>
      </c>
      <c r="J112">
        <v>17740962.370000001</v>
      </c>
      <c r="K112">
        <v>15889892.1</v>
      </c>
      <c r="L112">
        <v>15099952.9</v>
      </c>
      <c r="M112">
        <v>15301208.85</v>
      </c>
      <c r="N112">
        <v>15415938.52</v>
      </c>
      <c r="O112">
        <v>15389204.33</v>
      </c>
      <c r="P112">
        <v>14753713.65</v>
      </c>
      <c r="Q112">
        <v>13924988.529999999</v>
      </c>
      <c r="R112">
        <v>13398307.039999999</v>
      </c>
      <c r="S112" s="100">
        <v>14905281.710000001</v>
      </c>
      <c r="T112" s="100">
        <v>14359890.109999999</v>
      </c>
      <c r="U112" s="100">
        <v>14201159.1</v>
      </c>
      <c r="V112" s="100">
        <v>14412216.220000001</v>
      </c>
      <c r="W112">
        <v>14237251.439999999</v>
      </c>
      <c r="X112">
        <v>14025927.42</v>
      </c>
      <c r="Y112">
        <v>13679957.83</v>
      </c>
      <c r="Z112">
        <v>13476387.17</v>
      </c>
      <c r="AA112">
        <v>13321085.220000001</v>
      </c>
      <c r="AB112">
        <v>13190950.310000001</v>
      </c>
      <c r="AC112">
        <v>13084268.449999999</v>
      </c>
      <c r="AD112">
        <v>13055990.279999999</v>
      </c>
      <c r="AE112">
        <v>13018067.23</v>
      </c>
      <c r="AF112">
        <v>12974172.51</v>
      </c>
      <c r="AG112">
        <v>12925114.6</v>
      </c>
      <c r="AH112">
        <v>12892159.17</v>
      </c>
      <c r="AI112">
        <v>12833859.949999999</v>
      </c>
      <c r="AJ112">
        <v>12766102.82</v>
      </c>
      <c r="AK112">
        <v>12720424.970000001</v>
      </c>
      <c r="AL112">
        <v>12674854.15</v>
      </c>
      <c r="AM112">
        <v>12627318.75</v>
      </c>
      <c r="AN112">
        <v>12504708.949999999</v>
      </c>
      <c r="AO112">
        <v>12351891.890000001</v>
      </c>
      <c r="AP112">
        <v>12186992.24</v>
      </c>
      <c r="AQ112">
        <v>12033798.82</v>
      </c>
      <c r="AR112">
        <v>11865061.810000001</v>
      </c>
      <c r="AS112">
        <v>11717966.33</v>
      </c>
      <c r="AT112">
        <v>11587867.26</v>
      </c>
      <c r="AU112">
        <v>11461608.1</v>
      </c>
      <c r="AV112">
        <v>11343196.1</v>
      </c>
      <c r="AW112">
        <v>11304640.08</v>
      </c>
    </row>
    <row r="113" spans="2:49" x14ac:dyDescent="0.25">
      <c r="B113" t="s">
        <v>397</v>
      </c>
      <c r="C113">
        <v>14430721.2592922</v>
      </c>
      <c r="D113">
        <v>14662411.1568592</v>
      </c>
      <c r="E113">
        <v>14897820.91</v>
      </c>
      <c r="F113">
        <v>14904902.9</v>
      </c>
      <c r="G113">
        <v>13898798.109999999</v>
      </c>
      <c r="H113">
        <v>12681300.18</v>
      </c>
      <c r="I113">
        <v>13162441.609999999</v>
      </c>
      <c r="J113">
        <v>12270162.050000001</v>
      </c>
      <c r="K113">
        <v>11170307.699999999</v>
      </c>
      <c r="L113">
        <v>10966142.83</v>
      </c>
      <c r="M113">
        <v>10862737.699999999</v>
      </c>
      <c r="N113">
        <v>11410320.1</v>
      </c>
      <c r="O113">
        <v>11119362.43</v>
      </c>
      <c r="P113">
        <v>10284805.1</v>
      </c>
      <c r="Q113">
        <v>9312769.6630000006</v>
      </c>
      <c r="R113">
        <v>8668577.0930000003</v>
      </c>
      <c r="S113">
        <v>8431349.7990000006</v>
      </c>
      <c r="T113">
        <v>8233095.2740000002</v>
      </c>
      <c r="U113" s="100">
        <v>8248798.2089999998</v>
      </c>
      <c r="V113">
        <v>8350672.4100000001</v>
      </c>
      <c r="W113">
        <v>8375704.6150000002</v>
      </c>
      <c r="X113">
        <v>8345735.6109999996</v>
      </c>
      <c r="Y113">
        <v>8286485.4210000001</v>
      </c>
      <c r="Z113">
        <v>8246788.4560000002</v>
      </c>
      <c r="AA113">
        <v>8223286.1299999999</v>
      </c>
      <c r="AB113">
        <v>8217823.3190000001</v>
      </c>
      <c r="AC113">
        <v>8225437.4709999999</v>
      </c>
      <c r="AD113">
        <v>8246095.4850000003</v>
      </c>
      <c r="AE113">
        <v>8267036.3289999999</v>
      </c>
      <c r="AF113">
        <v>8285224.3480000002</v>
      </c>
      <c r="AG113">
        <v>8298721.7960000001</v>
      </c>
      <c r="AH113">
        <v>8309300.6279999996</v>
      </c>
      <c r="AI113">
        <v>8321366.2599999998</v>
      </c>
      <c r="AJ113">
        <v>8332047.1960000005</v>
      </c>
      <c r="AK113">
        <v>8343573.9170000004</v>
      </c>
      <c r="AL113">
        <v>8355573.7810000004</v>
      </c>
      <c r="AM113">
        <v>8368603.2359999996</v>
      </c>
      <c r="AN113">
        <v>8356084.8569999998</v>
      </c>
      <c r="AO113">
        <v>8330701.6370000001</v>
      </c>
      <c r="AP113">
        <v>8297439.7609999999</v>
      </c>
      <c r="AQ113">
        <v>8260533.0429999996</v>
      </c>
      <c r="AR113">
        <v>8220245.46</v>
      </c>
      <c r="AS113">
        <v>8182035.5159999998</v>
      </c>
      <c r="AT113">
        <v>8143864.2769999998</v>
      </c>
      <c r="AU113">
        <v>8105610.5029999996</v>
      </c>
      <c r="AV113">
        <v>8067859.4919999996</v>
      </c>
      <c r="AW113">
        <v>8035582.9850000003</v>
      </c>
    </row>
    <row r="114" spans="2:49" x14ac:dyDescent="0.25">
      <c r="B114" t="s">
        <v>398</v>
      </c>
      <c r="C114">
        <v>9280975.6555804294</v>
      </c>
      <c r="D114">
        <v>9429984.7217474096</v>
      </c>
      <c r="E114">
        <v>9581386.1769999899</v>
      </c>
      <c r="F114">
        <v>9629300.7100000009</v>
      </c>
      <c r="G114">
        <v>9431188.1710000001</v>
      </c>
      <c r="H114">
        <v>8841915.6060000006</v>
      </c>
      <c r="I114">
        <v>9102860.7919999994</v>
      </c>
      <c r="J114">
        <v>8999383.7080000006</v>
      </c>
      <c r="K114">
        <v>8633821.6469999999</v>
      </c>
      <c r="L114">
        <v>8643719.1950000003</v>
      </c>
      <c r="M114">
        <v>8649312.1239999998</v>
      </c>
      <c r="N114">
        <v>8863945.2660000008</v>
      </c>
      <c r="O114">
        <v>8779725.2090000007</v>
      </c>
      <c r="P114">
        <v>8493320.1850000005</v>
      </c>
      <c r="Q114">
        <v>8155607.8300000001</v>
      </c>
      <c r="R114">
        <v>7919109.4029999999</v>
      </c>
      <c r="S114">
        <v>7597821.1809999999</v>
      </c>
      <c r="T114">
        <v>7392994.5449999999</v>
      </c>
      <c r="U114">
        <v>7319762.085</v>
      </c>
      <c r="V114">
        <v>7330258.517</v>
      </c>
      <c r="W114">
        <v>7307844.5080000004</v>
      </c>
      <c r="X114">
        <v>7270915.8020000001</v>
      </c>
      <c r="Y114">
        <v>7259431.4900000002</v>
      </c>
      <c r="Z114">
        <v>7269569.8380000005</v>
      </c>
      <c r="AA114">
        <v>7291936.9510000004</v>
      </c>
      <c r="AB114">
        <v>7325577.7300000004</v>
      </c>
      <c r="AC114">
        <v>7369803.8449999997</v>
      </c>
      <c r="AD114">
        <v>7427005.8820000002</v>
      </c>
      <c r="AE114">
        <v>7487320.7309999997</v>
      </c>
      <c r="AF114">
        <v>7549606.7680000002</v>
      </c>
      <c r="AG114">
        <v>7611664.3959999997</v>
      </c>
      <c r="AH114">
        <v>7674480.602</v>
      </c>
      <c r="AI114">
        <v>7757324.9929999998</v>
      </c>
      <c r="AJ114">
        <v>7841621.3590000002</v>
      </c>
      <c r="AK114">
        <v>7927882.8930000002</v>
      </c>
      <c r="AL114">
        <v>8015201.3940000003</v>
      </c>
      <c r="AM114">
        <v>8103960.2209999999</v>
      </c>
      <c r="AN114">
        <v>8176263.0480000004</v>
      </c>
      <c r="AO114">
        <v>8242645.6600000001</v>
      </c>
      <c r="AP114">
        <v>8305078.9699999997</v>
      </c>
      <c r="AQ114">
        <v>8365561.0889999997</v>
      </c>
      <c r="AR114">
        <v>8423414.4020000007</v>
      </c>
      <c r="AS114">
        <v>8481145.4169999994</v>
      </c>
      <c r="AT114">
        <v>8537687.4169999994</v>
      </c>
      <c r="AU114">
        <v>8592286.6530000009</v>
      </c>
      <c r="AV114">
        <v>8645015.5219999999</v>
      </c>
      <c r="AW114">
        <v>8699752.9820000008</v>
      </c>
    </row>
    <row r="115" spans="2:49" x14ac:dyDescent="0.25">
      <c r="B115" t="s">
        <v>399</v>
      </c>
      <c r="C115">
        <v>10784142.4039852</v>
      </c>
      <c r="D115">
        <v>10957285.2985109</v>
      </c>
      <c r="E115">
        <v>11133207.68</v>
      </c>
      <c r="F115">
        <v>11198530.619999999</v>
      </c>
      <c r="G115">
        <v>11262640.9</v>
      </c>
      <c r="H115">
        <v>10501096.189999999</v>
      </c>
      <c r="I115">
        <v>10913192.210000001</v>
      </c>
      <c r="J115">
        <v>11083402.720000001</v>
      </c>
      <c r="K115">
        <v>10923549.5</v>
      </c>
      <c r="L115">
        <v>10921290.390000001</v>
      </c>
      <c r="M115">
        <v>10915500.619999999</v>
      </c>
      <c r="N115">
        <v>11036041.279999999</v>
      </c>
      <c r="O115">
        <v>11253451.65</v>
      </c>
      <c r="P115">
        <v>11366584.689999999</v>
      </c>
      <c r="Q115">
        <v>11392123.289999999</v>
      </c>
      <c r="R115">
        <v>11381468.039999999</v>
      </c>
      <c r="S115">
        <v>11241401.16</v>
      </c>
      <c r="T115">
        <v>11056615.300000001</v>
      </c>
      <c r="U115">
        <v>10949245</v>
      </c>
      <c r="V115">
        <v>10921087.060000001</v>
      </c>
      <c r="W115">
        <v>10882524.66</v>
      </c>
      <c r="X115">
        <v>10844344.24</v>
      </c>
      <c r="Y115">
        <v>10881790.359999999</v>
      </c>
      <c r="Z115">
        <v>10958497.939999999</v>
      </c>
      <c r="AA115">
        <v>11060053.49</v>
      </c>
      <c r="AB115">
        <v>11177950.939999999</v>
      </c>
      <c r="AC115">
        <v>11308641.949999999</v>
      </c>
      <c r="AD115">
        <v>11454700.24</v>
      </c>
      <c r="AE115">
        <v>11607564.310000001</v>
      </c>
      <c r="AF115">
        <v>11765542.02</v>
      </c>
      <c r="AG115">
        <v>11926410.539999999</v>
      </c>
      <c r="AH115">
        <v>12090264.140000001</v>
      </c>
      <c r="AI115">
        <v>12275778.560000001</v>
      </c>
      <c r="AJ115">
        <v>12464670.65</v>
      </c>
      <c r="AK115">
        <v>12656637.390000001</v>
      </c>
      <c r="AL115">
        <v>12851244.710000001</v>
      </c>
      <c r="AM115">
        <v>13048730.34</v>
      </c>
      <c r="AN115">
        <v>13233902.630000001</v>
      </c>
      <c r="AO115">
        <v>13416225.119999999</v>
      </c>
      <c r="AP115">
        <v>13597281.949999999</v>
      </c>
      <c r="AQ115">
        <v>13778260.83</v>
      </c>
      <c r="AR115">
        <v>13959367.17</v>
      </c>
      <c r="AS115">
        <v>14135394.01</v>
      </c>
      <c r="AT115">
        <v>14308213.91</v>
      </c>
      <c r="AU115">
        <v>14478553.890000001</v>
      </c>
      <c r="AV115">
        <v>14646931.210000001</v>
      </c>
      <c r="AW115">
        <v>14814244.4</v>
      </c>
    </row>
    <row r="116" spans="2:49" x14ac:dyDescent="0.25">
      <c r="B116" t="s">
        <v>400</v>
      </c>
      <c r="C116">
        <v>584137.44729637203</v>
      </c>
      <c r="D116">
        <v>593515.96295732597</v>
      </c>
      <c r="E116">
        <v>603045.05370000005</v>
      </c>
      <c r="F116">
        <v>616292.23230000003</v>
      </c>
      <c r="G116">
        <v>588631.48629999999</v>
      </c>
      <c r="H116">
        <v>503413.60009999998</v>
      </c>
      <c r="I116">
        <v>527388.60730000003</v>
      </c>
      <c r="J116">
        <v>533413.52910000004</v>
      </c>
      <c r="K116">
        <v>492915.89679999999</v>
      </c>
      <c r="L116">
        <v>457617.29840000003</v>
      </c>
      <c r="M116">
        <v>442816.52720000001</v>
      </c>
      <c r="N116">
        <v>459324.96960000001</v>
      </c>
      <c r="O116">
        <v>450469.99089999998</v>
      </c>
      <c r="P116">
        <v>426847.69760000001</v>
      </c>
      <c r="Q116">
        <v>393886.64789999998</v>
      </c>
      <c r="R116">
        <v>363021.20510000002</v>
      </c>
      <c r="S116">
        <v>344146.5539</v>
      </c>
      <c r="T116">
        <v>323057.84049999999</v>
      </c>
      <c r="U116">
        <v>311820.32059999998</v>
      </c>
      <c r="V116">
        <v>305983.38669999997</v>
      </c>
      <c r="W116">
        <v>299248.9791</v>
      </c>
      <c r="X116">
        <v>293125.79340000002</v>
      </c>
      <c r="Y116">
        <v>288904.97940000001</v>
      </c>
      <c r="Z116">
        <v>286539.21590000001</v>
      </c>
      <c r="AA116">
        <v>284948.66399999999</v>
      </c>
      <c r="AB116">
        <v>283907.0785</v>
      </c>
      <c r="AC116">
        <v>283331.77279999998</v>
      </c>
      <c r="AD116">
        <v>283452.96840000001</v>
      </c>
      <c r="AE116">
        <v>283696.32539999997</v>
      </c>
      <c r="AF116">
        <v>284119.4559</v>
      </c>
      <c r="AG116">
        <v>284666.26510000002</v>
      </c>
      <c r="AH116">
        <v>285400.71130000002</v>
      </c>
      <c r="AI116">
        <v>286913.94410000002</v>
      </c>
      <c r="AJ116">
        <v>288609.62199999997</v>
      </c>
      <c r="AK116">
        <v>290567.1348</v>
      </c>
      <c r="AL116">
        <v>292688.03869999998</v>
      </c>
      <c r="AM116">
        <v>294962.17310000001</v>
      </c>
      <c r="AN116">
        <v>296809.26089999999</v>
      </c>
      <c r="AO116">
        <v>298560.39980000001</v>
      </c>
      <c r="AP116">
        <v>300282.38370000001</v>
      </c>
      <c r="AQ116">
        <v>302076.27220000001</v>
      </c>
      <c r="AR116">
        <v>303856.45970000001</v>
      </c>
      <c r="AS116">
        <v>305519.28220000002</v>
      </c>
      <c r="AT116">
        <v>307293.56559999997</v>
      </c>
      <c r="AU116">
        <v>309114.72090000001</v>
      </c>
      <c r="AV116">
        <v>310999.52710000001</v>
      </c>
      <c r="AW116">
        <v>313222.86869999999</v>
      </c>
    </row>
    <row r="117" spans="2:49" x14ac:dyDescent="0.25">
      <c r="B117" t="s">
        <v>401</v>
      </c>
      <c r="C117">
        <v>22712835.5539211</v>
      </c>
      <c r="D117">
        <v>23077497.475414101</v>
      </c>
      <c r="E117">
        <v>23448014.989999998</v>
      </c>
      <c r="F117">
        <v>23522562.379999999</v>
      </c>
      <c r="G117">
        <v>20569081.760000002</v>
      </c>
      <c r="H117">
        <v>16788930.98</v>
      </c>
      <c r="I117">
        <v>18279990.190000001</v>
      </c>
      <c r="J117">
        <v>18038988.129999999</v>
      </c>
      <c r="K117">
        <v>16936915.800000001</v>
      </c>
      <c r="L117">
        <v>17440457.739999998</v>
      </c>
      <c r="M117">
        <v>17932204.379999999</v>
      </c>
      <c r="N117">
        <v>17776847.16</v>
      </c>
      <c r="O117">
        <v>16106809.35</v>
      </c>
      <c r="P117">
        <v>14224279.74</v>
      </c>
      <c r="Q117">
        <v>12909967.58</v>
      </c>
      <c r="R117">
        <v>12226412.93</v>
      </c>
      <c r="S117">
        <v>11736621.289999999</v>
      </c>
      <c r="T117">
        <v>11429652.439999999</v>
      </c>
      <c r="U117">
        <v>11462114.359999999</v>
      </c>
      <c r="V117">
        <v>11655244.890000001</v>
      </c>
      <c r="W117">
        <v>11815060.98</v>
      </c>
      <c r="X117">
        <v>11951435.630000001</v>
      </c>
      <c r="Y117">
        <v>12064025.539999999</v>
      </c>
      <c r="Z117">
        <v>12190681.9</v>
      </c>
      <c r="AA117">
        <v>12319045.4</v>
      </c>
      <c r="AB117">
        <v>12458156.34</v>
      </c>
      <c r="AC117">
        <v>12609894.43</v>
      </c>
      <c r="AD117">
        <v>12773780.109999999</v>
      </c>
      <c r="AE117">
        <v>12937336.08</v>
      </c>
      <c r="AF117">
        <v>13102333.16</v>
      </c>
      <c r="AG117">
        <v>13266935.66</v>
      </c>
      <c r="AH117">
        <v>13432151.27</v>
      </c>
      <c r="AI117">
        <v>13604136.73</v>
      </c>
      <c r="AJ117">
        <v>13777595.67</v>
      </c>
      <c r="AK117">
        <v>13956024.310000001</v>
      </c>
      <c r="AL117">
        <v>14137049.050000001</v>
      </c>
      <c r="AM117">
        <v>14320790.800000001</v>
      </c>
      <c r="AN117">
        <v>14485544.779999999</v>
      </c>
      <c r="AO117">
        <v>14640707.539999999</v>
      </c>
      <c r="AP117">
        <v>14789772.66</v>
      </c>
      <c r="AQ117">
        <v>14937165.640000001</v>
      </c>
      <c r="AR117">
        <v>15080362.23</v>
      </c>
      <c r="AS117">
        <v>15229297.140000001</v>
      </c>
      <c r="AT117">
        <v>15385650.529999999</v>
      </c>
      <c r="AU117">
        <v>15544951.300000001</v>
      </c>
      <c r="AV117">
        <v>15706356.460000001</v>
      </c>
      <c r="AW117">
        <v>15879835.550000001</v>
      </c>
    </row>
    <row r="118" spans="2:49" x14ac:dyDescent="0.25">
      <c r="B118" t="s">
        <v>402</v>
      </c>
      <c r="C118">
        <v>611949.61832884501</v>
      </c>
      <c r="D118">
        <v>621774.66739182698</v>
      </c>
      <c r="E118">
        <v>631757.4608</v>
      </c>
      <c r="F118">
        <v>624079.42550000001</v>
      </c>
      <c r="G118">
        <v>573706.05539999995</v>
      </c>
      <c r="H118">
        <v>484672.58899999998</v>
      </c>
      <c r="I118">
        <v>522402.18939999997</v>
      </c>
      <c r="J118">
        <v>512983.52409999998</v>
      </c>
      <c r="K118">
        <v>471487.62270000001</v>
      </c>
      <c r="L118">
        <v>448998.7487</v>
      </c>
      <c r="M118">
        <v>447474.8015</v>
      </c>
      <c r="N118">
        <v>428941.6312</v>
      </c>
      <c r="O118">
        <v>414826.9803</v>
      </c>
      <c r="P118">
        <v>382960.96470000001</v>
      </c>
      <c r="Q118">
        <v>337280.82319999998</v>
      </c>
      <c r="R118">
        <v>299693.83769999997</v>
      </c>
      <c r="S118">
        <v>270918.56329999998</v>
      </c>
      <c r="T118">
        <v>253483.98499999999</v>
      </c>
      <c r="U118">
        <v>245741.7132</v>
      </c>
      <c r="V118">
        <v>244191.99040000001</v>
      </c>
      <c r="W118">
        <v>242182.56599999999</v>
      </c>
      <c r="X118">
        <v>240420.11679999999</v>
      </c>
      <c r="Y118">
        <v>241151.2236</v>
      </c>
      <c r="Z118">
        <v>242652.21580000001</v>
      </c>
      <c r="AA118">
        <v>244040.5129</v>
      </c>
      <c r="AB118">
        <v>245256.28469999999</v>
      </c>
      <c r="AC118">
        <v>246354.46950000001</v>
      </c>
      <c r="AD118">
        <v>247646.2622</v>
      </c>
      <c r="AE118">
        <v>248717.40100000001</v>
      </c>
      <c r="AF118">
        <v>249666.33069999999</v>
      </c>
      <c r="AG118">
        <v>250479.92389999999</v>
      </c>
      <c r="AH118">
        <v>251306.04990000001</v>
      </c>
      <c r="AI118">
        <v>253606.2433</v>
      </c>
      <c r="AJ118">
        <v>256030.1035</v>
      </c>
      <c r="AK118">
        <v>258602.5526</v>
      </c>
      <c r="AL118">
        <v>261228.26300000001</v>
      </c>
      <c r="AM118">
        <v>263912.11910000001</v>
      </c>
      <c r="AN118">
        <v>265926.79889999999</v>
      </c>
      <c r="AO118">
        <v>267724.7856</v>
      </c>
      <c r="AP118">
        <v>269378.31040000002</v>
      </c>
      <c r="AQ118">
        <v>270976.30229999998</v>
      </c>
      <c r="AR118">
        <v>272497.95890000003</v>
      </c>
      <c r="AS118">
        <v>273962.06310000003</v>
      </c>
      <c r="AT118">
        <v>275304.35399999999</v>
      </c>
      <c r="AU118">
        <v>276529.98050000001</v>
      </c>
      <c r="AV118">
        <v>277698.31339999998</v>
      </c>
      <c r="AW118">
        <v>279037.51020000002</v>
      </c>
    </row>
    <row r="119" spans="2:49" x14ac:dyDescent="0.25">
      <c r="B119" t="s">
        <v>403</v>
      </c>
      <c r="C119">
        <v>18607410.1111531</v>
      </c>
      <c r="D119">
        <v>18906158.099225</v>
      </c>
      <c r="E119">
        <v>19209702.579999998</v>
      </c>
      <c r="F119">
        <v>19467350.34</v>
      </c>
      <c r="G119">
        <v>18594667.399999999</v>
      </c>
      <c r="H119">
        <v>16923390.989999998</v>
      </c>
      <c r="I119">
        <v>17114767.91</v>
      </c>
      <c r="J119">
        <v>16893879.449999999</v>
      </c>
      <c r="K119">
        <v>16094185.24</v>
      </c>
      <c r="L119">
        <v>15611158.699999999</v>
      </c>
      <c r="M119">
        <v>15545946.140000001</v>
      </c>
      <c r="N119">
        <v>15705778.699999999</v>
      </c>
      <c r="O119">
        <v>15426084.380000001</v>
      </c>
      <c r="P119">
        <v>14720199.279999999</v>
      </c>
      <c r="Q119">
        <v>13722186.66</v>
      </c>
      <c r="R119">
        <v>12963543.01</v>
      </c>
      <c r="S119">
        <v>12570128.02</v>
      </c>
      <c r="T119">
        <v>12090589.300000001</v>
      </c>
      <c r="U119">
        <v>12040040.51</v>
      </c>
      <c r="V119">
        <v>12134685.93</v>
      </c>
      <c r="W119">
        <v>12162210.07</v>
      </c>
      <c r="X119">
        <v>12164536.23</v>
      </c>
      <c r="Y119">
        <v>12171218.15</v>
      </c>
      <c r="Z119">
        <v>12239631.84</v>
      </c>
      <c r="AA119">
        <v>12313375.310000001</v>
      </c>
      <c r="AB119">
        <v>12394663.039999999</v>
      </c>
      <c r="AC119">
        <v>12483827.84</v>
      </c>
      <c r="AD119">
        <v>12590338.33</v>
      </c>
      <c r="AE119">
        <v>12693613.77</v>
      </c>
      <c r="AF119">
        <v>12794866.48</v>
      </c>
      <c r="AG119">
        <v>12891694.119999999</v>
      </c>
      <c r="AH119">
        <v>12987385.189999999</v>
      </c>
      <c r="AI119">
        <v>13110128.880000001</v>
      </c>
      <c r="AJ119">
        <v>13235110.939999999</v>
      </c>
      <c r="AK119">
        <v>13364658.18</v>
      </c>
      <c r="AL119">
        <v>13495293.689999999</v>
      </c>
      <c r="AM119">
        <v>13627034.35</v>
      </c>
      <c r="AN119">
        <v>13728258.130000001</v>
      </c>
      <c r="AO119">
        <v>13825075.470000001</v>
      </c>
      <c r="AP119">
        <v>13917335.24</v>
      </c>
      <c r="AQ119">
        <v>14010227.82</v>
      </c>
      <c r="AR119">
        <v>14099874.699999999</v>
      </c>
      <c r="AS119">
        <v>14192153.029999999</v>
      </c>
      <c r="AT119">
        <v>14276785.4</v>
      </c>
      <c r="AU119">
        <v>14357567.73</v>
      </c>
      <c r="AV119">
        <v>14436434.83</v>
      </c>
      <c r="AW119">
        <v>14529123.24</v>
      </c>
    </row>
    <row r="120" spans="2:49" x14ac:dyDescent="0.25">
      <c r="B120" t="s">
        <v>404</v>
      </c>
      <c r="C120">
        <v>583438.23064318695</v>
      </c>
      <c r="D120">
        <v>592805.52015460597</v>
      </c>
      <c r="E120">
        <v>602323.20449999999</v>
      </c>
      <c r="F120">
        <v>620596.38249999995</v>
      </c>
      <c r="G120">
        <v>602287.56310000003</v>
      </c>
      <c r="H120">
        <v>534962.60930000001</v>
      </c>
      <c r="I120">
        <v>531275.7696</v>
      </c>
      <c r="J120">
        <v>545078.67830000003</v>
      </c>
      <c r="K120">
        <v>530994.03740000003</v>
      </c>
      <c r="L120">
        <v>522204.49430000002</v>
      </c>
      <c r="M120">
        <v>487406.89069999999</v>
      </c>
      <c r="N120">
        <v>445475.85749999998</v>
      </c>
      <c r="O120">
        <v>422821.4914</v>
      </c>
      <c r="P120">
        <v>406300.44530000002</v>
      </c>
      <c r="Q120">
        <v>385910.1899</v>
      </c>
      <c r="R120">
        <v>364289.48019999999</v>
      </c>
      <c r="S120">
        <v>441134.58480000001</v>
      </c>
      <c r="T120">
        <v>437489.78110000002</v>
      </c>
      <c r="U120">
        <v>440608.38799999998</v>
      </c>
      <c r="V120">
        <v>460786.80739999999</v>
      </c>
      <c r="W120">
        <v>461052.31469999999</v>
      </c>
      <c r="X120">
        <v>461516.45390000002</v>
      </c>
      <c r="Y120">
        <v>454498.8996</v>
      </c>
      <c r="Z120">
        <v>450744.62410000002</v>
      </c>
      <c r="AA120">
        <v>445839.78490000003</v>
      </c>
      <c r="AB120">
        <v>439426.00890000002</v>
      </c>
      <c r="AC120">
        <v>432685.63309999998</v>
      </c>
      <c r="AD120">
        <v>430560.05979999999</v>
      </c>
      <c r="AE120">
        <v>427927.98590000003</v>
      </c>
      <c r="AF120">
        <v>425119.7733</v>
      </c>
      <c r="AG120">
        <v>422130.49780000001</v>
      </c>
      <c r="AH120">
        <v>420233.24570000003</v>
      </c>
      <c r="AI120">
        <v>418936.92170000001</v>
      </c>
      <c r="AJ120">
        <v>416983.24949999998</v>
      </c>
      <c r="AK120">
        <v>416265.11690000002</v>
      </c>
      <c r="AL120">
        <v>415314.77830000001</v>
      </c>
      <c r="AM120">
        <v>413976.03159999999</v>
      </c>
      <c r="AN120">
        <v>410314.7782</v>
      </c>
      <c r="AO120">
        <v>406289.31579999998</v>
      </c>
      <c r="AP120">
        <v>402387.6004</v>
      </c>
      <c r="AQ120">
        <v>399850.9829</v>
      </c>
      <c r="AR120">
        <v>396453.69939999998</v>
      </c>
      <c r="AS120">
        <v>393793.61459999997</v>
      </c>
      <c r="AT120">
        <v>391528.15620000003</v>
      </c>
      <c r="AU120">
        <v>388720.42709999997</v>
      </c>
      <c r="AV120">
        <v>385759.91330000001</v>
      </c>
      <c r="AW120">
        <v>388839.40669999999</v>
      </c>
    </row>
    <row r="121" spans="2:49" x14ac:dyDescent="0.25">
      <c r="B121" t="s">
        <v>405</v>
      </c>
      <c r="C121">
        <v>1203838.10610542</v>
      </c>
      <c r="D121">
        <v>1223166.1162914101</v>
      </c>
      <c r="E121">
        <v>1242804.4439999999</v>
      </c>
      <c r="F121">
        <v>1271265.4129999999</v>
      </c>
      <c r="G121">
        <v>1211870.0930000001</v>
      </c>
      <c r="H121">
        <v>1175771.7709999999</v>
      </c>
      <c r="I121">
        <v>1205500.524</v>
      </c>
      <c r="J121">
        <v>1173895.449</v>
      </c>
      <c r="K121">
        <v>1114794.3910000001</v>
      </c>
      <c r="L121">
        <v>1119444.9269999999</v>
      </c>
      <c r="M121">
        <v>1125978.6839999999</v>
      </c>
      <c r="N121">
        <v>1098474.737</v>
      </c>
      <c r="O121">
        <v>1162689.0789999999</v>
      </c>
      <c r="P121">
        <v>1176387.0589999999</v>
      </c>
      <c r="Q121">
        <v>1143297.8859999999</v>
      </c>
      <c r="R121">
        <v>1177630.054</v>
      </c>
      <c r="S121">
        <v>1192673.2949999999</v>
      </c>
      <c r="T121">
        <v>1210803.371</v>
      </c>
      <c r="U121">
        <v>1235861.9720000001</v>
      </c>
      <c r="V121">
        <v>1259106.1839999999</v>
      </c>
      <c r="W121">
        <v>1274414.2409999999</v>
      </c>
      <c r="X121">
        <v>1280910.6610000001</v>
      </c>
      <c r="Y121">
        <v>1286926.9669999999</v>
      </c>
      <c r="Z121">
        <v>1296709.7120000001</v>
      </c>
      <c r="AA121">
        <v>1307712.3859999999</v>
      </c>
      <c r="AB121">
        <v>1320162.18</v>
      </c>
      <c r="AC121">
        <v>1333118.487</v>
      </c>
      <c r="AD121">
        <v>1345242.3529999999</v>
      </c>
      <c r="AE121">
        <v>1354500.9080000001</v>
      </c>
      <c r="AF121">
        <v>1362897.8540000001</v>
      </c>
      <c r="AG121">
        <v>1370208.6839999999</v>
      </c>
      <c r="AH121">
        <v>1375626.0870000001</v>
      </c>
      <c r="AI121">
        <v>1382699.436</v>
      </c>
      <c r="AJ121">
        <v>1389434.469</v>
      </c>
      <c r="AK121">
        <v>1396442.98</v>
      </c>
      <c r="AL121">
        <v>1403760.368</v>
      </c>
      <c r="AM121">
        <v>1411414.199</v>
      </c>
      <c r="AN121">
        <v>1417028.862</v>
      </c>
      <c r="AO121">
        <v>1420290.49</v>
      </c>
      <c r="AP121">
        <v>1422417.2080000001</v>
      </c>
      <c r="AQ121">
        <v>1424246.45</v>
      </c>
      <c r="AR121">
        <v>1425784.5109999999</v>
      </c>
      <c r="AS121">
        <v>1420366.8870000001</v>
      </c>
      <c r="AT121">
        <v>1417176.9990000001</v>
      </c>
      <c r="AU121">
        <v>1414547.969</v>
      </c>
      <c r="AV121">
        <v>1412108.639</v>
      </c>
      <c r="AW121">
        <v>1410779.3419999999</v>
      </c>
    </row>
    <row r="122" spans="2:49" x14ac:dyDescent="0.25">
      <c r="B122" t="s">
        <v>406</v>
      </c>
      <c r="C122">
        <v>3445488.6699329801</v>
      </c>
      <c r="D122">
        <v>3500807.1050036401</v>
      </c>
      <c r="E122">
        <v>3557013.6949999998</v>
      </c>
      <c r="F122">
        <v>3551276.4470000002</v>
      </c>
      <c r="G122">
        <v>3336966.5920000002</v>
      </c>
      <c r="H122">
        <v>3069244.5669999998</v>
      </c>
      <c r="I122">
        <v>3076683.0490000001</v>
      </c>
      <c r="J122">
        <v>2968245.4360000002</v>
      </c>
      <c r="K122">
        <v>2808385.9249999998</v>
      </c>
      <c r="L122">
        <v>2741751.628</v>
      </c>
      <c r="M122">
        <v>2679651.9369999999</v>
      </c>
      <c r="N122">
        <v>2493921.2220000001</v>
      </c>
      <c r="O122">
        <v>2609968.3229999999</v>
      </c>
      <c r="P122">
        <v>2698254.4160000002</v>
      </c>
      <c r="Q122">
        <v>2755796.5970000001</v>
      </c>
      <c r="R122">
        <v>2840485.378</v>
      </c>
      <c r="S122">
        <v>2887189.9730000002</v>
      </c>
      <c r="T122">
        <v>2927353.52</v>
      </c>
      <c r="U122">
        <v>2951010.1269999999</v>
      </c>
      <c r="V122">
        <v>2942322.7659999998</v>
      </c>
      <c r="W122">
        <v>2933381.0690000001</v>
      </c>
      <c r="X122">
        <v>2923172.9240000001</v>
      </c>
      <c r="Y122">
        <v>2920121.7439999999</v>
      </c>
      <c r="Z122">
        <v>2924394.7259999998</v>
      </c>
      <c r="AA122">
        <v>2934734.9530000002</v>
      </c>
      <c r="AB122">
        <v>2949284.2570000002</v>
      </c>
      <c r="AC122">
        <v>2966359.202</v>
      </c>
      <c r="AD122">
        <v>2806064.6269999999</v>
      </c>
      <c r="AE122">
        <v>2639908.66</v>
      </c>
      <c r="AF122">
        <v>2471500.9909999999</v>
      </c>
      <c r="AG122">
        <v>2299988.0950000002</v>
      </c>
      <c r="AH122">
        <v>2123640.44</v>
      </c>
      <c r="AI122">
        <v>1949636.764</v>
      </c>
      <c r="AJ122">
        <v>1773553.5549999999</v>
      </c>
      <c r="AK122">
        <v>1596305.564</v>
      </c>
      <c r="AL122">
        <v>1418132.3929999999</v>
      </c>
      <c r="AM122">
        <v>1239180.0020000001</v>
      </c>
      <c r="AN122">
        <v>1240227.814</v>
      </c>
      <c r="AO122">
        <v>1240638.311</v>
      </c>
      <c r="AP122">
        <v>1240849.977</v>
      </c>
      <c r="AQ122">
        <v>1241141.5290000001</v>
      </c>
      <c r="AR122">
        <v>1241445.175</v>
      </c>
      <c r="AS122">
        <v>1235862.1710000001</v>
      </c>
      <c r="AT122">
        <v>1232910.7990000001</v>
      </c>
      <c r="AU122">
        <v>1230981.9850000001</v>
      </c>
      <c r="AV122">
        <v>1229542.56</v>
      </c>
      <c r="AW122">
        <v>1228910.3</v>
      </c>
    </row>
    <row r="123" spans="2:49" x14ac:dyDescent="0.25">
      <c r="B123" t="s">
        <v>407</v>
      </c>
      <c r="C123">
        <v>54169719.695498198</v>
      </c>
      <c r="D123">
        <v>55039432.066901699</v>
      </c>
      <c r="E123">
        <v>55923107.950000003</v>
      </c>
      <c r="F123">
        <v>55935291.520000003</v>
      </c>
      <c r="G123">
        <v>52745973.890000001</v>
      </c>
      <c r="H123">
        <v>47786667.619999997</v>
      </c>
      <c r="I123">
        <v>48017256.060000002</v>
      </c>
      <c r="J123">
        <v>47090892.920000002</v>
      </c>
      <c r="K123">
        <v>44161832.100000001</v>
      </c>
      <c r="L123">
        <v>42609759.710000001</v>
      </c>
      <c r="M123">
        <v>42026502.810000002</v>
      </c>
      <c r="N123">
        <v>40803565.509999998</v>
      </c>
      <c r="O123">
        <v>42115399.829999998</v>
      </c>
      <c r="P123">
        <v>42674303.130000003</v>
      </c>
      <c r="Q123">
        <v>42168501.350000001</v>
      </c>
      <c r="R123">
        <v>42363767.810000002</v>
      </c>
      <c r="S123">
        <v>43375154.969999999</v>
      </c>
      <c r="T123">
        <v>43018626.520000003</v>
      </c>
      <c r="U123">
        <v>42566364.93</v>
      </c>
      <c r="V123">
        <v>42045934.030000001</v>
      </c>
      <c r="W123">
        <v>41289047.090000004</v>
      </c>
      <c r="X123">
        <v>40451465.18</v>
      </c>
      <c r="Y123">
        <v>39852662.289999999</v>
      </c>
      <c r="Z123">
        <v>39602287.189999998</v>
      </c>
      <c r="AA123">
        <v>39599479.960000001</v>
      </c>
      <c r="AB123">
        <v>39804038.07</v>
      </c>
      <c r="AC123">
        <v>40178245.289999999</v>
      </c>
      <c r="AD123">
        <v>40162946.640000001</v>
      </c>
      <c r="AE123">
        <v>40222019.159999996</v>
      </c>
      <c r="AF123">
        <v>40330637.049999997</v>
      </c>
      <c r="AG123">
        <v>40461701.899999999</v>
      </c>
      <c r="AH123">
        <v>40600721.390000001</v>
      </c>
      <c r="AI123">
        <v>40738454.210000001</v>
      </c>
      <c r="AJ123">
        <v>40878381.890000001</v>
      </c>
      <c r="AK123">
        <v>41025901.509999998</v>
      </c>
      <c r="AL123">
        <v>41179161.530000001</v>
      </c>
      <c r="AM123">
        <v>41338906.549999997</v>
      </c>
      <c r="AN123">
        <v>41440676.490000002</v>
      </c>
      <c r="AO123">
        <v>41517696.170000002</v>
      </c>
      <c r="AP123">
        <v>41575161.619999997</v>
      </c>
      <c r="AQ123">
        <v>41622648.950000003</v>
      </c>
      <c r="AR123">
        <v>41652409.060000002</v>
      </c>
      <c r="AS123">
        <v>41632007.130000003</v>
      </c>
      <c r="AT123">
        <v>41591652.710000001</v>
      </c>
      <c r="AU123">
        <v>41526306.880000003</v>
      </c>
      <c r="AV123">
        <v>41437318.359999999</v>
      </c>
      <c r="AW123">
        <v>41350480.079999998</v>
      </c>
    </row>
    <row r="124" spans="2:49" x14ac:dyDescent="0.25">
      <c r="B124" t="s">
        <v>408</v>
      </c>
      <c r="C124">
        <v>1681202.1785921501</v>
      </c>
      <c r="D124">
        <v>1708194.4233697001</v>
      </c>
      <c r="E124">
        <v>1735620.037</v>
      </c>
      <c r="F124">
        <v>2102816.713</v>
      </c>
      <c r="G124">
        <v>1893190.0530000001</v>
      </c>
      <c r="H124">
        <v>1430536.389</v>
      </c>
      <c r="I124">
        <v>1827962.004</v>
      </c>
      <c r="J124">
        <v>1523775.4129999999</v>
      </c>
      <c r="K124">
        <v>1912369.504</v>
      </c>
      <c r="L124">
        <v>1807348.423</v>
      </c>
      <c r="M124">
        <v>1908296.855</v>
      </c>
      <c r="N124">
        <v>2023021.213</v>
      </c>
      <c r="O124">
        <v>2022123.1359999999</v>
      </c>
      <c r="P124">
        <v>2009968.0660000001</v>
      </c>
      <c r="Q124">
        <v>1973540.915</v>
      </c>
      <c r="R124">
        <v>1947253.081</v>
      </c>
      <c r="S124">
        <v>2148790.9849999999</v>
      </c>
      <c r="T124">
        <v>2082824.7120000001</v>
      </c>
      <c r="U124">
        <v>2036885.5870000001</v>
      </c>
      <c r="V124">
        <v>2003606.1540000001</v>
      </c>
      <c r="W124">
        <v>1997971.03</v>
      </c>
      <c r="X124">
        <v>1987777.76</v>
      </c>
      <c r="Y124">
        <v>1984008.4240000001</v>
      </c>
      <c r="Z124">
        <v>1988838.83</v>
      </c>
      <c r="AA124">
        <v>1999052.4210000001</v>
      </c>
      <c r="AB124">
        <v>2013723.9269999999</v>
      </c>
      <c r="AC124">
        <v>2032059.257</v>
      </c>
      <c r="AD124">
        <v>2054018.922</v>
      </c>
      <c r="AE124">
        <v>2077562.5589999999</v>
      </c>
      <c r="AF124">
        <v>2102501.5359999998</v>
      </c>
      <c r="AG124">
        <v>2128284.835</v>
      </c>
      <c r="AH124">
        <v>2154554.04</v>
      </c>
      <c r="AI124">
        <v>2181852.1260000002</v>
      </c>
      <c r="AJ124">
        <v>2209689.6009999998</v>
      </c>
      <c r="AK124">
        <v>2238183.5890000002</v>
      </c>
      <c r="AL124">
        <v>2267233.1919999998</v>
      </c>
      <c r="AM124">
        <v>2296798.5699999998</v>
      </c>
      <c r="AN124">
        <v>2324925.5430000001</v>
      </c>
      <c r="AO124">
        <v>2352798.81</v>
      </c>
      <c r="AP124">
        <v>2380382.0809999998</v>
      </c>
      <c r="AQ124">
        <v>2407993.3080000002</v>
      </c>
      <c r="AR124">
        <v>2435340.1570000001</v>
      </c>
      <c r="AS124">
        <v>2461161.1979999999</v>
      </c>
      <c r="AT124">
        <v>2486802.648</v>
      </c>
      <c r="AU124">
        <v>2512105.0290000001</v>
      </c>
      <c r="AV124">
        <v>2537046.3939999999</v>
      </c>
      <c r="AW124">
        <v>2562583.5269999998</v>
      </c>
    </row>
    <row r="125" spans="2:49" x14ac:dyDescent="0.25">
      <c r="B125" t="s">
        <v>409</v>
      </c>
      <c r="C125">
        <v>4024444.3979525198</v>
      </c>
      <c r="D125">
        <v>4089058.1545050698</v>
      </c>
      <c r="E125">
        <v>4154709.3059999999</v>
      </c>
      <c r="F125">
        <v>4299308.8930000002</v>
      </c>
      <c r="G125">
        <v>4273336.4230000004</v>
      </c>
      <c r="H125">
        <v>3473941.73</v>
      </c>
      <c r="I125">
        <v>3589427.47</v>
      </c>
      <c r="J125">
        <v>3768305.52</v>
      </c>
      <c r="K125">
        <v>3676006.6140000001</v>
      </c>
      <c r="L125">
        <v>3547116.0430000001</v>
      </c>
      <c r="M125">
        <v>3503849.2689999999</v>
      </c>
      <c r="N125">
        <v>3548125.071</v>
      </c>
      <c r="O125">
        <v>3594935.2069999999</v>
      </c>
      <c r="P125">
        <v>3624936.1830000002</v>
      </c>
      <c r="Q125">
        <v>3631631.7880000002</v>
      </c>
      <c r="R125">
        <v>3637030.9169999999</v>
      </c>
      <c r="S125">
        <v>3693249.7370000002</v>
      </c>
      <c r="T125">
        <v>3686955.9989999998</v>
      </c>
      <c r="U125">
        <v>3661850.25</v>
      </c>
      <c r="V125">
        <v>3636844.24</v>
      </c>
      <c r="W125">
        <v>3632297.9840000002</v>
      </c>
      <c r="X125">
        <v>3616958.1830000002</v>
      </c>
      <c r="Y125">
        <v>3616862.3930000002</v>
      </c>
      <c r="Z125">
        <v>3629060.5290000001</v>
      </c>
      <c r="AA125">
        <v>3652610.3530000001</v>
      </c>
      <c r="AB125">
        <v>3685401.5120000001</v>
      </c>
      <c r="AC125">
        <v>3725805.7949999999</v>
      </c>
      <c r="AD125">
        <v>3773359.7370000002</v>
      </c>
      <c r="AE125">
        <v>3824431.1320000002</v>
      </c>
      <c r="AF125">
        <v>3877511.8930000002</v>
      </c>
      <c r="AG125">
        <v>3930751.0189999999</v>
      </c>
      <c r="AH125">
        <v>3983059.415</v>
      </c>
      <c r="AI125">
        <v>4035174.81</v>
      </c>
      <c r="AJ125">
        <v>4086251.3020000001</v>
      </c>
      <c r="AK125">
        <v>4136689.65</v>
      </c>
      <c r="AL125">
        <v>4187501.7220000001</v>
      </c>
      <c r="AM125">
        <v>4239263.3870000001</v>
      </c>
      <c r="AN125">
        <v>4288174.9440000001</v>
      </c>
      <c r="AO125">
        <v>4335814.915</v>
      </c>
      <c r="AP125">
        <v>4382942.6260000002</v>
      </c>
      <c r="AQ125">
        <v>4430681.5049999999</v>
      </c>
      <c r="AR125">
        <v>4479015.8439999996</v>
      </c>
      <c r="AS125">
        <v>4526107.0520000001</v>
      </c>
      <c r="AT125">
        <v>4575459.18</v>
      </c>
      <c r="AU125">
        <v>4626069.358</v>
      </c>
      <c r="AV125">
        <v>4677239.72</v>
      </c>
      <c r="AW125">
        <v>4730299.6490000002</v>
      </c>
    </row>
    <row r="126" spans="2:49" x14ac:dyDescent="0.25">
      <c r="B126" t="s">
        <v>410</v>
      </c>
      <c r="C126">
        <v>20645665.186372198</v>
      </c>
      <c r="D126">
        <v>20977138.018968999</v>
      </c>
      <c r="E126">
        <v>21313932.760000002</v>
      </c>
      <c r="F126">
        <v>22001141.66</v>
      </c>
      <c r="G126">
        <v>21985165.129999999</v>
      </c>
      <c r="H126">
        <v>21430396.190000001</v>
      </c>
      <c r="I126">
        <v>22053430.370000001</v>
      </c>
      <c r="J126">
        <v>22132610.469999999</v>
      </c>
      <c r="K126">
        <v>21638455.079999998</v>
      </c>
      <c r="L126">
        <v>21449746.300000001</v>
      </c>
      <c r="M126">
        <v>21749948.989999998</v>
      </c>
      <c r="N126">
        <v>22587844.760000002</v>
      </c>
      <c r="O126">
        <v>21889298.34</v>
      </c>
      <c r="P126">
        <v>20642838.379999999</v>
      </c>
      <c r="Q126">
        <v>18911136.84</v>
      </c>
      <c r="R126">
        <v>17272445.120000001</v>
      </c>
      <c r="S126">
        <v>15966343.939999999</v>
      </c>
      <c r="T126">
        <v>15617029.93</v>
      </c>
      <c r="U126" s="100">
        <v>15464043.5</v>
      </c>
      <c r="V126">
        <v>15437864.710000001</v>
      </c>
      <c r="W126">
        <v>15265469.48</v>
      </c>
      <c r="X126">
        <v>15064422.32</v>
      </c>
      <c r="Y126">
        <v>14915588.93</v>
      </c>
      <c r="Z126">
        <v>14747793.609999999</v>
      </c>
      <c r="AA126">
        <v>14549771.4</v>
      </c>
      <c r="AB126">
        <v>14332001.24</v>
      </c>
      <c r="AC126">
        <v>14103655.67</v>
      </c>
      <c r="AD126">
        <v>13873931.689999999</v>
      </c>
      <c r="AE126">
        <v>13635368.789999999</v>
      </c>
      <c r="AF126">
        <v>13391498.300000001</v>
      </c>
      <c r="AG126">
        <v>13142244.84</v>
      </c>
      <c r="AH126">
        <v>12891596.34</v>
      </c>
      <c r="AI126">
        <v>12676996.51</v>
      </c>
      <c r="AJ126">
        <v>12464475.130000001</v>
      </c>
      <c r="AK126">
        <v>12254837.43</v>
      </c>
      <c r="AL126">
        <v>12046852.460000001</v>
      </c>
      <c r="AM126">
        <v>11841371.970000001</v>
      </c>
      <c r="AN126">
        <v>11629581.210000001</v>
      </c>
      <c r="AO126">
        <v>11418893.880000001</v>
      </c>
      <c r="AP126">
        <v>11210085.92</v>
      </c>
      <c r="AQ126">
        <v>11004517.93</v>
      </c>
      <c r="AR126">
        <v>10802243.92</v>
      </c>
      <c r="AS126">
        <v>10604384.48</v>
      </c>
      <c r="AT126">
        <v>10408671.140000001</v>
      </c>
      <c r="AU126">
        <v>10214767.130000001</v>
      </c>
      <c r="AV126">
        <v>10023445.6</v>
      </c>
      <c r="AW126">
        <v>9837509.5720000006</v>
      </c>
    </row>
    <row r="127" spans="2:49" x14ac:dyDescent="0.25">
      <c r="B127" t="s">
        <v>411</v>
      </c>
      <c r="C127">
        <v>263090454.30178601</v>
      </c>
      <c r="D127">
        <v>267314456.64462</v>
      </c>
      <c r="E127">
        <v>271606277.19999999</v>
      </c>
      <c r="F127">
        <v>272312017.80000001</v>
      </c>
      <c r="G127">
        <v>258307740.90000001</v>
      </c>
      <c r="H127">
        <v>236203452.5</v>
      </c>
      <c r="I127">
        <v>239875837.90000001</v>
      </c>
      <c r="J127">
        <v>236143858</v>
      </c>
      <c r="K127">
        <v>222581249.40000001</v>
      </c>
      <c r="L127">
        <v>215493265.40000001</v>
      </c>
      <c r="M127">
        <v>213523043.19999999</v>
      </c>
      <c r="N127">
        <v>212119091.30000001</v>
      </c>
      <c r="O127">
        <v>209553991.59999999</v>
      </c>
      <c r="P127">
        <v>202693569.30000001</v>
      </c>
      <c r="Q127">
        <v>193353252.40000001</v>
      </c>
      <c r="R127">
        <v>186783349.09999999</v>
      </c>
      <c r="S127">
        <v>180067515</v>
      </c>
      <c r="T127">
        <v>176622153.09999999</v>
      </c>
      <c r="U127">
        <v>175005503.80000001</v>
      </c>
      <c r="V127">
        <v>174686368.19999999</v>
      </c>
      <c r="W127">
        <v>173346224</v>
      </c>
      <c r="X127">
        <v>171694440.19999999</v>
      </c>
      <c r="Y127">
        <v>170654327.09999999</v>
      </c>
      <c r="Z127">
        <v>170478753.30000001</v>
      </c>
      <c r="AA127">
        <v>170754596.19999999</v>
      </c>
      <c r="AB127">
        <v>171445466.5</v>
      </c>
      <c r="AC127">
        <v>172445969.59999999</v>
      </c>
      <c r="AD127">
        <v>173162780.59999999</v>
      </c>
      <c r="AE127">
        <v>173940262.80000001</v>
      </c>
      <c r="AF127">
        <v>174416190.59999999</v>
      </c>
      <c r="AG127">
        <v>175124416</v>
      </c>
      <c r="AH127">
        <v>175829481.69999999</v>
      </c>
      <c r="AI127">
        <v>176579897.69999999</v>
      </c>
      <c r="AJ127">
        <v>177309625.09999999</v>
      </c>
      <c r="AK127">
        <v>178086030.59999999</v>
      </c>
      <c r="AL127">
        <v>178905177.40000001</v>
      </c>
      <c r="AM127">
        <v>179746080.59999999</v>
      </c>
      <c r="AN127">
        <v>180421394.40000001</v>
      </c>
      <c r="AO127">
        <v>180975965.59999999</v>
      </c>
      <c r="AP127">
        <v>181457975.80000001</v>
      </c>
      <c r="AQ127">
        <v>181937392.5</v>
      </c>
      <c r="AR127">
        <v>182365790.59999999</v>
      </c>
      <c r="AS127">
        <v>183466229</v>
      </c>
      <c r="AT127">
        <v>184668279</v>
      </c>
      <c r="AU127">
        <v>185853448.09999999</v>
      </c>
      <c r="AV127">
        <v>187019864.69999999</v>
      </c>
      <c r="AW127">
        <v>188347965</v>
      </c>
    </row>
    <row r="128" spans="2:49" x14ac:dyDescent="0.25">
      <c r="B128" t="s">
        <v>412</v>
      </c>
      <c r="C128">
        <v>5733644.7015537601</v>
      </c>
      <c r="D128">
        <v>5825700.2218371304</v>
      </c>
      <c r="E128">
        <v>5919233.7230000002</v>
      </c>
      <c r="F128">
        <v>6059920.9349999996</v>
      </c>
      <c r="G128">
        <v>6098291.5180000002</v>
      </c>
      <c r="H128">
        <v>6375987.9340000004</v>
      </c>
      <c r="I128">
        <v>6511369.7939999998</v>
      </c>
      <c r="J128">
        <v>6534390.318</v>
      </c>
      <c r="K128">
        <v>6475264.0449999999</v>
      </c>
      <c r="L128">
        <v>6504826.2740000002</v>
      </c>
      <c r="M128">
        <v>6602211.3600000003</v>
      </c>
      <c r="N128">
        <v>6865064.1260000002</v>
      </c>
      <c r="O128">
        <v>6664177.0070000002</v>
      </c>
      <c r="P128">
        <v>6203143.5080000004</v>
      </c>
      <c r="Q128">
        <v>5521489.1799999997</v>
      </c>
      <c r="R128">
        <v>4887417.051</v>
      </c>
      <c r="S128">
        <v>4362458.8159999996</v>
      </c>
      <c r="T128">
        <v>4214050.034</v>
      </c>
      <c r="U128">
        <v>4150948.5350000001</v>
      </c>
      <c r="V128">
        <v>4143624.7659999998</v>
      </c>
      <c r="W128">
        <v>4089290.8769999999</v>
      </c>
      <c r="X128">
        <v>4023548.1710000001</v>
      </c>
      <c r="Y128">
        <v>3976668.9819999998</v>
      </c>
      <c r="Z128">
        <v>3922211.8659999999</v>
      </c>
      <c r="AA128">
        <v>3855279.3360000001</v>
      </c>
      <c r="AB128">
        <v>3780475.452</v>
      </c>
      <c r="AC128">
        <v>3701914.0320000001</v>
      </c>
      <c r="AD128">
        <v>3624016.84</v>
      </c>
      <c r="AE128">
        <v>3543430.8360000001</v>
      </c>
      <c r="AF128">
        <v>3461650.088</v>
      </c>
      <c r="AG128">
        <v>3378591.2760000001</v>
      </c>
      <c r="AH128">
        <v>3295845.8569999998</v>
      </c>
      <c r="AI128">
        <v>3229939.1129999999</v>
      </c>
      <c r="AJ128">
        <v>3165250.8790000002</v>
      </c>
      <c r="AK128">
        <v>3101981.023</v>
      </c>
      <c r="AL128">
        <v>3039544.5079999999</v>
      </c>
      <c r="AM128">
        <v>2978269.0559999999</v>
      </c>
      <c r="AN128">
        <v>2911912.41</v>
      </c>
      <c r="AO128">
        <v>2844959.5589999999</v>
      </c>
      <c r="AP128">
        <v>2778361.0019999999</v>
      </c>
      <c r="AQ128">
        <v>2712875.9049999998</v>
      </c>
      <c r="AR128">
        <v>2648632.8229999999</v>
      </c>
      <c r="AS128">
        <v>2585962.9190000002</v>
      </c>
      <c r="AT128">
        <v>2524039.625</v>
      </c>
      <c r="AU128">
        <v>2462768.4139999999</v>
      </c>
      <c r="AV128">
        <v>2402429.6850000001</v>
      </c>
      <c r="AW128">
        <v>2343955.6039999998</v>
      </c>
    </row>
    <row r="129" spans="2:49" x14ac:dyDescent="0.25">
      <c r="B129" t="s">
        <v>413</v>
      </c>
      <c r="C129">
        <v>746221.21464997705</v>
      </c>
      <c r="D129">
        <v>758202.03762327298</v>
      </c>
      <c r="E129">
        <v>770375.21660000004</v>
      </c>
      <c r="F129">
        <v>781644.41520000005</v>
      </c>
      <c r="G129">
        <v>666569.57220000005</v>
      </c>
      <c r="H129">
        <v>569611.50060000003</v>
      </c>
      <c r="I129">
        <v>580111.26910000003</v>
      </c>
      <c r="J129">
        <v>621337.97560000001</v>
      </c>
      <c r="K129">
        <v>578400.33349999995</v>
      </c>
      <c r="L129">
        <v>596769.66729999997</v>
      </c>
      <c r="M129">
        <v>623574.7254</v>
      </c>
      <c r="N129">
        <v>617210.46990000003</v>
      </c>
      <c r="O129">
        <v>512562.0282</v>
      </c>
      <c r="P129">
        <v>416402.69839999999</v>
      </c>
      <c r="Q129">
        <v>361786.74729999999</v>
      </c>
      <c r="R129">
        <v>335861.74300000002</v>
      </c>
      <c r="S129">
        <v>355697.94429999997</v>
      </c>
      <c r="T129">
        <v>341803.83100000001</v>
      </c>
      <c r="U129">
        <v>341006.86129999999</v>
      </c>
      <c r="V129">
        <v>350533.49080000003</v>
      </c>
      <c r="W129">
        <v>351721.09899999999</v>
      </c>
      <c r="X129">
        <v>352753.41759999999</v>
      </c>
      <c r="Y129">
        <v>348232.78360000002</v>
      </c>
      <c r="Z129">
        <v>346010.49080000003</v>
      </c>
      <c r="AA129">
        <v>344300.4498</v>
      </c>
      <c r="AB129">
        <v>342842.0122</v>
      </c>
      <c r="AC129">
        <v>341787.58370000002</v>
      </c>
      <c r="AD129">
        <v>342683.99969999999</v>
      </c>
      <c r="AE129">
        <v>343351.34210000001</v>
      </c>
      <c r="AF129">
        <v>343888.7941</v>
      </c>
      <c r="AG129">
        <v>344327.8763</v>
      </c>
      <c r="AH129">
        <v>345213.00799999997</v>
      </c>
      <c r="AI129">
        <v>345280.08399999997</v>
      </c>
      <c r="AJ129">
        <v>345074.44799999997</v>
      </c>
      <c r="AK129">
        <v>345441.84970000002</v>
      </c>
      <c r="AL129">
        <v>345795.74859999999</v>
      </c>
      <c r="AM129">
        <v>346076.85310000001</v>
      </c>
      <c r="AN129">
        <v>344879.5637</v>
      </c>
      <c r="AO129">
        <v>343124.05780000001</v>
      </c>
      <c r="AP129">
        <v>341153.37280000001</v>
      </c>
      <c r="AQ129">
        <v>339537.46250000002</v>
      </c>
      <c r="AR129">
        <v>337465.5808</v>
      </c>
      <c r="AS129">
        <v>336275.33600000001</v>
      </c>
      <c r="AT129">
        <v>335722.48330000002</v>
      </c>
      <c r="AU129">
        <v>335358.34509999998</v>
      </c>
      <c r="AV129">
        <v>335253.80369999999</v>
      </c>
      <c r="AW129">
        <v>337520.5232</v>
      </c>
    </row>
    <row r="130" spans="2:49" x14ac:dyDescent="0.25">
      <c r="B130" t="s">
        <v>414</v>
      </c>
      <c r="C130">
        <v>480333.66960581898</v>
      </c>
      <c r="D130">
        <v>488045.58203966799</v>
      </c>
      <c r="E130">
        <v>495881.31170000002</v>
      </c>
      <c r="F130">
        <v>499301.96980000002</v>
      </c>
      <c r="G130">
        <v>431278.00559999997</v>
      </c>
      <c r="H130">
        <v>383602.35479999997</v>
      </c>
      <c r="I130">
        <v>397572.67009999999</v>
      </c>
      <c r="J130">
        <v>363947.1177</v>
      </c>
      <c r="K130">
        <v>346916.37160000001</v>
      </c>
      <c r="L130">
        <v>372449.03629999998</v>
      </c>
      <c r="M130">
        <v>380617.19589999999</v>
      </c>
      <c r="N130">
        <v>390057.65639999998</v>
      </c>
      <c r="O130">
        <v>310973.31</v>
      </c>
      <c r="P130">
        <v>241277.26190000001</v>
      </c>
      <c r="Q130">
        <v>200914.86410000001</v>
      </c>
      <c r="R130">
        <v>180615.7873</v>
      </c>
      <c r="S130">
        <v>167674.1237</v>
      </c>
      <c r="T130">
        <v>163636.2721</v>
      </c>
      <c r="U130">
        <v>165528.72390000001</v>
      </c>
      <c r="V130">
        <v>169654.30780000001</v>
      </c>
      <c r="W130">
        <v>172905.8817</v>
      </c>
      <c r="X130">
        <v>175587.04810000001</v>
      </c>
      <c r="Y130">
        <v>176581.6906</v>
      </c>
      <c r="Z130">
        <v>177392.4976</v>
      </c>
      <c r="AA130">
        <v>178259.25229999999</v>
      </c>
      <c r="AB130">
        <v>179361.54569999999</v>
      </c>
      <c r="AC130">
        <v>180680.4829</v>
      </c>
      <c r="AD130">
        <v>182271.24540000001</v>
      </c>
      <c r="AE130">
        <v>183926.9774</v>
      </c>
      <c r="AF130">
        <v>185575.08</v>
      </c>
      <c r="AG130">
        <v>187176.87779999999</v>
      </c>
      <c r="AH130">
        <v>188748.32060000001</v>
      </c>
      <c r="AI130">
        <v>190231.17110000001</v>
      </c>
      <c r="AJ130">
        <v>191686.75459999999</v>
      </c>
      <c r="AK130">
        <v>193158.70449999999</v>
      </c>
      <c r="AL130">
        <v>194644.6</v>
      </c>
      <c r="AM130">
        <v>196154.01370000001</v>
      </c>
      <c r="AN130">
        <v>197481.43770000001</v>
      </c>
      <c r="AO130">
        <v>198727.1863</v>
      </c>
      <c r="AP130">
        <v>199906.91819999999</v>
      </c>
      <c r="AQ130">
        <v>201053.7537</v>
      </c>
      <c r="AR130">
        <v>202142.99830000001</v>
      </c>
      <c r="AS130">
        <v>203487.0937</v>
      </c>
      <c r="AT130">
        <v>204969.18590000001</v>
      </c>
      <c r="AU130">
        <v>206539.0496</v>
      </c>
      <c r="AV130">
        <v>208176.79079999999</v>
      </c>
      <c r="AW130">
        <v>209971.8181</v>
      </c>
    </row>
    <row r="131" spans="2:49" x14ac:dyDescent="0.25">
      <c r="B131" t="s">
        <v>415</v>
      </c>
      <c r="C131">
        <v>1469582.3108926199</v>
      </c>
      <c r="D131">
        <v>1493176.93024387</v>
      </c>
      <c r="E131">
        <v>1517150.3689999999</v>
      </c>
      <c r="F131">
        <v>1536855.1640000001</v>
      </c>
      <c r="G131">
        <v>1386059.57</v>
      </c>
      <c r="H131">
        <v>1288016.4539999999</v>
      </c>
      <c r="I131">
        <v>1317454.686</v>
      </c>
      <c r="J131">
        <v>1261317.568</v>
      </c>
      <c r="K131">
        <v>1254766.9750000001</v>
      </c>
      <c r="L131">
        <v>1375138.162</v>
      </c>
      <c r="M131">
        <v>1427808.933</v>
      </c>
      <c r="N131">
        <v>1457651.162</v>
      </c>
      <c r="O131">
        <v>1161526.936</v>
      </c>
      <c r="P131">
        <v>900640.10560000001</v>
      </c>
      <c r="Q131">
        <v>761270.30480000004</v>
      </c>
      <c r="R131">
        <v>701892.71640000003</v>
      </c>
      <c r="S131">
        <v>640476.84829999995</v>
      </c>
      <c r="T131">
        <v>626560.96310000005</v>
      </c>
      <c r="U131">
        <v>635438.8358</v>
      </c>
      <c r="V131">
        <v>654449.61950000003</v>
      </c>
      <c r="W131">
        <v>674426.75289999996</v>
      </c>
      <c r="X131">
        <v>694472.10589999997</v>
      </c>
      <c r="Y131">
        <v>707612.09340000001</v>
      </c>
      <c r="Z131">
        <v>719976.42879999999</v>
      </c>
      <c r="AA131">
        <v>733144.82700000005</v>
      </c>
      <c r="AB131">
        <v>747718.66650000005</v>
      </c>
      <c r="AC131">
        <v>763540.69949999999</v>
      </c>
      <c r="AD131">
        <v>780134.01410000003</v>
      </c>
      <c r="AE131">
        <v>797051.2868</v>
      </c>
      <c r="AF131">
        <v>814117.32220000005</v>
      </c>
      <c r="AG131">
        <v>831231.84629999998</v>
      </c>
      <c r="AH131">
        <v>848445.57799999998</v>
      </c>
      <c r="AI131">
        <v>865499.99320000003</v>
      </c>
      <c r="AJ131">
        <v>882626.34080000001</v>
      </c>
      <c r="AK131">
        <v>899972.73629999999</v>
      </c>
      <c r="AL131">
        <v>917557.46900000004</v>
      </c>
      <c r="AM131">
        <v>935404.0575</v>
      </c>
      <c r="AN131">
        <v>953095.88589999999</v>
      </c>
      <c r="AO131">
        <v>970855.41540000006</v>
      </c>
      <c r="AP131">
        <v>988651.34039999999</v>
      </c>
      <c r="AQ131">
        <v>1006554.831</v>
      </c>
      <c r="AR131">
        <v>1024425.425</v>
      </c>
      <c r="AS131">
        <v>1043427.743</v>
      </c>
      <c r="AT131">
        <v>1063251.439</v>
      </c>
      <c r="AU131">
        <v>1083651.55</v>
      </c>
      <c r="AV131">
        <v>1104526.946</v>
      </c>
      <c r="AW131">
        <v>1126297.639</v>
      </c>
    </row>
    <row r="132" spans="2:49" x14ac:dyDescent="0.25">
      <c r="B132" t="s">
        <v>416</v>
      </c>
      <c r="C132">
        <v>225722.47732836599</v>
      </c>
      <c r="D132">
        <v>229346.52471387701</v>
      </c>
      <c r="E132">
        <v>233028.7574</v>
      </c>
      <c r="F132">
        <v>236238.3732</v>
      </c>
      <c r="G132">
        <v>220659.6985</v>
      </c>
      <c r="H132">
        <v>205724.79269999999</v>
      </c>
      <c r="I132">
        <v>212879.42509999999</v>
      </c>
      <c r="J132">
        <v>209346.8064</v>
      </c>
      <c r="K132">
        <v>210277.8181</v>
      </c>
      <c r="L132">
        <v>225409.45689999999</v>
      </c>
      <c r="M132">
        <v>233112.008</v>
      </c>
      <c r="N132">
        <v>237706.93950000001</v>
      </c>
      <c r="O132">
        <v>208808.62169999999</v>
      </c>
      <c r="P132">
        <v>181298.6397</v>
      </c>
      <c r="Q132">
        <v>166575.86199999999</v>
      </c>
      <c r="R132">
        <v>161271.92329999999</v>
      </c>
      <c r="S132">
        <v>152794.36199999999</v>
      </c>
      <c r="T132">
        <v>149581.8511</v>
      </c>
      <c r="U132">
        <v>150201.30840000001</v>
      </c>
      <c r="V132">
        <v>153150.40909999999</v>
      </c>
      <c r="W132">
        <v>156399.37539999999</v>
      </c>
      <c r="X132">
        <v>159639.3241</v>
      </c>
      <c r="Y132">
        <v>162750.88620000001</v>
      </c>
      <c r="Z132">
        <v>165811.3841</v>
      </c>
      <c r="AA132">
        <v>168887.11790000001</v>
      </c>
      <c r="AB132">
        <v>172073.45730000001</v>
      </c>
      <c r="AC132">
        <v>175374.6066</v>
      </c>
      <c r="AD132">
        <v>178716.9552</v>
      </c>
      <c r="AE132">
        <v>182072.111</v>
      </c>
      <c r="AF132">
        <v>185433.5956</v>
      </c>
      <c r="AG132">
        <v>188794.3008</v>
      </c>
      <c r="AH132">
        <v>192164.44529999999</v>
      </c>
      <c r="AI132">
        <v>195555.26629999999</v>
      </c>
      <c r="AJ132">
        <v>198981.23449999999</v>
      </c>
      <c r="AK132">
        <v>202454.2004</v>
      </c>
      <c r="AL132">
        <v>205973.26509999999</v>
      </c>
      <c r="AM132">
        <v>209541.46979999999</v>
      </c>
      <c r="AN132">
        <v>213090.90710000001</v>
      </c>
      <c r="AO132">
        <v>216638.4938</v>
      </c>
      <c r="AP132">
        <v>220191.87179999999</v>
      </c>
      <c r="AQ132">
        <v>223766.0759</v>
      </c>
      <c r="AR132">
        <v>227358.0631</v>
      </c>
      <c r="AS132">
        <v>231062.01439999999</v>
      </c>
      <c r="AT132">
        <v>234823.1594</v>
      </c>
      <c r="AU132">
        <v>238618.5845</v>
      </c>
      <c r="AV132">
        <v>242447.5883</v>
      </c>
      <c r="AW132">
        <v>246356.12770000001</v>
      </c>
    </row>
    <row r="133" spans="2:49" x14ac:dyDescent="0.25">
      <c r="B133" t="s">
        <v>417</v>
      </c>
      <c r="C133">
        <v>20679763.666016001</v>
      </c>
      <c r="D133">
        <v>21011783.9607329</v>
      </c>
      <c r="E133">
        <v>21349135.780000001</v>
      </c>
      <c r="F133">
        <v>21435301.190000001</v>
      </c>
      <c r="G133">
        <v>18668247.030000001</v>
      </c>
      <c r="H133">
        <v>15242162.890000001</v>
      </c>
      <c r="I133">
        <v>16592711.91</v>
      </c>
      <c r="J133">
        <v>16349774.119999999</v>
      </c>
      <c r="K133">
        <v>15382683.630000001</v>
      </c>
      <c r="L133">
        <v>15917179.41</v>
      </c>
      <c r="M133">
        <v>16403897.119999999</v>
      </c>
      <c r="N133">
        <v>16271472.92</v>
      </c>
      <c r="O133">
        <v>14599814.18</v>
      </c>
      <c r="P133">
        <v>12760030.119999999</v>
      </c>
      <c r="Q133">
        <v>11532088.93</v>
      </c>
      <c r="R133">
        <v>10935651.17</v>
      </c>
      <c r="S133">
        <v>10508702.720000001</v>
      </c>
      <c r="T133">
        <v>10245324.51</v>
      </c>
      <c r="U133">
        <v>10293144</v>
      </c>
      <c r="V133">
        <v>10484981.779999999</v>
      </c>
      <c r="W133">
        <v>10655135.67</v>
      </c>
      <c r="X133">
        <v>10805918.060000001</v>
      </c>
      <c r="Y133">
        <v>10926260.67</v>
      </c>
      <c r="Z133">
        <v>11057711.640000001</v>
      </c>
      <c r="AA133">
        <v>11191420.24</v>
      </c>
      <c r="AB133">
        <v>11335947.630000001</v>
      </c>
      <c r="AC133">
        <v>11492447.4</v>
      </c>
      <c r="AD133">
        <v>11658734.279999999</v>
      </c>
      <c r="AE133">
        <v>11824824.859999999</v>
      </c>
      <c r="AF133">
        <v>11992217.609999999</v>
      </c>
      <c r="AG133">
        <v>12159495.109999999</v>
      </c>
      <c r="AH133">
        <v>12327352.560000001</v>
      </c>
      <c r="AI133">
        <v>12495596.109999999</v>
      </c>
      <c r="AJ133">
        <v>12665065.98</v>
      </c>
      <c r="AK133">
        <v>12839057.49</v>
      </c>
      <c r="AL133">
        <v>13015587.949999999</v>
      </c>
      <c r="AM133">
        <v>13194680.619999999</v>
      </c>
      <c r="AN133">
        <v>13358225.51</v>
      </c>
      <c r="AO133">
        <v>13513386.050000001</v>
      </c>
      <c r="AP133">
        <v>13663215.800000001</v>
      </c>
      <c r="AQ133">
        <v>13811675.189999999</v>
      </c>
      <c r="AR133">
        <v>13956396.869999999</v>
      </c>
      <c r="AS133">
        <v>14106967.48</v>
      </c>
      <c r="AT133">
        <v>14264931.810000001</v>
      </c>
      <c r="AU133">
        <v>14426108.199999999</v>
      </c>
      <c r="AV133">
        <v>14589644.689999999</v>
      </c>
      <c r="AW133">
        <v>14764694.77</v>
      </c>
    </row>
    <row r="134" spans="2:49" x14ac:dyDescent="0.25">
      <c r="B134" t="s">
        <v>418</v>
      </c>
      <c r="C134">
        <v>2009388.6600685499</v>
      </c>
      <c r="D134">
        <v>2041650.04496113</v>
      </c>
      <c r="E134">
        <v>2074429.3970000001</v>
      </c>
      <c r="F134">
        <v>2121094.2220000001</v>
      </c>
      <c r="G134">
        <v>1793919.547</v>
      </c>
      <c r="H134">
        <v>1618349.338</v>
      </c>
      <c r="I134">
        <v>1618337.9469999999</v>
      </c>
      <c r="J134">
        <v>1518539.459</v>
      </c>
      <c r="K134">
        <v>1505477.328</v>
      </c>
      <c r="L134">
        <v>1645502.7139999999</v>
      </c>
      <c r="M134">
        <v>1727410.2819999999</v>
      </c>
      <c r="N134">
        <v>1747233.4569999999</v>
      </c>
      <c r="O134">
        <v>1329406.3640000001</v>
      </c>
      <c r="P134">
        <v>980442.62060000002</v>
      </c>
      <c r="Q134">
        <v>793627.99879999994</v>
      </c>
      <c r="R134">
        <v>706129.62210000004</v>
      </c>
      <c r="S134">
        <v>640759.28159999999</v>
      </c>
      <c r="T134">
        <v>611434.04029999999</v>
      </c>
      <c r="U134">
        <v>619156.62289999996</v>
      </c>
      <c r="V134">
        <v>640084.4327</v>
      </c>
      <c r="W134">
        <v>661863.74470000004</v>
      </c>
      <c r="X134">
        <v>683872.16489999997</v>
      </c>
      <c r="Y134">
        <v>699061.96</v>
      </c>
      <c r="Z134">
        <v>714561.66960000002</v>
      </c>
      <c r="AA134">
        <v>729083.45959999994</v>
      </c>
      <c r="AB134">
        <v>743701.93299999996</v>
      </c>
      <c r="AC134">
        <v>758595.20250000001</v>
      </c>
      <c r="AD134">
        <v>773754.29330000002</v>
      </c>
      <c r="AE134">
        <v>788517.40899999999</v>
      </c>
      <c r="AF134">
        <v>802973.14280000003</v>
      </c>
      <c r="AG134">
        <v>817108.6666</v>
      </c>
      <c r="AH134">
        <v>831112.34160000004</v>
      </c>
      <c r="AI134">
        <v>844798.01500000001</v>
      </c>
      <c r="AJ134">
        <v>858582.63659999997</v>
      </c>
      <c r="AK134">
        <v>872680.86040000001</v>
      </c>
      <c r="AL134">
        <v>886941.54630000005</v>
      </c>
      <c r="AM134">
        <v>901344.83200000005</v>
      </c>
      <c r="AN134">
        <v>915370.42189999996</v>
      </c>
      <c r="AO134">
        <v>929871.53249999997</v>
      </c>
      <c r="AP134">
        <v>944585.88650000002</v>
      </c>
      <c r="AQ134">
        <v>959706.27500000002</v>
      </c>
      <c r="AR134">
        <v>974891.45900000003</v>
      </c>
      <c r="AS134">
        <v>991613.57830000005</v>
      </c>
      <c r="AT134">
        <v>1008827.943</v>
      </c>
      <c r="AU134">
        <v>1026585.7879999999</v>
      </c>
      <c r="AV134">
        <v>1044905.874</v>
      </c>
      <c r="AW134">
        <v>1064923.4010000001</v>
      </c>
    </row>
    <row r="135" spans="2:49" x14ac:dyDescent="0.25">
      <c r="B135" t="s">
        <v>419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420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421</v>
      </c>
      <c r="C137">
        <v>20174774.421468802</v>
      </c>
      <c r="D137">
        <v>20498686.950521201</v>
      </c>
      <c r="E137">
        <v>20827800</v>
      </c>
      <c r="F137">
        <v>19895374.390000001</v>
      </c>
      <c r="G137">
        <v>18944827.670000002</v>
      </c>
      <c r="H137">
        <v>16948102.600000001</v>
      </c>
      <c r="I137">
        <v>16096861.390000001</v>
      </c>
      <c r="J137">
        <v>15464781.32</v>
      </c>
      <c r="K137">
        <v>14684460.1</v>
      </c>
      <c r="L137">
        <v>13710759.140000001</v>
      </c>
      <c r="M137">
        <v>12753717.34</v>
      </c>
      <c r="N137">
        <v>11700002.779999999</v>
      </c>
      <c r="O137">
        <v>10395700.98</v>
      </c>
      <c r="P137">
        <v>9398067.1530000009</v>
      </c>
      <c r="Q137">
        <v>8610932.7200000007</v>
      </c>
      <c r="R137">
        <v>7727201.5369999995</v>
      </c>
      <c r="S137">
        <v>3233568.6409999998</v>
      </c>
      <c r="T137">
        <v>2444485.2560000001</v>
      </c>
      <c r="U137">
        <v>1880193.1229999999</v>
      </c>
      <c r="V137">
        <v>1361410.496</v>
      </c>
      <c r="W137">
        <v>1077853.105</v>
      </c>
      <c r="X137">
        <v>811210.45369999995</v>
      </c>
      <c r="Y137">
        <v>783298.57290000003</v>
      </c>
      <c r="Z137">
        <v>778823.40700000001</v>
      </c>
      <c r="AA137">
        <v>778689.47739999997</v>
      </c>
      <c r="AB137">
        <v>780487.7182</v>
      </c>
      <c r="AC137">
        <v>783114.39910000004</v>
      </c>
      <c r="AD137">
        <v>787802.6311</v>
      </c>
      <c r="AE137">
        <v>793430.90590000001</v>
      </c>
      <c r="AF137">
        <v>799719.15249999997</v>
      </c>
      <c r="AG137">
        <v>806521.47089999996</v>
      </c>
      <c r="AH137">
        <v>813673.21</v>
      </c>
      <c r="AI137">
        <v>821060.78890000004</v>
      </c>
      <c r="AJ137">
        <v>828411.16299999994</v>
      </c>
      <c r="AK137">
        <v>835703.15359999996</v>
      </c>
      <c r="AL137">
        <v>842912.63829999999</v>
      </c>
      <c r="AM137">
        <v>849971.54639999999</v>
      </c>
      <c r="AN137">
        <v>857513.6335</v>
      </c>
      <c r="AO137">
        <v>864971.3345</v>
      </c>
      <c r="AP137">
        <v>872317.85930000001</v>
      </c>
      <c r="AQ137">
        <v>879590.55339999998</v>
      </c>
      <c r="AR137">
        <v>886665.52240000002</v>
      </c>
      <c r="AS137">
        <v>894003.27639999997</v>
      </c>
      <c r="AT137">
        <v>901388.87109999999</v>
      </c>
      <c r="AU137">
        <v>908621.34620000003</v>
      </c>
      <c r="AV137">
        <v>915628.00910000002</v>
      </c>
      <c r="AW137">
        <v>922801.52320000005</v>
      </c>
    </row>
    <row r="138" spans="2:49" x14ac:dyDescent="0.25">
      <c r="B138" t="s">
        <v>422</v>
      </c>
      <c r="C138">
        <v>16278956.881142</v>
      </c>
      <c r="D138">
        <v>16540320.799446501</v>
      </c>
      <c r="E138">
        <v>16805881</v>
      </c>
      <c r="F138">
        <v>16796325.23</v>
      </c>
      <c r="G138">
        <v>16135933.26</v>
      </c>
      <c r="H138">
        <v>15463550.390000001</v>
      </c>
      <c r="I138">
        <v>15429857.08</v>
      </c>
      <c r="J138">
        <v>13552237.58</v>
      </c>
      <c r="K138">
        <v>11554816.65</v>
      </c>
      <c r="L138">
        <v>10028057.35</v>
      </c>
      <c r="M138">
        <v>8866721.15499999</v>
      </c>
      <c r="N138">
        <v>7880195.6619999995</v>
      </c>
      <c r="O138">
        <v>8232251.0880000005</v>
      </c>
      <c r="P138">
        <v>8438900.7349999994</v>
      </c>
      <c r="Q138">
        <v>8538038.5960000008</v>
      </c>
      <c r="R138">
        <v>8763908.4450000003</v>
      </c>
      <c r="S138">
        <v>4914028.8449999997</v>
      </c>
      <c r="T138">
        <v>6544995.6279999996</v>
      </c>
      <c r="U138">
        <v>8177868.182</v>
      </c>
      <c r="V138">
        <v>9782607.568</v>
      </c>
      <c r="W138">
        <v>10209218.83</v>
      </c>
      <c r="X138">
        <v>10589519.789999999</v>
      </c>
      <c r="Y138">
        <v>10660463.5</v>
      </c>
      <c r="Z138">
        <v>10764573.4</v>
      </c>
      <c r="AA138">
        <v>10890901.5</v>
      </c>
      <c r="AB138">
        <v>11075601.07</v>
      </c>
      <c r="AC138">
        <v>11274684.1</v>
      </c>
      <c r="AD138">
        <v>11505312.189999999</v>
      </c>
      <c r="AE138">
        <v>11731332.279999999</v>
      </c>
      <c r="AF138">
        <v>11622351.74</v>
      </c>
      <c r="AG138">
        <v>11763831.800000001</v>
      </c>
      <c r="AH138">
        <v>11899586.1</v>
      </c>
      <c r="AI138">
        <v>11999240.380000001</v>
      </c>
      <c r="AJ138">
        <v>12095771.25</v>
      </c>
      <c r="AK138">
        <v>12192969.02</v>
      </c>
      <c r="AL138">
        <v>12318943.67</v>
      </c>
      <c r="AM138">
        <v>12444656.109999999</v>
      </c>
      <c r="AN138">
        <v>12484818.130000001</v>
      </c>
      <c r="AO138">
        <v>12518100.84</v>
      </c>
      <c r="AP138">
        <v>12546844</v>
      </c>
      <c r="AQ138">
        <v>12575020.02</v>
      </c>
      <c r="AR138">
        <v>12599922.289999999</v>
      </c>
      <c r="AS138">
        <v>12510620.800000001</v>
      </c>
      <c r="AT138">
        <v>12420171.029999999</v>
      </c>
      <c r="AU138">
        <v>12329026.32</v>
      </c>
      <c r="AV138">
        <v>12238820.310000001</v>
      </c>
      <c r="AW138">
        <v>12161015.15</v>
      </c>
    </row>
    <row r="139" spans="2:49" x14ac:dyDescent="0.25">
      <c r="B139" t="s">
        <v>423</v>
      </c>
      <c r="C139">
        <v>6504439.0146005601</v>
      </c>
      <c r="D139">
        <v>6608869.8869003803</v>
      </c>
      <c r="E139">
        <v>6714977.4309999999</v>
      </c>
      <c r="F139">
        <v>6852736.966</v>
      </c>
      <c r="G139">
        <v>6584957.2340000002</v>
      </c>
      <c r="H139">
        <v>6667236.6880000001</v>
      </c>
      <c r="I139">
        <v>6904700.7079999996</v>
      </c>
      <c r="J139">
        <v>6620833.3260000004</v>
      </c>
      <c r="K139">
        <v>6421575.0130000003</v>
      </c>
      <c r="L139">
        <v>6079242.8360000001</v>
      </c>
      <c r="M139">
        <v>6317831.9950000001</v>
      </c>
      <c r="N139">
        <v>6435878.5049999999</v>
      </c>
      <c r="O139">
        <v>6743819.4749999996</v>
      </c>
      <c r="P139">
        <v>6865174.2439999999</v>
      </c>
      <c r="Q139">
        <v>6785749.0159999998</v>
      </c>
      <c r="R139">
        <v>6830161.5949999997</v>
      </c>
      <c r="S139">
        <v>6954308.9249999998</v>
      </c>
      <c r="T139">
        <v>6925098.233</v>
      </c>
      <c r="U139">
        <v>6901886.2869999995</v>
      </c>
      <c r="V139">
        <v>6909120.841</v>
      </c>
      <c r="W139">
        <v>6883983.2929999996</v>
      </c>
      <c r="X139">
        <v>6841264.5250000004</v>
      </c>
      <c r="Y139">
        <v>6841670.3609999996</v>
      </c>
      <c r="Z139">
        <v>6887117.2280000001</v>
      </c>
      <c r="AA139">
        <v>6963983.3799999999</v>
      </c>
      <c r="AB139">
        <v>7063143.9220000003</v>
      </c>
      <c r="AC139">
        <v>7176385.7199999997</v>
      </c>
      <c r="AD139">
        <v>7299891.352</v>
      </c>
      <c r="AE139">
        <v>7425213.0269999998</v>
      </c>
      <c r="AF139">
        <v>7548499.0939999996</v>
      </c>
      <c r="AG139">
        <v>7667881.4869999997</v>
      </c>
      <c r="AH139">
        <v>7785305.7810000004</v>
      </c>
      <c r="AI139">
        <v>7896908.9720000001</v>
      </c>
      <c r="AJ139">
        <v>8006501.1359999999</v>
      </c>
      <c r="AK139">
        <v>8116818.0429999996</v>
      </c>
      <c r="AL139">
        <v>8227819.3459999999</v>
      </c>
      <c r="AM139">
        <v>8340309.335</v>
      </c>
      <c r="AN139">
        <v>8435599.3870000001</v>
      </c>
      <c r="AO139">
        <v>8522064.0830000006</v>
      </c>
      <c r="AP139">
        <v>8603064.9670000002</v>
      </c>
      <c r="AQ139">
        <v>8682551.4199999999</v>
      </c>
      <c r="AR139">
        <v>8759379.0079999994</v>
      </c>
      <c r="AS139">
        <v>8835631.8619999997</v>
      </c>
      <c r="AT139">
        <v>8907964.9560000002</v>
      </c>
      <c r="AU139">
        <v>8976884.9330000002</v>
      </c>
      <c r="AV139">
        <v>9044840.3870000001</v>
      </c>
      <c r="AW139">
        <v>9123745.1410000008</v>
      </c>
    </row>
    <row r="140" spans="2:49" x14ac:dyDescent="0.25">
      <c r="B140" t="s">
        <v>424</v>
      </c>
      <c r="C140">
        <v>6379735.1213853899</v>
      </c>
      <c r="D140">
        <v>6482163.8323430298</v>
      </c>
      <c r="E140">
        <v>6586237.0690000001</v>
      </c>
      <c r="F140">
        <v>6638795.4189999998</v>
      </c>
      <c r="G140">
        <v>6310097.7599999998</v>
      </c>
      <c r="H140">
        <v>6415940.6030000001</v>
      </c>
      <c r="I140">
        <v>6324035.4699999997</v>
      </c>
      <c r="J140">
        <v>6171866.1859999998</v>
      </c>
      <c r="K140">
        <v>5776293.6330000004</v>
      </c>
      <c r="L140">
        <v>5605203.2980000004</v>
      </c>
      <c r="M140">
        <v>5650553.5279999999</v>
      </c>
      <c r="N140">
        <v>5820092.7939999998</v>
      </c>
      <c r="O140">
        <v>5603292.216</v>
      </c>
      <c r="P140">
        <v>5103114.642</v>
      </c>
      <c r="Q140">
        <v>4538952.2379999999</v>
      </c>
      <c r="R140">
        <v>4195526.3849999998</v>
      </c>
      <c r="S140">
        <v>4122781.4950000001</v>
      </c>
      <c r="T140">
        <v>4085293.1140000001</v>
      </c>
      <c r="U140">
        <v>4149056.9929999998</v>
      </c>
      <c r="V140">
        <v>4265390.8909999998</v>
      </c>
      <c r="W140">
        <v>4371490.2079999996</v>
      </c>
      <c r="X140">
        <v>4469513.2039999999</v>
      </c>
      <c r="Y140">
        <v>4555950.57</v>
      </c>
      <c r="Z140">
        <v>4657967.693</v>
      </c>
      <c r="AA140">
        <v>4777797.0219999999</v>
      </c>
      <c r="AB140">
        <v>4914821.9479999999</v>
      </c>
      <c r="AC140">
        <v>5063336.8779999996</v>
      </c>
      <c r="AD140">
        <v>5214310.4079999998</v>
      </c>
      <c r="AE140">
        <v>5363818.9910000004</v>
      </c>
      <c r="AF140">
        <v>5506842.9280000003</v>
      </c>
      <c r="AG140">
        <v>5640766.7180000003</v>
      </c>
      <c r="AH140">
        <v>5766901.2889999999</v>
      </c>
      <c r="AI140">
        <v>5883118.9790000003</v>
      </c>
      <c r="AJ140">
        <v>5993766.7649999997</v>
      </c>
      <c r="AK140">
        <v>6101371.108</v>
      </c>
      <c r="AL140">
        <v>6208186.6969999997</v>
      </c>
      <c r="AM140">
        <v>6316411.7589999996</v>
      </c>
      <c r="AN140">
        <v>6413405.2759999996</v>
      </c>
      <c r="AO140">
        <v>6506261.5070000002</v>
      </c>
      <c r="AP140">
        <v>6598233.8329999996</v>
      </c>
      <c r="AQ140">
        <v>6691491.3320000004</v>
      </c>
      <c r="AR140">
        <v>6786762.9570000004</v>
      </c>
      <c r="AS140">
        <v>6888612.7709999997</v>
      </c>
      <c r="AT140">
        <v>6990590.8210000005</v>
      </c>
      <c r="AU140">
        <v>7092669.6030000001</v>
      </c>
      <c r="AV140">
        <v>7195773.2580000004</v>
      </c>
      <c r="AW140">
        <v>7302456.8899999997</v>
      </c>
    </row>
    <row r="141" spans="2:49" x14ac:dyDescent="0.25">
      <c r="B141" t="s">
        <v>425</v>
      </c>
      <c r="C141">
        <v>415352.94883501797</v>
      </c>
      <c r="D141">
        <v>422021.57477828203</v>
      </c>
      <c r="E141">
        <v>428797.26770000003</v>
      </c>
      <c r="F141">
        <v>416595.13669999997</v>
      </c>
      <c r="G141">
        <v>386525.40629999997</v>
      </c>
      <c r="H141">
        <v>341873.34370000003</v>
      </c>
      <c r="I141">
        <v>356757.84730000002</v>
      </c>
      <c r="J141">
        <v>339568.85090000002</v>
      </c>
      <c r="K141">
        <v>315748.59169999999</v>
      </c>
      <c r="L141">
        <v>300757.65730000002</v>
      </c>
      <c r="M141">
        <v>299590.5992</v>
      </c>
      <c r="N141">
        <v>317832.87410000002</v>
      </c>
      <c r="O141">
        <v>314417.9215</v>
      </c>
      <c r="P141">
        <v>289698.57049999997</v>
      </c>
      <c r="Q141">
        <v>259294.96919999999</v>
      </c>
      <c r="R141">
        <v>238893.7556</v>
      </c>
      <c r="S141">
        <v>215405.5263</v>
      </c>
      <c r="T141">
        <v>205598.179</v>
      </c>
      <c r="U141">
        <v>202207.03419999999</v>
      </c>
      <c r="V141">
        <v>199713.60569999999</v>
      </c>
      <c r="W141">
        <v>199301.7708</v>
      </c>
      <c r="X141">
        <v>199884.1036</v>
      </c>
      <c r="Y141">
        <v>201921.7463</v>
      </c>
      <c r="Z141">
        <v>205250.59349999999</v>
      </c>
      <c r="AA141">
        <v>209424.7121</v>
      </c>
      <c r="AB141">
        <v>214169.41469999999</v>
      </c>
      <c r="AC141">
        <v>219188.65760000001</v>
      </c>
      <c r="AD141">
        <v>224192.74679999999</v>
      </c>
      <c r="AE141">
        <v>228723.3493</v>
      </c>
      <c r="AF141">
        <v>233256.9178</v>
      </c>
      <c r="AG141">
        <v>237694.2678</v>
      </c>
      <c r="AH141">
        <v>241738.82949999999</v>
      </c>
      <c r="AI141">
        <v>246248.18239999999</v>
      </c>
      <c r="AJ141">
        <v>250671.83590000001</v>
      </c>
      <c r="AK141">
        <v>255119.7585</v>
      </c>
      <c r="AL141">
        <v>259627.9725</v>
      </c>
      <c r="AM141">
        <v>264197.36959999998</v>
      </c>
      <c r="AN141">
        <v>268660.78370000003</v>
      </c>
      <c r="AO141">
        <v>272687.65379999997</v>
      </c>
      <c r="AP141">
        <v>276459.31270000001</v>
      </c>
      <c r="AQ141">
        <v>280105.36180000001</v>
      </c>
      <c r="AR141">
        <v>283656.06469999999</v>
      </c>
      <c r="AS141">
        <v>285279.44669999997</v>
      </c>
      <c r="AT141">
        <v>287746.16139999998</v>
      </c>
      <c r="AU141">
        <v>290514.59049999999</v>
      </c>
      <c r="AV141">
        <v>293432.37699999998</v>
      </c>
      <c r="AW141">
        <v>296590.99070000002</v>
      </c>
    </row>
    <row r="142" spans="2:49" x14ac:dyDescent="0.25">
      <c r="B142" t="s">
        <v>426</v>
      </c>
      <c r="C142">
        <v>4759484.3198853396</v>
      </c>
      <c r="D142">
        <v>4835899.3801399199</v>
      </c>
      <c r="E142">
        <v>4913541.3090000004</v>
      </c>
      <c r="F142">
        <v>4945359.3679999998</v>
      </c>
      <c r="G142">
        <v>4528293.8870000001</v>
      </c>
      <c r="H142">
        <v>4017943.6529999999</v>
      </c>
      <c r="I142">
        <v>4080373.2480000001</v>
      </c>
      <c r="J142">
        <v>4382562.92</v>
      </c>
      <c r="K142">
        <v>3922344.7030000002</v>
      </c>
      <c r="L142">
        <v>3732032.1120000002</v>
      </c>
      <c r="M142">
        <v>3799631.73</v>
      </c>
      <c r="N142">
        <v>3912990.1570000001</v>
      </c>
      <c r="O142">
        <v>3895426.2009999999</v>
      </c>
      <c r="P142">
        <v>3647232.6510000001</v>
      </c>
      <c r="Q142">
        <v>3343822.7620000001</v>
      </c>
      <c r="R142">
        <v>3172975.0890000002</v>
      </c>
      <c r="S142">
        <v>3127983.233</v>
      </c>
      <c r="T142">
        <v>3076535.148</v>
      </c>
      <c r="U142">
        <v>3097165.9670000002</v>
      </c>
      <c r="V142">
        <v>3149529.574</v>
      </c>
      <c r="W142">
        <v>3185187.1320000002</v>
      </c>
      <c r="X142">
        <v>3206842.3659999999</v>
      </c>
      <c r="Y142">
        <v>3218668.6260000002</v>
      </c>
      <c r="Z142">
        <v>3246313.986</v>
      </c>
      <c r="AA142">
        <v>3288359.537</v>
      </c>
      <c r="AB142">
        <v>3343162.2259999998</v>
      </c>
      <c r="AC142">
        <v>3406746.727</v>
      </c>
      <c r="AD142">
        <v>3474527.6269999999</v>
      </c>
      <c r="AE142">
        <v>3542025.2230000002</v>
      </c>
      <c r="AF142">
        <v>3607882.48</v>
      </c>
      <c r="AG142">
        <v>3671074.818</v>
      </c>
      <c r="AH142">
        <v>3732235.9810000001</v>
      </c>
      <c r="AI142">
        <v>3789831.6120000002</v>
      </c>
      <c r="AJ142">
        <v>3845751.5359999998</v>
      </c>
      <c r="AK142">
        <v>3901668.0860000001</v>
      </c>
      <c r="AL142">
        <v>3957800.8739999998</v>
      </c>
      <c r="AM142">
        <v>4014679.9909999999</v>
      </c>
      <c r="AN142">
        <v>4057232.8730000001</v>
      </c>
      <c r="AO142">
        <v>4091297.3470000001</v>
      </c>
      <c r="AP142">
        <v>4119850.0559999999</v>
      </c>
      <c r="AQ142">
        <v>4145244.19</v>
      </c>
      <c r="AR142">
        <v>4167603.3939999999</v>
      </c>
      <c r="AS142">
        <v>4191449.6570000001</v>
      </c>
      <c r="AT142">
        <v>4216669.125</v>
      </c>
      <c r="AU142">
        <v>4242370.8049999997</v>
      </c>
      <c r="AV142">
        <v>4268558.2620000001</v>
      </c>
      <c r="AW142">
        <v>4297859.7889999999</v>
      </c>
    </row>
    <row r="143" spans="2:49" x14ac:dyDescent="0.25">
      <c r="B143" t="s">
        <v>427</v>
      </c>
      <c r="C143">
        <v>16509970.069566499</v>
      </c>
      <c r="D143">
        <v>16775042.9793345</v>
      </c>
      <c r="E143">
        <v>17044371.719999999</v>
      </c>
      <c r="F143">
        <v>17189617.32</v>
      </c>
      <c r="G143">
        <v>15830029.060000001</v>
      </c>
      <c r="H143">
        <v>13860483.76</v>
      </c>
      <c r="I143">
        <v>14128640.4</v>
      </c>
      <c r="J143">
        <v>15423052.92</v>
      </c>
      <c r="K143">
        <v>13775717.83</v>
      </c>
      <c r="L143">
        <v>13058901.76</v>
      </c>
      <c r="M143">
        <v>13235403.359999999</v>
      </c>
      <c r="N143">
        <v>13396368.9</v>
      </c>
      <c r="O143">
        <v>13432825.640000001</v>
      </c>
      <c r="P143">
        <v>12857936.029999999</v>
      </c>
      <c r="Q143">
        <v>12088033.99</v>
      </c>
      <c r="R143">
        <v>11635047.699999999</v>
      </c>
      <c r="S143">
        <v>12987605.76</v>
      </c>
      <c r="T143">
        <v>12533797.23</v>
      </c>
      <c r="U143">
        <v>12425145.439999999</v>
      </c>
      <c r="V143">
        <v>12636392.17</v>
      </c>
      <c r="W143">
        <v>12514178.390000001</v>
      </c>
      <c r="X143">
        <v>12355128.449999999</v>
      </c>
      <c r="Y143">
        <v>12063540.560000001</v>
      </c>
      <c r="Z143">
        <v>11897424.01</v>
      </c>
      <c r="AA143">
        <v>11776817.16</v>
      </c>
      <c r="AB143">
        <v>11680736.67</v>
      </c>
      <c r="AC143">
        <v>11605839.970000001</v>
      </c>
      <c r="AD143">
        <v>11598074.720000001</v>
      </c>
      <c r="AE143">
        <v>11580538.85</v>
      </c>
      <c r="AF143">
        <v>11556356.65</v>
      </c>
      <c r="AG143">
        <v>11526585.67</v>
      </c>
      <c r="AH143">
        <v>11510212.24</v>
      </c>
      <c r="AI143">
        <v>11464915.640000001</v>
      </c>
      <c r="AJ143">
        <v>11410452.35</v>
      </c>
      <c r="AK143">
        <v>11375271.18</v>
      </c>
      <c r="AL143">
        <v>11339992.810000001</v>
      </c>
      <c r="AM143">
        <v>11302719.48</v>
      </c>
      <c r="AN143">
        <v>11197257.35</v>
      </c>
      <c r="AO143">
        <v>11063553.640000001</v>
      </c>
      <c r="AP143">
        <v>10918313.98</v>
      </c>
      <c r="AQ143">
        <v>10783145.18</v>
      </c>
      <c r="AR143">
        <v>10633801.73</v>
      </c>
      <c r="AS143">
        <v>10503129.42</v>
      </c>
      <c r="AT143">
        <v>10387458.07</v>
      </c>
      <c r="AU143">
        <v>10275209.17</v>
      </c>
      <c r="AV143">
        <v>10170080.800000001</v>
      </c>
      <c r="AW143">
        <v>10136757.560000001</v>
      </c>
    </row>
    <row r="144" spans="2:49" x14ac:dyDescent="0.25">
      <c r="B144" t="s">
        <v>428</v>
      </c>
      <c r="C144">
        <v>11637309.2577525</v>
      </c>
      <c r="D144">
        <v>11824150.02208</v>
      </c>
      <c r="E144">
        <v>12013990.58</v>
      </c>
      <c r="F144">
        <v>12027066.34</v>
      </c>
      <c r="G144">
        <v>11229731.68</v>
      </c>
      <c r="H144">
        <v>10316583.550000001</v>
      </c>
      <c r="I144">
        <v>10691144.529999999</v>
      </c>
      <c r="J144">
        <v>9934169.3289999999</v>
      </c>
      <c r="K144">
        <v>9010815.2719999999</v>
      </c>
      <c r="L144">
        <v>8831724.9350000005</v>
      </c>
      <c r="M144">
        <v>8760297.5109999999</v>
      </c>
      <c r="N144">
        <v>9269777.3019999899</v>
      </c>
      <c r="O144">
        <v>9052233.1400000006</v>
      </c>
      <c r="P144">
        <v>8315861.1789999995</v>
      </c>
      <c r="Q144">
        <v>7466274.5439999998</v>
      </c>
      <c r="R144">
        <v>6948265.2139999997</v>
      </c>
      <c r="S144">
        <v>6788806.8669999996</v>
      </c>
      <c r="T144">
        <v>6647425.0410000002</v>
      </c>
      <c r="U144">
        <v>6687980.2450000001</v>
      </c>
      <c r="V144">
        <v>6796300.1799999997</v>
      </c>
      <c r="W144">
        <v>6847391.2910000002</v>
      </c>
      <c r="X144">
        <v>6850158.8289999999</v>
      </c>
      <c r="Y144">
        <v>6815710.9220000003</v>
      </c>
      <c r="Z144">
        <v>6797088.6689999998</v>
      </c>
      <c r="AA144">
        <v>6794553.6940000001</v>
      </c>
      <c r="AB144">
        <v>6809298.216</v>
      </c>
      <c r="AC144">
        <v>6835586.352</v>
      </c>
      <c r="AD144">
        <v>6870568.1009999998</v>
      </c>
      <c r="AE144">
        <v>6904778.5199999996</v>
      </c>
      <c r="AF144">
        <v>6935549.5769999996</v>
      </c>
      <c r="AG144">
        <v>6961584.0630000001</v>
      </c>
      <c r="AH144">
        <v>6984342.6140000001</v>
      </c>
      <c r="AI144">
        <v>7001980.7929999996</v>
      </c>
      <c r="AJ144">
        <v>7017800.432</v>
      </c>
      <c r="AK144">
        <v>7033936.0029999996</v>
      </c>
      <c r="AL144">
        <v>7050329.6150000002</v>
      </c>
      <c r="AM144">
        <v>7067403.8130000001</v>
      </c>
      <c r="AN144">
        <v>7062159.8660000004</v>
      </c>
      <c r="AO144">
        <v>7044960.1210000003</v>
      </c>
      <c r="AP144">
        <v>7020448.7010000004</v>
      </c>
      <c r="AQ144">
        <v>6992472.3490000004</v>
      </c>
      <c r="AR144">
        <v>6961411.7970000003</v>
      </c>
      <c r="AS144">
        <v>6931484.6050000004</v>
      </c>
      <c r="AT144">
        <v>6901430.29</v>
      </c>
      <c r="AU144">
        <v>6871345.7939999998</v>
      </c>
      <c r="AV144">
        <v>6841826.4450000003</v>
      </c>
      <c r="AW144">
        <v>6817212.2779999999</v>
      </c>
    </row>
    <row r="145" spans="2:49" x14ac:dyDescent="0.25">
      <c r="B145" t="s">
        <v>429</v>
      </c>
      <c r="C145">
        <v>3168113.9617931498</v>
      </c>
      <c r="D145">
        <v>3218979.0562052401</v>
      </c>
      <c r="E145">
        <v>3270660.8059999999</v>
      </c>
      <c r="F145">
        <v>3289520.3739999998</v>
      </c>
      <c r="G145">
        <v>3257104.0759999999</v>
      </c>
      <c r="H145">
        <v>3107997.8450000002</v>
      </c>
      <c r="I145">
        <v>3185084.6310000001</v>
      </c>
      <c r="J145">
        <v>3130218.7220000001</v>
      </c>
      <c r="K145">
        <v>2967863.79</v>
      </c>
      <c r="L145">
        <v>2934278.7009999999</v>
      </c>
      <c r="M145">
        <v>2932926.8390000002</v>
      </c>
      <c r="N145">
        <v>3059986.9539999999</v>
      </c>
      <c r="O145">
        <v>3153721.0759999999</v>
      </c>
      <c r="P145">
        <v>3103716.2779999999</v>
      </c>
      <c r="Q145">
        <v>2999126.298</v>
      </c>
      <c r="R145">
        <v>2971815.2960000001</v>
      </c>
      <c r="S145">
        <v>2935099.4419999998</v>
      </c>
      <c r="T145">
        <v>2866067.7820000001</v>
      </c>
      <c r="U145">
        <v>2850400.733</v>
      </c>
      <c r="V145">
        <v>2865268.8870000001</v>
      </c>
      <c r="W145">
        <v>2875956.2250000001</v>
      </c>
      <c r="X145">
        <v>2878898.1949999998</v>
      </c>
      <c r="Y145">
        <v>2888594.81</v>
      </c>
      <c r="Z145">
        <v>2907623.0090000001</v>
      </c>
      <c r="AA145">
        <v>2933500.9240000001</v>
      </c>
      <c r="AB145">
        <v>2965850.426</v>
      </c>
      <c r="AC145">
        <v>3003290.8739999998</v>
      </c>
      <c r="AD145">
        <v>3043900.1830000002</v>
      </c>
      <c r="AE145">
        <v>3085472.8450000002</v>
      </c>
      <c r="AF145">
        <v>3127465.5210000002</v>
      </c>
      <c r="AG145">
        <v>3169363.2579999999</v>
      </c>
      <c r="AH145">
        <v>3211364.4240000001</v>
      </c>
      <c r="AI145">
        <v>3252857.8650000002</v>
      </c>
      <c r="AJ145">
        <v>3294690.571</v>
      </c>
      <c r="AK145">
        <v>3337232.81</v>
      </c>
      <c r="AL145">
        <v>3380369.3930000002</v>
      </c>
      <c r="AM145">
        <v>3424120.1749999998</v>
      </c>
      <c r="AN145">
        <v>3460575.4109999998</v>
      </c>
      <c r="AO145">
        <v>3493528.3560000001</v>
      </c>
      <c r="AP145">
        <v>3524295.5869999998</v>
      </c>
      <c r="AQ145">
        <v>3553975.87</v>
      </c>
      <c r="AR145">
        <v>3582407.61</v>
      </c>
      <c r="AS145">
        <v>3609960.7889999999</v>
      </c>
      <c r="AT145">
        <v>3636702.9610000001</v>
      </c>
      <c r="AU145">
        <v>3662564.9470000002</v>
      </c>
      <c r="AV145">
        <v>3687695.486</v>
      </c>
      <c r="AW145">
        <v>3713874.9759999998</v>
      </c>
    </row>
    <row r="146" spans="2:49" x14ac:dyDescent="0.25">
      <c r="B146" t="s">
        <v>430</v>
      </c>
      <c r="C146">
        <v>6724481.5896774204</v>
      </c>
      <c r="D146">
        <v>6832445.3166948901</v>
      </c>
      <c r="E146">
        <v>6942141.7599999998</v>
      </c>
      <c r="F146">
        <v>6990290.1299999999</v>
      </c>
      <c r="G146">
        <v>7040264.5609999998</v>
      </c>
      <c r="H146">
        <v>6596052.1979999999</v>
      </c>
      <c r="I146">
        <v>6847751.1550000003</v>
      </c>
      <c r="J146">
        <v>6936760.6150000002</v>
      </c>
      <c r="K146">
        <v>6824176.3720000004</v>
      </c>
      <c r="L146">
        <v>6819369.3880000003</v>
      </c>
      <c r="M146">
        <v>6822387.034</v>
      </c>
      <c r="N146">
        <v>6938978.949</v>
      </c>
      <c r="O146">
        <v>7129365.1670000004</v>
      </c>
      <c r="P146">
        <v>7229577.4179999996</v>
      </c>
      <c r="Q146">
        <v>7283910.8210000005</v>
      </c>
      <c r="R146">
        <v>7367480.9759999998</v>
      </c>
      <c r="S146">
        <v>7401375.4740000004</v>
      </c>
      <c r="T146">
        <v>7292715.7209999999</v>
      </c>
      <c r="U146">
        <v>7243681.0659999996</v>
      </c>
      <c r="V146">
        <v>7247388.4960000003</v>
      </c>
      <c r="W146">
        <v>7259187.0800000001</v>
      </c>
      <c r="X146">
        <v>7269485.7800000003</v>
      </c>
      <c r="Y146">
        <v>7322585.3200000003</v>
      </c>
      <c r="Z146">
        <v>7400897.2249999996</v>
      </c>
      <c r="AA146">
        <v>7497471.7510000002</v>
      </c>
      <c r="AB146">
        <v>7607425.909</v>
      </c>
      <c r="AC146">
        <v>7727239.7690000003</v>
      </c>
      <c r="AD146">
        <v>7854522.4800000004</v>
      </c>
      <c r="AE146">
        <v>7986436.1040000003</v>
      </c>
      <c r="AF146">
        <v>8121781.1009999998</v>
      </c>
      <c r="AG146">
        <v>8259657.3099999996</v>
      </c>
      <c r="AH146">
        <v>8399756.273</v>
      </c>
      <c r="AI146">
        <v>8541160.2349999994</v>
      </c>
      <c r="AJ146">
        <v>8684826.4869999997</v>
      </c>
      <c r="AK146">
        <v>8830723.0089999996</v>
      </c>
      <c r="AL146">
        <v>8978936.9739999995</v>
      </c>
      <c r="AM146">
        <v>9129395.0840000007</v>
      </c>
      <c r="AN146">
        <v>9273028.4710000008</v>
      </c>
      <c r="AO146">
        <v>9414210.8570000008</v>
      </c>
      <c r="AP146">
        <v>9554378.5219999999</v>
      </c>
      <c r="AQ146">
        <v>9694575.6429999899</v>
      </c>
      <c r="AR146">
        <v>9835066.0099999998</v>
      </c>
      <c r="AS146">
        <v>9972247.7699999996</v>
      </c>
      <c r="AT146">
        <v>10107518.050000001</v>
      </c>
      <c r="AU146">
        <v>10241521.02</v>
      </c>
      <c r="AV146">
        <v>10374706.73</v>
      </c>
      <c r="AW146">
        <v>10507857.25</v>
      </c>
    </row>
    <row r="147" spans="2:49" x14ac:dyDescent="0.25">
      <c r="B147" t="s">
        <v>431</v>
      </c>
      <c r="C147">
        <v>312458.80390520301</v>
      </c>
      <c r="D147">
        <v>317475.43106956501</v>
      </c>
      <c r="E147">
        <v>322572.6018</v>
      </c>
      <c r="F147">
        <v>330136.88179999997</v>
      </c>
      <c r="G147">
        <v>317150.04869999998</v>
      </c>
      <c r="H147">
        <v>271230.80920000002</v>
      </c>
      <c r="I147">
        <v>284142.75719999999</v>
      </c>
      <c r="J147">
        <v>288527.93150000001</v>
      </c>
      <c r="K147">
        <v>268710.23940000002</v>
      </c>
      <c r="L147">
        <v>250800.61120000001</v>
      </c>
      <c r="M147">
        <v>242829.1942</v>
      </c>
      <c r="N147">
        <v>251247.64720000001</v>
      </c>
      <c r="O147">
        <v>243340.95079999999</v>
      </c>
      <c r="P147">
        <v>228350.24950000001</v>
      </c>
      <c r="Q147">
        <v>211391.25570000001</v>
      </c>
      <c r="R147">
        <v>197421.3622</v>
      </c>
      <c r="S147">
        <v>191284.1692</v>
      </c>
      <c r="T147">
        <v>180981.1085</v>
      </c>
      <c r="U147">
        <v>175628.21350000001</v>
      </c>
      <c r="V147">
        <v>172664.33660000001</v>
      </c>
      <c r="W147">
        <v>169756.60620000001</v>
      </c>
      <c r="X147">
        <v>167337.8094</v>
      </c>
      <c r="Y147">
        <v>165586.84039999999</v>
      </c>
      <c r="Z147">
        <v>164979.53260000001</v>
      </c>
      <c r="AA147">
        <v>165033.5001</v>
      </c>
      <c r="AB147">
        <v>165556.51199999999</v>
      </c>
      <c r="AC147">
        <v>166422.79449999999</v>
      </c>
      <c r="AD147">
        <v>167658.8187</v>
      </c>
      <c r="AE147">
        <v>169005.2077</v>
      </c>
      <c r="AF147">
        <v>170474.5919</v>
      </c>
      <c r="AG147">
        <v>172044.84760000001</v>
      </c>
      <c r="AH147">
        <v>173731.3199</v>
      </c>
      <c r="AI147">
        <v>175485.87460000001</v>
      </c>
      <c r="AJ147">
        <v>177336.37210000001</v>
      </c>
      <c r="AK147">
        <v>179335.19829999999</v>
      </c>
      <c r="AL147">
        <v>181439.5252</v>
      </c>
      <c r="AM147">
        <v>183636.71780000001</v>
      </c>
      <c r="AN147">
        <v>185675.98490000001</v>
      </c>
      <c r="AO147">
        <v>187678.3659</v>
      </c>
      <c r="AP147">
        <v>189674.7126</v>
      </c>
      <c r="AQ147">
        <v>191718.92850000001</v>
      </c>
      <c r="AR147">
        <v>193756.59839999999</v>
      </c>
      <c r="AS147">
        <v>195710.78539999999</v>
      </c>
      <c r="AT147">
        <v>197751.15119999999</v>
      </c>
      <c r="AU147">
        <v>199841.8708</v>
      </c>
      <c r="AV147">
        <v>201990.5833</v>
      </c>
      <c r="AW147">
        <v>204361.318</v>
      </c>
    </row>
    <row r="148" spans="2:49" x14ac:dyDescent="0.25">
      <c r="B148" t="s">
        <v>432</v>
      </c>
      <c r="C148">
        <v>7848832.7159786001</v>
      </c>
      <c r="D148">
        <v>7974848.2640105197</v>
      </c>
      <c r="E148">
        <v>8102887.0319999997</v>
      </c>
      <c r="F148">
        <v>8224359.1749999998</v>
      </c>
      <c r="G148">
        <v>7934154.2769999998</v>
      </c>
      <c r="H148">
        <v>7371489.568</v>
      </c>
      <c r="I148">
        <v>7423643.8909999998</v>
      </c>
      <c r="J148">
        <v>7275270.9220000003</v>
      </c>
      <c r="K148">
        <v>6853180.2779999999</v>
      </c>
      <c r="L148">
        <v>6587996.6399999997</v>
      </c>
      <c r="M148">
        <v>6609368.8650000002</v>
      </c>
      <c r="N148">
        <v>6871712.7429999998</v>
      </c>
      <c r="O148">
        <v>6928275.6059999997</v>
      </c>
      <c r="P148">
        <v>6602510.1569999997</v>
      </c>
      <c r="Q148">
        <v>6108339.7039999999</v>
      </c>
      <c r="R148">
        <v>5789277.193</v>
      </c>
      <c r="S148">
        <v>5677609.1109999996</v>
      </c>
      <c r="T148">
        <v>5481323.1229999997</v>
      </c>
      <c r="U148">
        <v>5500994.1840000004</v>
      </c>
      <c r="V148">
        <v>5583838.3710000003</v>
      </c>
      <c r="W148">
        <v>5650332.4689999996</v>
      </c>
      <c r="X148">
        <v>5700168.8490000004</v>
      </c>
      <c r="Y148">
        <v>5728457.6869999999</v>
      </c>
      <c r="Z148">
        <v>5788552.1950000003</v>
      </c>
      <c r="AA148">
        <v>5860029.5080000004</v>
      </c>
      <c r="AB148">
        <v>5942750.7580000004</v>
      </c>
      <c r="AC148">
        <v>6032730.2240000004</v>
      </c>
      <c r="AD148">
        <v>6127260.7470000004</v>
      </c>
      <c r="AE148">
        <v>6219182.5319999997</v>
      </c>
      <c r="AF148">
        <v>6308488.6359999999</v>
      </c>
      <c r="AG148">
        <v>6394712.0860000001</v>
      </c>
      <c r="AH148">
        <v>6479236.7750000004</v>
      </c>
      <c r="AI148">
        <v>6560033.1919999998</v>
      </c>
      <c r="AJ148">
        <v>6640925.6239999998</v>
      </c>
      <c r="AK148">
        <v>6723559.5219999999</v>
      </c>
      <c r="AL148">
        <v>6806841.7609999999</v>
      </c>
      <c r="AM148">
        <v>6890576.2850000001</v>
      </c>
      <c r="AN148">
        <v>6957061.2230000002</v>
      </c>
      <c r="AO148">
        <v>7018372.6260000002</v>
      </c>
      <c r="AP148">
        <v>7075722.3190000001</v>
      </c>
      <c r="AQ148">
        <v>7132522.2759999996</v>
      </c>
      <c r="AR148">
        <v>7187274.7259999998</v>
      </c>
      <c r="AS148">
        <v>7241384.6940000001</v>
      </c>
      <c r="AT148">
        <v>7291188.4110000003</v>
      </c>
      <c r="AU148">
        <v>7339325.6550000003</v>
      </c>
      <c r="AV148">
        <v>7387133.2089999998</v>
      </c>
      <c r="AW148">
        <v>7443031.1140000001</v>
      </c>
    </row>
    <row r="149" spans="2:49" x14ac:dyDescent="0.25">
      <c r="B149" t="s">
        <v>433</v>
      </c>
      <c r="C149">
        <v>3.4004494311446498</v>
      </c>
      <c r="D149">
        <v>3.4550447466682099</v>
      </c>
      <c r="E149">
        <v>3.5105166080000001</v>
      </c>
      <c r="F149">
        <v>3.6352027329999999</v>
      </c>
      <c r="G149">
        <v>3.5011525209999999</v>
      </c>
      <c r="H149">
        <v>3.2295694240000001</v>
      </c>
      <c r="I149">
        <v>3.1739617409999998</v>
      </c>
      <c r="J149">
        <v>3.1800710630000002</v>
      </c>
      <c r="K149">
        <v>3.0553898130000001</v>
      </c>
      <c r="L149">
        <v>3.0286996519999998</v>
      </c>
      <c r="M149">
        <v>2.9592665660000002</v>
      </c>
      <c r="N149">
        <v>2.9444748060000001</v>
      </c>
      <c r="O149">
        <v>3.132640275</v>
      </c>
      <c r="P149">
        <v>3.2717447800000001</v>
      </c>
      <c r="Q149">
        <v>3.3565476809999999</v>
      </c>
      <c r="R149">
        <v>3.4758756480000002</v>
      </c>
      <c r="S149">
        <v>4.5738253699999998</v>
      </c>
      <c r="T149">
        <v>4.594222985</v>
      </c>
      <c r="U149">
        <v>4.6282312729999999</v>
      </c>
      <c r="V149">
        <v>4.8009868869999996</v>
      </c>
      <c r="W149">
        <v>4.7780173599999998</v>
      </c>
      <c r="X149">
        <v>4.7480462230000002</v>
      </c>
      <c r="Y149">
        <v>4.6484583439999998</v>
      </c>
      <c r="Z149">
        <v>4.6080393749999997</v>
      </c>
      <c r="AA149">
        <v>4.5791547599999998</v>
      </c>
      <c r="AB149">
        <v>4.5505096700000003</v>
      </c>
      <c r="AC149">
        <v>4.524963691</v>
      </c>
      <c r="AD149">
        <v>4.5419864859999999</v>
      </c>
      <c r="AE149">
        <v>4.5524522159999998</v>
      </c>
      <c r="AF149">
        <v>4.5586063220000002</v>
      </c>
      <c r="AG149">
        <v>4.56133392</v>
      </c>
      <c r="AH149">
        <v>4.5739137359999997</v>
      </c>
      <c r="AI149">
        <v>4.5659253529999999</v>
      </c>
      <c r="AJ149">
        <v>4.549411385</v>
      </c>
      <c r="AK149">
        <v>4.54553516</v>
      </c>
      <c r="AL149">
        <v>4.5391748950000004</v>
      </c>
      <c r="AM149">
        <v>4.5282643330000001</v>
      </c>
      <c r="AN149">
        <v>4.4858899919999997</v>
      </c>
      <c r="AO149">
        <v>4.4336566380000004</v>
      </c>
      <c r="AP149">
        <v>4.380017746</v>
      </c>
      <c r="AQ149">
        <v>4.3401759579999997</v>
      </c>
      <c r="AR149">
        <v>4.2908648190000003</v>
      </c>
      <c r="AS149">
        <v>4.2462533349999996</v>
      </c>
      <c r="AT149">
        <v>4.2053270310000004</v>
      </c>
      <c r="AU149">
        <v>4.1593504709999998</v>
      </c>
      <c r="AV149">
        <v>4.113190565</v>
      </c>
      <c r="AW149">
        <v>4.1331937319999996</v>
      </c>
    </row>
    <row r="150" spans="2:49" x14ac:dyDescent="0.25">
      <c r="B150" t="s">
        <v>434</v>
      </c>
      <c r="C150">
        <v>1163232.8236614501</v>
      </c>
      <c r="D150">
        <v>1181908.90290365</v>
      </c>
      <c r="E150">
        <v>1200884.8330000001</v>
      </c>
      <c r="F150">
        <v>1228593.8119999999</v>
      </c>
      <c r="G150">
        <v>1170907.1159999999</v>
      </c>
      <c r="H150">
        <v>1137428.3359999999</v>
      </c>
      <c r="I150">
        <v>1165806.0120000001</v>
      </c>
      <c r="J150">
        <v>1134372.4739999999</v>
      </c>
      <c r="K150">
        <v>1076772.7930000001</v>
      </c>
      <c r="L150">
        <v>1081553.3540000001</v>
      </c>
      <c r="M150">
        <v>1087574.2379999999</v>
      </c>
      <c r="N150">
        <v>1061147.6810000001</v>
      </c>
      <c r="O150">
        <v>1123754.6100000001</v>
      </c>
      <c r="P150">
        <v>1136972.2590000001</v>
      </c>
      <c r="Q150">
        <v>1104678.483</v>
      </c>
      <c r="R150">
        <v>1140490.932</v>
      </c>
      <c r="S150">
        <v>1158314.192</v>
      </c>
      <c r="T150">
        <v>1177020.8589999999</v>
      </c>
      <c r="U150">
        <v>1202124.176</v>
      </c>
      <c r="V150">
        <v>1225193.7649999999</v>
      </c>
      <c r="W150">
        <v>1240631.486</v>
      </c>
      <c r="X150">
        <v>1247405.1880000001</v>
      </c>
      <c r="Y150">
        <v>1253488.2439999999</v>
      </c>
      <c r="Z150">
        <v>1263300.452</v>
      </c>
      <c r="AA150">
        <v>1274417.2209999999</v>
      </c>
      <c r="AB150">
        <v>1287038.0319999999</v>
      </c>
      <c r="AC150">
        <v>1300192.439</v>
      </c>
      <c r="AD150">
        <v>1312484.875</v>
      </c>
      <c r="AE150">
        <v>1321964.361</v>
      </c>
      <c r="AF150">
        <v>1330578.7390000001</v>
      </c>
      <c r="AG150">
        <v>1338117.412</v>
      </c>
      <c r="AH150">
        <v>1343788.6340000001</v>
      </c>
      <c r="AI150">
        <v>1350878.949</v>
      </c>
      <c r="AJ150">
        <v>1357623.115</v>
      </c>
      <c r="AK150">
        <v>1364625.497</v>
      </c>
      <c r="AL150">
        <v>1371928.358</v>
      </c>
      <c r="AM150">
        <v>1379556.7879999999</v>
      </c>
      <c r="AN150">
        <v>1385170.574</v>
      </c>
      <c r="AO150">
        <v>1388451.827</v>
      </c>
      <c r="AP150">
        <v>1390605.8189999999</v>
      </c>
      <c r="AQ150">
        <v>1392459.8810000001</v>
      </c>
      <c r="AR150">
        <v>1394025.3729999999</v>
      </c>
      <c r="AS150">
        <v>1388771.564</v>
      </c>
      <c r="AT150">
        <v>1385692.9680000001</v>
      </c>
      <c r="AU150">
        <v>1383167.057</v>
      </c>
      <c r="AV150">
        <v>1380834.4469999999</v>
      </c>
      <c r="AW150">
        <v>1379598.621</v>
      </c>
    </row>
    <row r="151" spans="2:49" x14ac:dyDescent="0.25">
      <c r="B151" t="s">
        <v>435</v>
      </c>
      <c r="C151">
        <v>3390396.9372410299</v>
      </c>
      <c r="D151">
        <v>3444830.8567233998</v>
      </c>
      <c r="E151">
        <v>3500138.73</v>
      </c>
      <c r="F151">
        <v>3494773.111</v>
      </c>
      <c r="G151">
        <v>3283456.2930000001</v>
      </c>
      <c r="H151">
        <v>3021970.8050000002</v>
      </c>
      <c r="I151">
        <v>3028827.0959999999</v>
      </c>
      <c r="J151">
        <v>2920984.3130000001</v>
      </c>
      <c r="K151">
        <v>2763038.0359999998</v>
      </c>
      <c r="L151">
        <v>2697825.9350000001</v>
      </c>
      <c r="M151">
        <v>2637179.9589999998</v>
      </c>
      <c r="N151">
        <v>2455767.5759999999</v>
      </c>
      <c r="O151">
        <v>2572016.128</v>
      </c>
      <c r="P151">
        <v>2660198.429</v>
      </c>
      <c r="Q151">
        <v>2717841.9920000001</v>
      </c>
      <c r="R151">
        <v>2804477.29</v>
      </c>
      <c r="S151">
        <v>2853903.7</v>
      </c>
      <c r="T151">
        <v>2894539.497</v>
      </c>
      <c r="U151">
        <v>2918423.5630000001</v>
      </c>
      <c r="V151">
        <v>2910011.7650000001</v>
      </c>
      <c r="W151">
        <v>2901419.0869999998</v>
      </c>
      <c r="X151">
        <v>2891490.1370000001</v>
      </c>
      <c r="Y151">
        <v>2888522.781</v>
      </c>
      <c r="Z151">
        <v>2892909.625</v>
      </c>
      <c r="AA151">
        <v>2903434.3190000001</v>
      </c>
      <c r="AB151">
        <v>2918223.6370000001</v>
      </c>
      <c r="AC151">
        <v>2935553.889</v>
      </c>
      <c r="AD151">
        <v>2713775.2429999998</v>
      </c>
      <c r="AE151">
        <v>2487229.5</v>
      </c>
      <c r="AF151">
        <v>2259396.727</v>
      </c>
      <c r="AG151">
        <v>2029490.1769999999</v>
      </c>
      <c r="AH151">
        <v>1795981.389</v>
      </c>
      <c r="AI151">
        <v>1563228.351</v>
      </c>
      <c r="AJ151">
        <v>1328764.2339999999</v>
      </c>
      <c r="AK151">
        <v>1093430.21</v>
      </c>
      <c r="AL151">
        <v>857505.1777</v>
      </c>
      <c r="AM151">
        <v>621068.49650000001</v>
      </c>
      <c r="AN151">
        <v>622251.59970000002</v>
      </c>
      <c r="AO151">
        <v>622738.13280000002</v>
      </c>
      <c r="AP151">
        <v>622926.772</v>
      </c>
      <c r="AQ151">
        <v>623061.51069999998</v>
      </c>
      <c r="AR151">
        <v>623168.53839999996</v>
      </c>
      <c r="AS151">
        <v>620089.25930000003</v>
      </c>
      <c r="AT151">
        <v>618294.91260000004</v>
      </c>
      <c r="AU151">
        <v>617060.32689999999</v>
      </c>
      <c r="AV151">
        <v>616159.55359999998</v>
      </c>
      <c r="AW151">
        <v>615790.79319999996</v>
      </c>
    </row>
    <row r="152" spans="2:49" x14ac:dyDescent="0.25">
      <c r="B152" t="s">
        <v>436</v>
      </c>
      <c r="C152">
        <v>54115760.630483001</v>
      </c>
      <c r="D152">
        <v>54984606.671644203</v>
      </c>
      <c r="E152">
        <v>55867402.32</v>
      </c>
      <c r="F152">
        <v>55879850.990000002</v>
      </c>
      <c r="G152">
        <v>52693247.18</v>
      </c>
      <c r="H152">
        <v>47740898.920000002</v>
      </c>
      <c r="I152">
        <v>47970776.189999998</v>
      </c>
      <c r="J152">
        <v>47044186.840000004</v>
      </c>
      <c r="K152">
        <v>44117365.119999997</v>
      </c>
      <c r="L152">
        <v>42567202.770000003</v>
      </c>
      <c r="M152">
        <v>41984393.359999999</v>
      </c>
      <c r="N152">
        <v>40763168.640000001</v>
      </c>
      <c r="O152">
        <v>42074703.850000001</v>
      </c>
      <c r="P152">
        <v>42633337.299999997</v>
      </c>
      <c r="Q152">
        <v>42127939.799999997</v>
      </c>
      <c r="R152">
        <v>42325923.079999998</v>
      </c>
      <c r="S152">
        <v>43339877.359999999</v>
      </c>
      <c r="T152">
        <v>42984757.520000003</v>
      </c>
      <c r="U152">
        <v>42533552.119999997</v>
      </c>
      <c r="V152">
        <v>42013913.450000003</v>
      </c>
      <c r="W152">
        <v>41258057.490000002</v>
      </c>
      <c r="X152">
        <v>40421462.229999997</v>
      </c>
      <c r="Y152">
        <v>39823271.770000003</v>
      </c>
      <c r="Z152">
        <v>39573311.640000001</v>
      </c>
      <c r="AA152">
        <v>39570840.149999999</v>
      </c>
      <c r="AB152">
        <v>39775663.649999999</v>
      </c>
      <c r="AC152">
        <v>40150048.579999998</v>
      </c>
      <c r="AD152">
        <v>40088574.039999999</v>
      </c>
      <c r="AE152">
        <v>40101783.130000003</v>
      </c>
      <c r="AF152">
        <v>40164678.060000002</v>
      </c>
      <c r="AG152">
        <v>40250149.840000004</v>
      </c>
      <c r="AH152">
        <v>40343673.68</v>
      </c>
      <c r="AI152">
        <v>40434260.289999999</v>
      </c>
      <c r="AJ152">
        <v>40526544.329999998</v>
      </c>
      <c r="AK152">
        <v>40625894.799999997</v>
      </c>
      <c r="AL152">
        <v>40730531.530000001</v>
      </c>
      <c r="AM152">
        <v>40841142.609999999</v>
      </c>
      <c r="AN152">
        <v>40893733.859999999</v>
      </c>
      <c r="AO152">
        <v>40920992.740000002</v>
      </c>
      <c r="AP152">
        <v>40928281.210000001</v>
      </c>
      <c r="AQ152">
        <v>40925194.880000003</v>
      </c>
      <c r="AR152">
        <v>40904221.450000003</v>
      </c>
      <c r="AS152">
        <v>40833162.829999998</v>
      </c>
      <c r="AT152">
        <v>40742123.119999997</v>
      </c>
      <c r="AU152">
        <v>40626405.159999996</v>
      </c>
      <c r="AV152">
        <v>40487508.240000002</v>
      </c>
      <c r="AW152">
        <v>40350829.350000001</v>
      </c>
    </row>
    <row r="153" spans="2:49" x14ac:dyDescent="0.25">
      <c r="B153" t="s">
        <v>437</v>
      </c>
      <c r="C153">
        <v>1464963.74202715</v>
      </c>
      <c r="D153">
        <v>1488484.20876134</v>
      </c>
      <c r="E153">
        <v>1512382.304</v>
      </c>
      <c r="F153">
        <v>1833461.149</v>
      </c>
      <c r="G153">
        <v>1648897.746</v>
      </c>
      <c r="H153">
        <v>1253975.179</v>
      </c>
      <c r="I153">
        <v>1600883.6580000001</v>
      </c>
      <c r="J153">
        <v>1329714.496</v>
      </c>
      <c r="K153">
        <v>1666628.2379999999</v>
      </c>
      <c r="L153">
        <v>1576743.3840000001</v>
      </c>
      <c r="M153">
        <v>1700482.277</v>
      </c>
      <c r="N153">
        <v>1846149.7930000001</v>
      </c>
      <c r="O153">
        <v>1884928.077</v>
      </c>
      <c r="P153">
        <v>1896124.7439999999</v>
      </c>
      <c r="Q153">
        <v>1878114.7919999999</v>
      </c>
      <c r="R153">
        <v>1861636.344</v>
      </c>
      <c r="S153">
        <v>2059404.8540000001</v>
      </c>
      <c r="T153">
        <v>1994954.1140000001</v>
      </c>
      <c r="U153">
        <v>1948987.23</v>
      </c>
      <c r="V153">
        <v>1914704.2890000001</v>
      </c>
      <c r="W153">
        <v>1907108.3359999999</v>
      </c>
      <c r="X153">
        <v>1894976.632</v>
      </c>
      <c r="Y153">
        <v>1889802.3119999999</v>
      </c>
      <c r="Z153">
        <v>1893500.1070000001</v>
      </c>
      <c r="AA153">
        <v>1902806.6359999999</v>
      </c>
      <c r="AB153">
        <v>1916670.057</v>
      </c>
      <c r="AC153">
        <v>1934175.5220000001</v>
      </c>
      <c r="AD153">
        <v>1955083.091</v>
      </c>
      <c r="AE153">
        <v>1977521.702</v>
      </c>
      <c r="AF153">
        <v>2001283.9169999999</v>
      </c>
      <c r="AG153">
        <v>2025854.75</v>
      </c>
      <c r="AH153">
        <v>2050875.662</v>
      </c>
      <c r="AI153">
        <v>2076405.9920000001</v>
      </c>
      <c r="AJ153">
        <v>2102465.1630000002</v>
      </c>
      <c r="AK153">
        <v>2129146.176</v>
      </c>
      <c r="AL153">
        <v>2156357.5699999998</v>
      </c>
      <c r="AM153">
        <v>2184048.9309999999</v>
      </c>
      <c r="AN153">
        <v>2210178.554</v>
      </c>
      <c r="AO153">
        <v>2235884.8829999999</v>
      </c>
      <c r="AP153">
        <v>2261209.9279999998</v>
      </c>
      <c r="AQ153">
        <v>2286499.4240000001</v>
      </c>
      <c r="AR153">
        <v>2311499.6179999998</v>
      </c>
      <c r="AS153">
        <v>2334902.568</v>
      </c>
      <c r="AT153">
        <v>2358054.2089999998</v>
      </c>
      <c r="AU153">
        <v>2380843.997</v>
      </c>
      <c r="AV153">
        <v>2403274.9840000002</v>
      </c>
      <c r="AW153">
        <v>2426271.841</v>
      </c>
    </row>
    <row r="154" spans="2:49" x14ac:dyDescent="0.25">
      <c r="B154" t="s">
        <v>438</v>
      </c>
      <c r="C154">
        <v>3808905.7292705998</v>
      </c>
      <c r="D154">
        <v>3870058.9427795</v>
      </c>
      <c r="E154">
        <v>3932193.9909999999</v>
      </c>
      <c r="F154">
        <v>4070126.1940000001</v>
      </c>
      <c r="G154">
        <v>4043927.77</v>
      </c>
      <c r="H154">
        <v>3295581.9589999998</v>
      </c>
      <c r="I154">
        <v>3403431.6189999999</v>
      </c>
      <c r="J154">
        <v>3568960.0129999998</v>
      </c>
      <c r="K154">
        <v>3478973.395</v>
      </c>
      <c r="L154">
        <v>3358435.5180000002</v>
      </c>
      <c r="M154">
        <v>3320106.5189999999</v>
      </c>
      <c r="N154">
        <v>3369068.6570000001</v>
      </c>
      <c r="O154">
        <v>3423961.665</v>
      </c>
      <c r="P154">
        <v>3458892.5430000001</v>
      </c>
      <c r="Q154">
        <v>3470411.2069999999</v>
      </c>
      <c r="R154">
        <v>3488980.3930000002</v>
      </c>
      <c r="S154">
        <v>3556467.2149999999</v>
      </c>
      <c r="T154">
        <v>3554061.9470000002</v>
      </c>
      <c r="U154">
        <v>3531544.2089999998</v>
      </c>
      <c r="V154">
        <v>3507801.6320000002</v>
      </c>
      <c r="W154">
        <v>3504063.2689999999</v>
      </c>
      <c r="X154">
        <v>3489595.807</v>
      </c>
      <c r="Y154">
        <v>3489497.3319999999</v>
      </c>
      <c r="Z154">
        <v>3501764.24</v>
      </c>
      <c r="AA154">
        <v>3525566.3730000001</v>
      </c>
      <c r="AB154">
        <v>3558717.5729999999</v>
      </c>
      <c r="AC154">
        <v>3599413.0550000002</v>
      </c>
      <c r="AD154">
        <v>3646854.568</v>
      </c>
      <c r="AE154">
        <v>3697657.872</v>
      </c>
      <c r="AF154">
        <v>3750340.6179999998</v>
      </c>
      <c r="AG154">
        <v>3803146.1669999999</v>
      </c>
      <c r="AH154">
        <v>3855008.4879999999</v>
      </c>
      <c r="AI154">
        <v>3905909.18</v>
      </c>
      <c r="AJ154">
        <v>3955749.432</v>
      </c>
      <c r="AK154">
        <v>4004942.9619999998</v>
      </c>
      <c r="AL154">
        <v>4054500.1519999998</v>
      </c>
      <c r="AM154">
        <v>4104970.531</v>
      </c>
      <c r="AN154">
        <v>4152537.3849999998</v>
      </c>
      <c r="AO154">
        <v>4198709.8219999997</v>
      </c>
      <c r="AP154">
        <v>4244299.4210000001</v>
      </c>
      <c r="AQ154">
        <v>4290438.8820000002</v>
      </c>
      <c r="AR154">
        <v>4337139.2359999996</v>
      </c>
      <c r="AS154">
        <v>4382529.07</v>
      </c>
      <c r="AT154">
        <v>4430083.2869999995</v>
      </c>
      <c r="AU154">
        <v>4478870.96</v>
      </c>
      <c r="AV154">
        <v>4528237.9469999997</v>
      </c>
      <c r="AW154">
        <v>4579491.841</v>
      </c>
    </row>
    <row r="155" spans="2:49" x14ac:dyDescent="0.25">
      <c r="B155" t="s">
        <v>439</v>
      </c>
      <c r="C155">
        <v>12698989.181271899</v>
      </c>
      <c r="D155">
        <v>12902875.5601817</v>
      </c>
      <c r="E155">
        <v>13110035.4</v>
      </c>
      <c r="F155">
        <v>13311473.640000001</v>
      </c>
      <c r="G155">
        <v>12945303.289999999</v>
      </c>
      <c r="H155">
        <v>12408496.640000001</v>
      </c>
      <c r="I155">
        <v>12323640.029999999</v>
      </c>
      <c r="J155">
        <v>11926633.869999999</v>
      </c>
      <c r="K155">
        <v>11342506.189999999</v>
      </c>
      <c r="L155">
        <v>10989551.23</v>
      </c>
      <c r="M155">
        <v>10886029.050000001</v>
      </c>
      <c r="N155">
        <v>11043500.76</v>
      </c>
      <c r="O155">
        <v>10514862.470000001</v>
      </c>
      <c r="P155">
        <v>9867600.193</v>
      </c>
      <c r="Q155">
        <v>9204423.3560000006</v>
      </c>
      <c r="R155">
        <v>8682110.8680000007</v>
      </c>
      <c r="S155">
        <v>8344628.9890000001</v>
      </c>
      <c r="T155">
        <v>8344307.9419999998</v>
      </c>
      <c r="U155">
        <v>8431934.1030000001</v>
      </c>
      <c r="V155">
        <v>8560731.2039999999</v>
      </c>
      <c r="W155">
        <v>8487256.8389999997</v>
      </c>
      <c r="X155">
        <v>8352753.2220000001</v>
      </c>
      <c r="Y155">
        <v>8181670.4210000001</v>
      </c>
      <c r="Z155">
        <v>7998038.3959999997</v>
      </c>
      <c r="AA155">
        <v>7814326.341</v>
      </c>
      <c r="AB155">
        <v>7637870.6430000002</v>
      </c>
      <c r="AC155">
        <v>7468321.7110000001</v>
      </c>
      <c r="AD155">
        <v>7300323.0779999997</v>
      </c>
      <c r="AE155">
        <v>7133234.6179999998</v>
      </c>
      <c r="AF155">
        <v>6967756.7740000002</v>
      </c>
      <c r="AG155">
        <v>6804358.9050000003</v>
      </c>
      <c r="AH155">
        <v>6644439.4809999997</v>
      </c>
      <c r="AI155">
        <v>6488376.273</v>
      </c>
      <c r="AJ155">
        <v>6337239.3799999999</v>
      </c>
      <c r="AK155">
        <v>6191731.7999999998</v>
      </c>
      <c r="AL155">
        <v>6051587.8940000003</v>
      </c>
      <c r="AM155">
        <v>5916648.892</v>
      </c>
      <c r="AN155">
        <v>5826060.3200000003</v>
      </c>
      <c r="AO155">
        <v>5752330.6710000001</v>
      </c>
      <c r="AP155">
        <v>5684842.6579999998</v>
      </c>
      <c r="AQ155">
        <v>5620009.7580000004</v>
      </c>
      <c r="AR155">
        <v>5556285.9759999998</v>
      </c>
      <c r="AS155">
        <v>5494614.0300000003</v>
      </c>
      <c r="AT155">
        <v>5433946.0180000002</v>
      </c>
      <c r="AU155">
        <v>5373910.29</v>
      </c>
      <c r="AV155">
        <v>5314747.9800000004</v>
      </c>
      <c r="AW155">
        <v>5258036.2029999997</v>
      </c>
    </row>
    <row r="156" spans="2:49" x14ac:dyDescent="0.25">
      <c r="B156" t="s">
        <v>440</v>
      </c>
      <c r="C156">
        <v>1234844.41674139</v>
      </c>
      <c r="D156">
        <v>1254670.2432739199</v>
      </c>
      <c r="E156">
        <v>1274814.3799999999</v>
      </c>
      <c r="F156">
        <v>1262266.642</v>
      </c>
      <c r="G156">
        <v>1206105.9169999999</v>
      </c>
      <c r="H156">
        <v>1217663.575</v>
      </c>
      <c r="I156">
        <v>1164388.5049999999</v>
      </c>
      <c r="J156">
        <v>1095943.5149999999</v>
      </c>
      <c r="K156">
        <v>1034827.123</v>
      </c>
      <c r="L156">
        <v>997793.66040000005</v>
      </c>
      <c r="M156">
        <v>971821.96550000005</v>
      </c>
      <c r="N156">
        <v>969041.4632</v>
      </c>
      <c r="O156">
        <v>912170.16099999996</v>
      </c>
      <c r="P156">
        <v>843220.18969999999</v>
      </c>
      <c r="Q156">
        <v>774610.86289999995</v>
      </c>
      <c r="R156">
        <v>723151.92009999999</v>
      </c>
      <c r="S156">
        <v>690470.55110000004</v>
      </c>
      <c r="T156">
        <v>693810.26060000004</v>
      </c>
      <c r="U156">
        <v>709201.25340000005</v>
      </c>
      <c r="V156">
        <v>730474.63630000001</v>
      </c>
      <c r="W156">
        <v>724435.51839999994</v>
      </c>
      <c r="X156">
        <v>709190.83609999996</v>
      </c>
      <c r="Y156">
        <v>686926.8689</v>
      </c>
      <c r="Z156">
        <v>663366.11849999998</v>
      </c>
      <c r="AA156">
        <v>640510.42020000005</v>
      </c>
      <c r="AB156">
        <v>619257.30000000005</v>
      </c>
      <c r="AC156">
        <v>599403.38219999999</v>
      </c>
      <c r="AD156">
        <v>580137.75659999996</v>
      </c>
      <c r="AE156">
        <v>561361.42570000002</v>
      </c>
      <c r="AF156">
        <v>543123.4423</v>
      </c>
      <c r="AG156">
        <v>525456.51980000001</v>
      </c>
      <c r="AH156">
        <v>508494.79879999999</v>
      </c>
      <c r="AI156">
        <v>492261.4</v>
      </c>
      <c r="AJ156">
        <v>476827.91499999998</v>
      </c>
      <c r="AK156">
        <v>462241.1557</v>
      </c>
      <c r="AL156">
        <v>448438.5417</v>
      </c>
      <c r="AM156">
        <v>435374.74690000003</v>
      </c>
      <c r="AN156">
        <v>427637.76630000002</v>
      </c>
      <c r="AO156">
        <v>421876.14730000001</v>
      </c>
      <c r="AP156">
        <v>416834.72779999999</v>
      </c>
      <c r="AQ156">
        <v>412086.55599999998</v>
      </c>
      <c r="AR156">
        <v>407451.94189999998</v>
      </c>
      <c r="AS156">
        <v>403036.46889999998</v>
      </c>
      <c r="AT156">
        <v>398722.90240000002</v>
      </c>
      <c r="AU156">
        <v>394470.68910000002</v>
      </c>
      <c r="AV156">
        <v>390304.0907</v>
      </c>
      <c r="AW156">
        <v>386388.38250000001</v>
      </c>
    </row>
    <row r="157" spans="2:49" x14ac:dyDescent="0.25">
      <c r="B157" t="s">
        <v>441</v>
      </c>
      <c r="C157">
        <v>16278955.912495499</v>
      </c>
      <c r="D157">
        <v>16540319.8152481</v>
      </c>
      <c r="E157">
        <v>16805880</v>
      </c>
      <c r="F157">
        <v>16796324.23</v>
      </c>
      <c r="G157">
        <v>16135932.289999999</v>
      </c>
      <c r="H157">
        <v>15463549.460000001</v>
      </c>
      <c r="I157">
        <v>15429856.16</v>
      </c>
      <c r="J157">
        <v>13552236.689999999</v>
      </c>
      <c r="K157">
        <v>11554815.779999999</v>
      </c>
      <c r="L157">
        <v>10028056.51</v>
      </c>
      <c r="M157">
        <v>8866720.3320000004</v>
      </c>
      <c r="N157">
        <v>7880194.8490000004</v>
      </c>
      <c r="O157">
        <v>8232250.3049999997</v>
      </c>
      <c r="P157">
        <v>8438899.9930000007</v>
      </c>
      <c r="Q157">
        <v>8538037.9039999899</v>
      </c>
      <c r="R157">
        <v>8763907.7990000006</v>
      </c>
      <c r="S157">
        <v>4914028.2209999999</v>
      </c>
      <c r="T157">
        <v>6544995.0080000004</v>
      </c>
      <c r="U157">
        <v>8177867.5659999996</v>
      </c>
      <c r="V157">
        <v>9782606.9539999999</v>
      </c>
      <c r="W157">
        <v>10209218.23</v>
      </c>
      <c r="X157">
        <v>10589519.199999999</v>
      </c>
      <c r="Y157">
        <v>10660462.93</v>
      </c>
      <c r="Z157">
        <v>10764572.83</v>
      </c>
      <c r="AA157">
        <v>10890900.939999999</v>
      </c>
      <c r="AB157">
        <v>11075600.52</v>
      </c>
      <c r="AC157">
        <v>11274683.560000001</v>
      </c>
      <c r="AD157">
        <v>11505311.66</v>
      </c>
      <c r="AE157">
        <v>11731331.76</v>
      </c>
      <c r="AF157">
        <v>11622351.220000001</v>
      </c>
      <c r="AG157">
        <v>11763831.289999999</v>
      </c>
      <c r="AH157">
        <v>11899585.6</v>
      </c>
      <c r="AI157">
        <v>11999239.880000001</v>
      </c>
      <c r="AJ157">
        <v>12095770.76</v>
      </c>
      <c r="AK157">
        <v>12192968.529999999</v>
      </c>
      <c r="AL157">
        <v>12318943.189999999</v>
      </c>
      <c r="AM157">
        <v>12444655.630000001</v>
      </c>
      <c r="AN157">
        <v>12484817.66</v>
      </c>
      <c r="AO157">
        <v>12518100.369999999</v>
      </c>
      <c r="AP157">
        <v>12546843.539999999</v>
      </c>
      <c r="AQ157">
        <v>12575019.57</v>
      </c>
      <c r="AR157">
        <v>12599921.84</v>
      </c>
      <c r="AS157">
        <v>12510620.359999999</v>
      </c>
      <c r="AT157">
        <v>12420170.59</v>
      </c>
      <c r="AU157">
        <v>12329025.890000001</v>
      </c>
      <c r="AV157">
        <v>12238819.880000001</v>
      </c>
      <c r="AW157">
        <v>12161014.720000001</v>
      </c>
    </row>
    <row r="158" spans="2:49" x14ac:dyDescent="0.25">
      <c r="B158" t="s">
        <v>442</v>
      </c>
      <c r="C158">
        <v>4315668.6239754297</v>
      </c>
      <c r="D158">
        <v>4384958.0796759203</v>
      </c>
      <c r="E158">
        <v>4455360</v>
      </c>
      <c r="F158">
        <v>4119180.875</v>
      </c>
      <c r="G158">
        <v>3785365.9019999998</v>
      </c>
      <c r="H158">
        <v>3267205.091</v>
      </c>
      <c r="I158">
        <v>2993873.5290000001</v>
      </c>
      <c r="J158">
        <v>2775129.2620000001</v>
      </c>
      <c r="K158">
        <v>2542465.2429999998</v>
      </c>
      <c r="L158">
        <v>2290475.5249999999</v>
      </c>
      <c r="M158">
        <v>2055779.892</v>
      </c>
      <c r="N158">
        <v>1819739.1969999999</v>
      </c>
      <c r="O158">
        <v>1609735.3049999999</v>
      </c>
      <c r="P158">
        <v>1453064.936</v>
      </c>
      <c r="Q158">
        <v>1329534.784</v>
      </c>
      <c r="R158">
        <v>1191245.949</v>
      </c>
      <c r="S158">
        <v>1221767.889</v>
      </c>
      <c r="T158">
        <v>1885578.956</v>
      </c>
      <c r="U158">
        <v>2576007.0079999999</v>
      </c>
      <c r="V158">
        <v>3197940.2439999999</v>
      </c>
      <c r="W158">
        <v>2908163.5970000001</v>
      </c>
      <c r="X158">
        <v>2520278.2340000002</v>
      </c>
      <c r="Y158">
        <v>2449397.3909999998</v>
      </c>
      <c r="Z158">
        <v>2416501.44</v>
      </c>
      <c r="AA158">
        <v>2393998.6209999998</v>
      </c>
      <c r="AB158">
        <v>2377596.551</v>
      </c>
      <c r="AC158">
        <v>2364052.1529999999</v>
      </c>
      <c r="AD158">
        <v>2398651.625</v>
      </c>
      <c r="AE158">
        <v>2440522.8969999999</v>
      </c>
      <c r="AF158">
        <v>2484923.156</v>
      </c>
      <c r="AG158">
        <v>2532303.173</v>
      </c>
      <c r="AH158">
        <v>2580997.0789999999</v>
      </c>
      <c r="AI158">
        <v>2578131.8369999998</v>
      </c>
      <c r="AJ158">
        <v>2569829.2179999999</v>
      </c>
      <c r="AK158">
        <v>2561000.611</v>
      </c>
      <c r="AL158">
        <v>2550946.872</v>
      </c>
      <c r="AM158">
        <v>2540511.6940000001</v>
      </c>
      <c r="AN158">
        <v>2583366.7080000001</v>
      </c>
      <c r="AO158">
        <v>2631646.9759999998</v>
      </c>
      <c r="AP158">
        <v>2680306.9709999999</v>
      </c>
      <c r="AQ158">
        <v>2728911.9679999999</v>
      </c>
      <c r="AR158">
        <v>2777001.5120000001</v>
      </c>
      <c r="AS158">
        <v>2809993.628</v>
      </c>
      <c r="AT158">
        <v>2841563.2710000002</v>
      </c>
      <c r="AU158">
        <v>2872595.7549999999</v>
      </c>
      <c r="AV158">
        <v>2903012.2749999999</v>
      </c>
      <c r="AW158">
        <v>2934065.656</v>
      </c>
    </row>
    <row r="159" spans="2:49" x14ac:dyDescent="0.25">
      <c r="B159" t="s">
        <v>443</v>
      </c>
      <c r="C159">
        <v>4315668.6239754297</v>
      </c>
      <c r="D159">
        <v>4384958.0796759203</v>
      </c>
      <c r="E159">
        <v>4455360</v>
      </c>
      <c r="F159">
        <v>4119180.875</v>
      </c>
      <c r="G159">
        <v>3785365.9019999998</v>
      </c>
      <c r="H159">
        <v>3267205.091</v>
      </c>
      <c r="I159">
        <v>2993873.5290000001</v>
      </c>
      <c r="J159">
        <v>2775129.2620000001</v>
      </c>
      <c r="K159">
        <v>2542465.2429999998</v>
      </c>
      <c r="L159">
        <v>2290475.5249999999</v>
      </c>
      <c r="M159">
        <v>2055779.892</v>
      </c>
      <c r="N159">
        <v>1819739.1969999999</v>
      </c>
      <c r="O159">
        <v>1609735.3049999999</v>
      </c>
      <c r="P159">
        <v>1453064.936</v>
      </c>
      <c r="Q159">
        <v>1329534.784</v>
      </c>
      <c r="R159">
        <v>1191245.949</v>
      </c>
      <c r="S159">
        <v>1221767.889</v>
      </c>
      <c r="T159">
        <v>1885578.956</v>
      </c>
      <c r="U159">
        <v>2576007.0079999999</v>
      </c>
      <c r="V159">
        <v>3197940.2439999999</v>
      </c>
      <c r="W159">
        <v>2908163.5970000001</v>
      </c>
      <c r="X159">
        <v>2520278.2340000002</v>
      </c>
      <c r="Y159">
        <v>2449397.3909999998</v>
      </c>
      <c r="Z159">
        <v>2416501.44</v>
      </c>
      <c r="AA159">
        <v>2393998.6209999998</v>
      </c>
      <c r="AB159">
        <v>2377596.551</v>
      </c>
      <c r="AC159">
        <v>2364052.1529999999</v>
      </c>
      <c r="AD159">
        <v>2398651.625</v>
      </c>
      <c r="AE159">
        <v>2440522.8969999999</v>
      </c>
      <c r="AF159">
        <v>2484923.156</v>
      </c>
      <c r="AG159">
        <v>2532303.173</v>
      </c>
      <c r="AH159">
        <v>2580997.0789999999</v>
      </c>
      <c r="AI159">
        <v>2578131.8369999998</v>
      </c>
      <c r="AJ159">
        <v>2569829.2179999999</v>
      </c>
      <c r="AK159">
        <v>2561000.611</v>
      </c>
      <c r="AL159">
        <v>2550946.872</v>
      </c>
      <c r="AM159">
        <v>2540511.6940000001</v>
      </c>
      <c r="AN159">
        <v>2583366.7080000001</v>
      </c>
      <c r="AO159">
        <v>2631646.9759999998</v>
      </c>
      <c r="AP159">
        <v>2680306.9709999999</v>
      </c>
      <c r="AQ159">
        <v>2728911.9679999999</v>
      </c>
      <c r="AR159">
        <v>2777001.5120000001</v>
      </c>
      <c r="AS159">
        <v>2809993.628</v>
      </c>
      <c r="AT159">
        <v>2841563.2710000002</v>
      </c>
      <c r="AU159">
        <v>2872595.7549999999</v>
      </c>
      <c r="AV159">
        <v>2903012.2749999999</v>
      </c>
      <c r="AW159">
        <v>2934065.656</v>
      </c>
    </row>
    <row r="160" spans="2:49" x14ac:dyDescent="0.25">
      <c r="B160" t="s">
        <v>444</v>
      </c>
      <c r="C160">
        <v>8232235.5397947598</v>
      </c>
      <c r="D160">
        <v>8364406.7441781899</v>
      </c>
      <c r="E160">
        <v>8498700</v>
      </c>
      <c r="F160">
        <v>8252902.6399999997</v>
      </c>
      <c r="G160">
        <v>8009429.0789999999</v>
      </c>
      <c r="H160">
        <v>7304564.1749999998</v>
      </c>
      <c r="I160">
        <v>7072578.6320000002</v>
      </c>
      <c r="J160">
        <v>6926832.46</v>
      </c>
      <c r="K160">
        <v>6704926.5789999999</v>
      </c>
      <c r="L160">
        <v>6381669.6670000004</v>
      </c>
      <c r="M160">
        <v>6051162.9299999997</v>
      </c>
      <c r="N160">
        <v>5658619.4230000004</v>
      </c>
      <c r="O160">
        <v>5795787.0219999999</v>
      </c>
      <c r="P160">
        <v>6087078.4040000001</v>
      </c>
      <c r="Q160">
        <v>6430435.1169999996</v>
      </c>
      <c r="R160">
        <v>6582255.8459999999</v>
      </c>
      <c r="S160">
        <v>9286642.1769999899</v>
      </c>
      <c r="T160">
        <v>7462149.9929999998</v>
      </c>
      <c r="U160">
        <v>5156099.9210000001</v>
      </c>
      <c r="V160">
        <v>2969005.9350000001</v>
      </c>
      <c r="W160">
        <v>2712523.895</v>
      </c>
      <c r="X160">
        <v>2613062.0989999999</v>
      </c>
      <c r="Y160">
        <v>2563226.19</v>
      </c>
      <c r="Z160">
        <v>2526613.3360000001</v>
      </c>
      <c r="AA160">
        <v>2497994.0380000002</v>
      </c>
      <c r="AB160">
        <v>2474477.1549999998</v>
      </c>
      <c r="AC160">
        <v>2453652.9679999999</v>
      </c>
      <c r="AD160">
        <v>2442733.8790000002</v>
      </c>
      <c r="AE160">
        <v>2434783.21</v>
      </c>
      <c r="AF160">
        <v>2428858.8110000002</v>
      </c>
      <c r="AG160">
        <v>2423914.361</v>
      </c>
      <c r="AH160">
        <v>2419926.7620000001</v>
      </c>
      <c r="AI160">
        <v>2429461.8220000002</v>
      </c>
      <c r="AJ160">
        <v>2438813.9470000002</v>
      </c>
      <c r="AK160">
        <v>2447953.8530000001</v>
      </c>
      <c r="AL160">
        <v>2456556.8709999998</v>
      </c>
      <c r="AM160">
        <v>2464668.2820000001</v>
      </c>
      <c r="AN160">
        <v>2470903.59</v>
      </c>
      <c r="AO160">
        <v>2476728.3059999999</v>
      </c>
      <c r="AP160">
        <v>2482064.1830000002</v>
      </c>
      <c r="AQ160">
        <v>2487016.4640000002</v>
      </c>
      <c r="AR160">
        <v>2491235.2459999998</v>
      </c>
      <c r="AS160">
        <v>3318975.841</v>
      </c>
      <c r="AT160">
        <v>4249207.7709999997</v>
      </c>
      <c r="AU160">
        <v>5190182.1509999996</v>
      </c>
      <c r="AV160">
        <v>6127816.7170000002</v>
      </c>
      <c r="AW160">
        <v>7062528.9019999998</v>
      </c>
    </row>
    <row r="161" spans="2:49" x14ac:dyDescent="0.25">
      <c r="B161" t="s">
        <v>445</v>
      </c>
      <c r="C161">
        <v>20174774.421468802</v>
      </c>
      <c r="D161">
        <v>20498686.950521201</v>
      </c>
      <c r="E161">
        <v>20827800</v>
      </c>
      <c r="F161">
        <v>19895374.390000001</v>
      </c>
      <c r="G161">
        <v>18944827.670000002</v>
      </c>
      <c r="H161">
        <v>16948102.600000001</v>
      </c>
      <c r="I161">
        <v>16096861.390000001</v>
      </c>
      <c r="J161">
        <v>15464781.32</v>
      </c>
      <c r="K161">
        <v>14684460.1</v>
      </c>
      <c r="L161">
        <v>13710759.140000001</v>
      </c>
      <c r="M161">
        <v>12753717.34</v>
      </c>
      <c r="N161">
        <v>11700002.779999999</v>
      </c>
      <c r="O161">
        <v>10395700.98</v>
      </c>
      <c r="P161">
        <v>9398067.1530000009</v>
      </c>
      <c r="Q161">
        <v>8610932.7200000007</v>
      </c>
      <c r="R161">
        <v>7727201.5369999995</v>
      </c>
      <c r="S161">
        <v>3233568.6409999998</v>
      </c>
      <c r="T161">
        <v>2444485.2560000001</v>
      </c>
      <c r="U161">
        <v>1880193.1229999999</v>
      </c>
      <c r="V161">
        <v>1361410.496</v>
      </c>
      <c r="W161">
        <v>1077853.105</v>
      </c>
      <c r="X161">
        <v>811210.45369999995</v>
      </c>
      <c r="Y161">
        <v>783298.57290000003</v>
      </c>
      <c r="Z161">
        <v>778823.40700000001</v>
      </c>
      <c r="AA161">
        <v>778689.47739999997</v>
      </c>
      <c r="AB161">
        <v>780487.7182</v>
      </c>
      <c r="AC161">
        <v>783114.39910000004</v>
      </c>
      <c r="AD161">
        <v>787802.6311</v>
      </c>
      <c r="AE161">
        <v>793430.90590000001</v>
      </c>
      <c r="AF161">
        <v>799719.15249999997</v>
      </c>
      <c r="AG161">
        <v>806521.47089999996</v>
      </c>
      <c r="AH161">
        <v>813673.21</v>
      </c>
      <c r="AI161">
        <v>821060.78890000004</v>
      </c>
      <c r="AJ161">
        <v>828411.16299999994</v>
      </c>
      <c r="AK161">
        <v>835703.15359999996</v>
      </c>
      <c r="AL161">
        <v>842912.63829999999</v>
      </c>
      <c r="AM161">
        <v>849971.54639999999</v>
      </c>
      <c r="AN161">
        <v>857513.6335</v>
      </c>
      <c r="AO161">
        <v>864971.3345</v>
      </c>
      <c r="AP161">
        <v>872317.85930000001</v>
      </c>
      <c r="AQ161">
        <v>879590.55339999998</v>
      </c>
      <c r="AR161">
        <v>886665.52240000002</v>
      </c>
      <c r="AS161">
        <v>894003.27639999997</v>
      </c>
      <c r="AT161">
        <v>901388.87109999999</v>
      </c>
      <c r="AU161">
        <v>908621.34620000003</v>
      </c>
      <c r="AV161">
        <v>915628.00910000002</v>
      </c>
      <c r="AW161">
        <v>922801.52320000005</v>
      </c>
    </row>
    <row r="162" spans="2:49" x14ac:dyDescent="0.25">
      <c r="B162" t="s">
        <v>446</v>
      </c>
      <c r="C162">
        <v>463787.91773491597</v>
      </c>
      <c r="D162">
        <v>471234.182770602</v>
      </c>
      <c r="E162">
        <v>478800</v>
      </c>
      <c r="F162">
        <v>480703.386</v>
      </c>
      <c r="G162">
        <v>470181.5478</v>
      </c>
      <c r="H162">
        <v>452207.95909999998</v>
      </c>
      <c r="I162">
        <v>460431.08929999999</v>
      </c>
      <c r="J162">
        <v>522073.58750000002</v>
      </c>
      <c r="K162">
        <v>572014.22600000002</v>
      </c>
      <c r="L162">
        <v>634859.68030000001</v>
      </c>
      <c r="M162">
        <v>716603.85930000001</v>
      </c>
      <c r="N162">
        <v>818194.85369999998</v>
      </c>
      <c r="O162">
        <v>775220.54379999998</v>
      </c>
      <c r="P162">
        <v>713326.34750000003</v>
      </c>
      <c r="Q162">
        <v>631574.47849999997</v>
      </c>
      <c r="R162">
        <v>552290.86730000004</v>
      </c>
      <c r="S162">
        <v>269742.75660000002</v>
      </c>
      <c r="T162">
        <v>245284.31700000001</v>
      </c>
      <c r="U162">
        <v>228271.68090000001</v>
      </c>
      <c r="V162">
        <v>213760.58230000001</v>
      </c>
      <c r="W162">
        <v>219355.44159999999</v>
      </c>
      <c r="X162">
        <v>224169.9106</v>
      </c>
      <c r="Y162">
        <v>220545.16459999999</v>
      </c>
      <c r="Z162">
        <v>217006.20319999999</v>
      </c>
      <c r="AA162">
        <v>213221.1318</v>
      </c>
      <c r="AB162">
        <v>209578.82190000001</v>
      </c>
      <c r="AC162">
        <v>206043.8198</v>
      </c>
      <c r="AD162">
        <v>203307.03820000001</v>
      </c>
      <c r="AE162">
        <v>200602.5607</v>
      </c>
      <c r="AF162">
        <v>198586.55679999999</v>
      </c>
      <c r="AG162">
        <v>196163.55110000001</v>
      </c>
      <c r="AH162">
        <v>193803.11290000001</v>
      </c>
      <c r="AI162">
        <v>191828.04120000001</v>
      </c>
      <c r="AJ162">
        <v>189913.94510000001</v>
      </c>
      <c r="AK162">
        <v>188087.55429999999</v>
      </c>
      <c r="AL162">
        <v>186311.5318</v>
      </c>
      <c r="AM162">
        <v>184577.16440000001</v>
      </c>
      <c r="AN162">
        <v>182568.2139</v>
      </c>
      <c r="AO162">
        <v>180441.7513</v>
      </c>
      <c r="AP162">
        <v>178277.44529999999</v>
      </c>
      <c r="AQ162">
        <v>176145.77410000001</v>
      </c>
      <c r="AR162">
        <v>174016.4411</v>
      </c>
      <c r="AS162">
        <v>172443.0667</v>
      </c>
      <c r="AT162">
        <v>170844.01790000001</v>
      </c>
      <c r="AU162">
        <v>169207.56570000001</v>
      </c>
      <c r="AV162">
        <v>167552.41219999999</v>
      </c>
      <c r="AW162">
        <v>166040.26240000001</v>
      </c>
    </row>
    <row r="163" spans="2:49" x14ac:dyDescent="0.25">
      <c r="B163" t="s">
        <v>447</v>
      </c>
      <c r="C163">
        <v>748170.71461916401</v>
      </c>
      <c r="D163">
        <v>760182.83744504896</v>
      </c>
      <c r="E163">
        <v>772387.81880000001</v>
      </c>
      <c r="F163">
        <v>784291.04209999996</v>
      </c>
      <c r="G163">
        <v>759426.42020000005</v>
      </c>
      <c r="H163">
        <v>740374.40630000003</v>
      </c>
      <c r="I163">
        <v>774815.66989999998</v>
      </c>
      <c r="J163">
        <v>760822.66189999995</v>
      </c>
      <c r="K163">
        <v>748205.50630000001</v>
      </c>
      <c r="L163">
        <v>702730.92180000001</v>
      </c>
      <c r="M163">
        <v>714674.56669999997</v>
      </c>
      <c r="N163">
        <v>692586.82440000004</v>
      </c>
      <c r="O163">
        <v>674906.45220000006</v>
      </c>
      <c r="P163">
        <v>654874.17969999998</v>
      </c>
      <c r="Q163">
        <v>621155.72409999999</v>
      </c>
      <c r="R163">
        <v>573117.23019999999</v>
      </c>
      <c r="S163">
        <v>532756.43180000002</v>
      </c>
      <c r="T163">
        <v>518437.44300000003</v>
      </c>
      <c r="U163">
        <v>511488.53399999999</v>
      </c>
      <c r="V163">
        <v>511520.90710000001</v>
      </c>
      <c r="W163">
        <v>507889.11900000001</v>
      </c>
      <c r="X163">
        <v>504152.8603</v>
      </c>
      <c r="Y163">
        <v>504605.78820000001</v>
      </c>
      <c r="Z163">
        <v>506284.76049999997</v>
      </c>
      <c r="AA163">
        <v>507901.30219999998</v>
      </c>
      <c r="AB163">
        <v>509356.64039999997</v>
      </c>
      <c r="AC163">
        <v>510968.5661</v>
      </c>
      <c r="AD163">
        <v>513887.65429999999</v>
      </c>
      <c r="AE163">
        <v>517017.4768</v>
      </c>
      <c r="AF163">
        <v>520212.33860000002</v>
      </c>
      <c r="AG163">
        <v>523224.18910000002</v>
      </c>
      <c r="AH163">
        <v>526248.66559999995</v>
      </c>
      <c r="AI163">
        <v>532075.93810000003</v>
      </c>
      <c r="AJ163">
        <v>537960.73589999997</v>
      </c>
      <c r="AK163">
        <v>543997.84479999996</v>
      </c>
      <c r="AL163">
        <v>550063.62060000002</v>
      </c>
      <c r="AM163">
        <v>556249.50190000003</v>
      </c>
      <c r="AN163">
        <v>561909.44010000001</v>
      </c>
      <c r="AO163">
        <v>567680.50719999999</v>
      </c>
      <c r="AP163">
        <v>573459.27020000003</v>
      </c>
      <c r="AQ163">
        <v>579317.71979999996</v>
      </c>
      <c r="AR163">
        <v>585067.35309999995</v>
      </c>
      <c r="AS163">
        <v>591238.40500000003</v>
      </c>
      <c r="AT163">
        <v>597259.74159999995</v>
      </c>
      <c r="AU163">
        <v>602990.80610000005</v>
      </c>
      <c r="AV163">
        <v>608503.19059999997</v>
      </c>
      <c r="AW163">
        <v>614514.96259999997</v>
      </c>
    </row>
    <row r="164" spans="2:49" x14ac:dyDescent="0.25">
      <c r="B164" s="247" t="s">
        <v>448</v>
      </c>
      <c r="C164">
        <v>5051155.6907064496</v>
      </c>
      <c r="D164">
        <v>5132253.62916335</v>
      </c>
      <c r="E164">
        <v>5214653.6210000003</v>
      </c>
      <c r="F164">
        <v>5229905.4919999996</v>
      </c>
      <c r="G164">
        <v>5007490.4850000003</v>
      </c>
      <c r="H164">
        <v>4905334.7570000002</v>
      </c>
      <c r="I164">
        <v>4884133.8669999996</v>
      </c>
      <c r="J164">
        <v>4878359</v>
      </c>
      <c r="K164">
        <v>4627680.284</v>
      </c>
      <c r="L164">
        <v>4455407.7489999998</v>
      </c>
      <c r="M164">
        <v>4445336.1569999997</v>
      </c>
      <c r="N164">
        <v>4437641.4040000001</v>
      </c>
      <c r="O164">
        <v>4404127.0779999997</v>
      </c>
      <c r="P164">
        <v>4279086.8150000004</v>
      </c>
      <c r="Q164">
        <v>4014934.301</v>
      </c>
      <c r="R164">
        <v>3725242.304</v>
      </c>
      <c r="S164">
        <v>3589927.2779999999</v>
      </c>
      <c r="T164">
        <v>3514636.8369999998</v>
      </c>
      <c r="U164">
        <v>3491150.219</v>
      </c>
      <c r="V164">
        <v>3512020.3190000001</v>
      </c>
      <c r="W164">
        <v>3502716.34</v>
      </c>
      <c r="X164">
        <v>3490690.3420000002</v>
      </c>
      <c r="Y164">
        <v>3507797.6549999998</v>
      </c>
      <c r="Z164">
        <v>3537202.3369999998</v>
      </c>
      <c r="AA164">
        <v>3569978.781</v>
      </c>
      <c r="AB164">
        <v>3605285.1370000001</v>
      </c>
      <c r="AC164">
        <v>3643251.3960000002</v>
      </c>
      <c r="AD164">
        <v>3686766.6439999999</v>
      </c>
      <c r="AE164">
        <v>3729245.949</v>
      </c>
      <c r="AF164">
        <v>3768066.0189999999</v>
      </c>
      <c r="AG164">
        <v>3800676.4530000002</v>
      </c>
      <c r="AH164">
        <v>3828545.895</v>
      </c>
      <c r="AI164">
        <v>3872642.62</v>
      </c>
      <c r="AJ164">
        <v>3914128.3369999998</v>
      </c>
      <c r="AK164">
        <v>3954027.6660000002</v>
      </c>
      <c r="AL164">
        <v>3992938.7760000001</v>
      </c>
      <c r="AM164">
        <v>4032555.4709999999</v>
      </c>
      <c r="AN164">
        <v>4065189.0729999999</v>
      </c>
      <c r="AO164">
        <v>4097780.8</v>
      </c>
      <c r="AP164">
        <v>4131126.304</v>
      </c>
      <c r="AQ164">
        <v>4165801.611</v>
      </c>
      <c r="AR164">
        <v>4201735.3320000004</v>
      </c>
      <c r="AS164">
        <v>4242714.96</v>
      </c>
      <c r="AT164">
        <v>4283049.0049999999</v>
      </c>
      <c r="AU164">
        <v>4322022.2300000004</v>
      </c>
      <c r="AV164">
        <v>4359850.7390000001</v>
      </c>
      <c r="AW164">
        <v>4397599.6639999999</v>
      </c>
    </row>
    <row r="165" spans="2:49" x14ac:dyDescent="0.25">
      <c r="B165" s="247" t="s">
        <v>449</v>
      </c>
      <c r="C165">
        <v>738109.45702439197</v>
      </c>
      <c r="D165">
        <v>749960.04310518701</v>
      </c>
      <c r="E165">
        <v>762000.89419999998</v>
      </c>
      <c r="F165">
        <v>736602.34829999995</v>
      </c>
      <c r="G165">
        <v>688418.03220000002</v>
      </c>
      <c r="H165">
        <v>586687.90460000001</v>
      </c>
      <c r="I165">
        <v>618403.89549999998</v>
      </c>
      <c r="J165">
        <v>602346.99210000003</v>
      </c>
      <c r="K165">
        <v>567663.43189999997</v>
      </c>
      <c r="L165">
        <v>536478.05850000004</v>
      </c>
      <c r="M165">
        <v>522701.74829999998</v>
      </c>
      <c r="N165">
        <v>527171.02709999995</v>
      </c>
      <c r="O165">
        <v>527524.21459999995</v>
      </c>
      <c r="P165">
        <v>512379.15120000002</v>
      </c>
      <c r="Q165">
        <v>478243.52490000002</v>
      </c>
      <c r="R165">
        <v>441742.03409999999</v>
      </c>
      <c r="S165">
        <v>391852.3039</v>
      </c>
      <c r="T165">
        <v>370335.70819999999</v>
      </c>
      <c r="U165">
        <v>357027.0368</v>
      </c>
      <c r="V165">
        <v>345892.9179</v>
      </c>
      <c r="W165">
        <v>336734.0074</v>
      </c>
      <c r="X165">
        <v>330003.73200000002</v>
      </c>
      <c r="Y165">
        <v>329199.28860000003</v>
      </c>
      <c r="Z165">
        <v>330404.82189999998</v>
      </c>
      <c r="AA165">
        <v>331963.45120000001</v>
      </c>
      <c r="AB165">
        <v>333470.62949999998</v>
      </c>
      <c r="AC165">
        <v>334923.0097</v>
      </c>
      <c r="AD165">
        <v>336777.64600000001</v>
      </c>
      <c r="AE165">
        <v>338009.28850000002</v>
      </c>
      <c r="AF165">
        <v>339409.46519999998</v>
      </c>
      <c r="AG165">
        <v>340739.12270000001</v>
      </c>
      <c r="AH165">
        <v>341609.44689999998</v>
      </c>
      <c r="AI165">
        <v>345221.74910000002</v>
      </c>
      <c r="AJ165">
        <v>348826.25050000002</v>
      </c>
      <c r="AK165">
        <v>352510.80160000001</v>
      </c>
      <c r="AL165">
        <v>356241.766</v>
      </c>
      <c r="AM165">
        <v>360042.81150000001</v>
      </c>
      <c r="AN165">
        <v>363773.31709999999</v>
      </c>
      <c r="AO165">
        <v>367175.85450000002</v>
      </c>
      <c r="AP165">
        <v>370372.7954</v>
      </c>
      <c r="AQ165">
        <v>373462.96399999998</v>
      </c>
      <c r="AR165">
        <v>376438.37270000001</v>
      </c>
      <c r="AS165">
        <v>376993.79509999999</v>
      </c>
      <c r="AT165">
        <v>378643.75380000001</v>
      </c>
      <c r="AU165">
        <v>380595.08779999998</v>
      </c>
      <c r="AV165">
        <v>382610.01069999998</v>
      </c>
      <c r="AW165">
        <v>384762.4607</v>
      </c>
    </row>
    <row r="166" spans="2:49" x14ac:dyDescent="0.25">
      <c r="B166" s="247" t="s">
        <v>450</v>
      </c>
      <c r="C166">
        <v>1453742.3069470399</v>
      </c>
      <c r="D166">
        <v>1477082.6099113501</v>
      </c>
      <c r="E166">
        <v>1500797.649</v>
      </c>
      <c r="F166">
        <v>1502934.487</v>
      </c>
      <c r="G166">
        <v>1386161.4850000001</v>
      </c>
      <c r="H166">
        <v>1185177.851</v>
      </c>
      <c r="I166">
        <v>1215668.379</v>
      </c>
      <c r="J166">
        <v>1336074.196</v>
      </c>
      <c r="K166">
        <v>1211878.1950000001</v>
      </c>
      <c r="L166">
        <v>1144055.8049999999</v>
      </c>
      <c r="M166">
        <v>1147689.746</v>
      </c>
      <c r="N166">
        <v>1135515.71</v>
      </c>
      <c r="O166">
        <v>1160436.389</v>
      </c>
      <c r="P166">
        <v>1162729.0020000001</v>
      </c>
      <c r="Q166">
        <v>1130468.432</v>
      </c>
      <c r="R166">
        <v>1078336.655</v>
      </c>
      <c r="S166">
        <v>1042084.917</v>
      </c>
      <c r="T166">
        <v>1009211.623</v>
      </c>
      <c r="U166">
        <v>990827.20420000004</v>
      </c>
      <c r="V166">
        <v>984024.27599999995</v>
      </c>
      <c r="W166">
        <v>966855.32880000002</v>
      </c>
      <c r="X166">
        <v>947636.11979999999</v>
      </c>
      <c r="Y166">
        <v>937278.59279999998</v>
      </c>
      <c r="Z166">
        <v>931904.46200000006</v>
      </c>
      <c r="AA166">
        <v>928131.01729999995</v>
      </c>
      <c r="AB166">
        <v>925517.60759999999</v>
      </c>
      <c r="AC166">
        <v>924217.62879999995</v>
      </c>
      <c r="AD166">
        <v>925468.7034</v>
      </c>
      <c r="AE166">
        <v>927035.3933</v>
      </c>
      <c r="AF166">
        <v>928733.40689999994</v>
      </c>
      <c r="AG166">
        <v>930036.18830000004</v>
      </c>
      <c r="AH166">
        <v>931184.96230000001</v>
      </c>
      <c r="AI166">
        <v>937321.3652</v>
      </c>
      <c r="AJ166">
        <v>943470.58609999996</v>
      </c>
      <c r="AK166">
        <v>949824.88359999994</v>
      </c>
      <c r="AL166">
        <v>956192.76679999998</v>
      </c>
      <c r="AM166">
        <v>962757.84010000003</v>
      </c>
      <c r="AN166">
        <v>966113.45819999999</v>
      </c>
      <c r="AO166">
        <v>968214.68850000005</v>
      </c>
      <c r="AP166">
        <v>969449.24100000004</v>
      </c>
      <c r="AQ166">
        <v>970176.79209999996</v>
      </c>
      <c r="AR166">
        <v>970301.745</v>
      </c>
      <c r="AS166">
        <v>971153.29379999998</v>
      </c>
      <c r="AT166">
        <v>972272.53350000002</v>
      </c>
      <c r="AU166">
        <v>973276.87930000003</v>
      </c>
      <c r="AV166">
        <v>974084.38230000006</v>
      </c>
      <c r="AW166">
        <v>975186.53110000002</v>
      </c>
    </row>
    <row r="167" spans="2:49" x14ac:dyDescent="0.25">
      <c r="B167" s="247" t="s">
        <v>451</v>
      </c>
      <c r="C167">
        <v>1819036.8432423901</v>
      </c>
      <c r="D167">
        <v>1848242.0681447799</v>
      </c>
      <c r="E167">
        <v>1877916.192</v>
      </c>
      <c r="F167">
        <v>1884412.7220000001</v>
      </c>
      <c r="G167">
        <v>1748238.952</v>
      </c>
      <c r="H167">
        <v>1474928.83</v>
      </c>
      <c r="I167">
        <v>1518646.8540000001</v>
      </c>
      <c r="J167">
        <v>1696571.473</v>
      </c>
      <c r="K167">
        <v>1535773.9339999999</v>
      </c>
      <c r="L167">
        <v>1444281.4739999999</v>
      </c>
      <c r="M167">
        <v>1442230.763</v>
      </c>
      <c r="N167">
        <v>1402359.149</v>
      </c>
      <c r="O167">
        <v>1443816.6610000001</v>
      </c>
      <c r="P167">
        <v>1479374.925</v>
      </c>
      <c r="Q167">
        <v>1475167.7990000001</v>
      </c>
      <c r="R167">
        <v>1427397.5930000001</v>
      </c>
      <c r="S167">
        <v>1561978.0109999999</v>
      </c>
      <c r="T167">
        <v>1484289.0460000001</v>
      </c>
      <c r="U167">
        <v>1435006.804</v>
      </c>
      <c r="V167">
        <v>1425290.557</v>
      </c>
      <c r="W167">
        <v>1371351.953</v>
      </c>
      <c r="X167">
        <v>1318045.5560000001</v>
      </c>
      <c r="Y167">
        <v>1268184.4839999999</v>
      </c>
      <c r="Z167">
        <v>1232952.6710000001</v>
      </c>
      <c r="AA167">
        <v>1199967.6070000001</v>
      </c>
      <c r="AB167">
        <v>1167371.629</v>
      </c>
      <c r="AC167">
        <v>1136640.8970000001</v>
      </c>
      <c r="AD167">
        <v>1115231.5660000001</v>
      </c>
      <c r="AE167">
        <v>1094177.0390000001</v>
      </c>
      <c r="AF167">
        <v>1073927.058</v>
      </c>
      <c r="AG167">
        <v>1054201.057</v>
      </c>
      <c r="AH167">
        <v>1036733.92</v>
      </c>
      <c r="AI167">
        <v>1023664.225</v>
      </c>
      <c r="AJ167">
        <v>1010576.025</v>
      </c>
      <c r="AK167">
        <v>999711.94059999997</v>
      </c>
      <c r="AL167">
        <v>989065.59199999995</v>
      </c>
      <c r="AM167">
        <v>978522.40749999997</v>
      </c>
      <c r="AN167">
        <v>962572.03189999994</v>
      </c>
      <c r="AO167">
        <v>945214.1862</v>
      </c>
      <c r="AP167">
        <v>927524.8872</v>
      </c>
      <c r="AQ167">
        <v>911116.18090000004</v>
      </c>
      <c r="AR167">
        <v>893794.49509999994</v>
      </c>
      <c r="AS167">
        <v>878561.57250000001</v>
      </c>
      <c r="AT167">
        <v>864686.69909999997</v>
      </c>
      <c r="AU167">
        <v>851040.58940000006</v>
      </c>
      <c r="AV167">
        <v>837861.49690000003</v>
      </c>
      <c r="AW167">
        <v>830362.00100000005</v>
      </c>
    </row>
    <row r="168" spans="2:49" x14ac:dyDescent="0.25">
      <c r="B168" s="247" t="s">
        <v>452</v>
      </c>
      <c r="C168">
        <v>2313078.33193391</v>
      </c>
      <c r="D168">
        <v>2350215.5527395001</v>
      </c>
      <c r="E168">
        <v>2387949.0240000002</v>
      </c>
      <c r="F168">
        <v>2378534.59</v>
      </c>
      <c r="G168">
        <v>2237788.42</v>
      </c>
      <c r="H168">
        <v>1981114.2830000001</v>
      </c>
      <c r="I168">
        <v>2073724.4110000001</v>
      </c>
      <c r="J168">
        <v>1972045.6029999999</v>
      </c>
      <c r="K168">
        <v>1812576.054</v>
      </c>
      <c r="L168">
        <v>1761968.8640000001</v>
      </c>
      <c r="M168">
        <v>1721822.997</v>
      </c>
      <c r="N168">
        <v>1750485.1410000001</v>
      </c>
      <c r="O168">
        <v>1756155.977</v>
      </c>
      <c r="P168">
        <v>1727666.659</v>
      </c>
      <c r="Q168">
        <v>1645580.2560000001</v>
      </c>
      <c r="R168">
        <v>1539696.0919999999</v>
      </c>
      <c r="S168">
        <v>1474868.808</v>
      </c>
      <c r="T168">
        <v>1422033.9609999999</v>
      </c>
      <c r="U168">
        <v>1395289.24</v>
      </c>
      <c r="V168">
        <v>1384717.922</v>
      </c>
      <c r="W168">
        <v>1355407.442</v>
      </c>
      <c r="X168">
        <v>1319989.7339999999</v>
      </c>
      <c r="Y168">
        <v>1294192.808</v>
      </c>
      <c r="Z168">
        <v>1272307.2890000001</v>
      </c>
      <c r="AA168">
        <v>1250473.183</v>
      </c>
      <c r="AB168">
        <v>1229163.558</v>
      </c>
      <c r="AC168">
        <v>1209170.6359999999</v>
      </c>
      <c r="AD168">
        <v>1193256.138</v>
      </c>
      <c r="AE168">
        <v>1178330.8319999999</v>
      </c>
      <c r="AF168">
        <v>1164099.6910000001</v>
      </c>
      <c r="AG168">
        <v>1149960.855</v>
      </c>
      <c r="AH168">
        <v>1136209.693</v>
      </c>
      <c r="AI168">
        <v>1129154.2960000001</v>
      </c>
      <c r="AJ168">
        <v>1122560.01</v>
      </c>
      <c r="AK168">
        <v>1116479.21</v>
      </c>
      <c r="AL168">
        <v>1110599.5660000001</v>
      </c>
      <c r="AM168">
        <v>1105045.4099999999</v>
      </c>
      <c r="AN168">
        <v>1096443.5530000001</v>
      </c>
      <c r="AO168">
        <v>1087014.3289999999</v>
      </c>
      <c r="AP168">
        <v>1077084.142</v>
      </c>
      <c r="AQ168">
        <v>1067006.94</v>
      </c>
      <c r="AR168">
        <v>1056690.665</v>
      </c>
      <c r="AS168">
        <v>1047063.817</v>
      </c>
      <c r="AT168">
        <v>1037464.802</v>
      </c>
      <c r="AU168">
        <v>1027725.66</v>
      </c>
      <c r="AV168">
        <v>1017856.2560000001</v>
      </c>
      <c r="AW168">
        <v>1008398.889</v>
      </c>
    </row>
    <row r="169" spans="2:49" x14ac:dyDescent="0.25">
      <c r="B169" s="247" t="s">
        <v>453</v>
      </c>
      <c r="C169">
        <v>4643279.3828946501</v>
      </c>
      <c r="D169">
        <v>4717828.7352982899</v>
      </c>
      <c r="E169">
        <v>4793575.0020000003</v>
      </c>
      <c r="F169">
        <v>4802925.1720000003</v>
      </c>
      <c r="G169">
        <v>4788024.5240000002</v>
      </c>
      <c r="H169">
        <v>4445901.307</v>
      </c>
      <c r="I169">
        <v>4600321.4740000004</v>
      </c>
      <c r="J169">
        <v>4607847.4170000004</v>
      </c>
      <c r="K169">
        <v>4411190.8820000002</v>
      </c>
      <c r="L169">
        <v>4334302.3310000002</v>
      </c>
      <c r="M169">
        <v>4288576.352</v>
      </c>
      <c r="N169">
        <v>4346307.1490000002</v>
      </c>
      <c r="O169">
        <v>4464477.1969999997</v>
      </c>
      <c r="P169">
        <v>4488963.8020000001</v>
      </c>
      <c r="Q169">
        <v>4395211.227</v>
      </c>
      <c r="R169">
        <v>4245401.3899999997</v>
      </c>
      <c r="S169">
        <v>4022244.8909999998</v>
      </c>
      <c r="T169">
        <v>3900365.8</v>
      </c>
      <c r="U169">
        <v>3833922.517</v>
      </c>
      <c r="V169">
        <v>3810540.01</v>
      </c>
      <c r="W169">
        <v>3757461.531</v>
      </c>
      <c r="X169">
        <v>3697545.5010000002</v>
      </c>
      <c r="Y169">
        <v>3663224.5869999998</v>
      </c>
      <c r="Z169">
        <v>3641970.4010000001</v>
      </c>
      <c r="AA169">
        <v>3625291.2009999999</v>
      </c>
      <c r="AB169">
        <v>3612008.6379999998</v>
      </c>
      <c r="AC169">
        <v>3602972.2710000002</v>
      </c>
      <c r="AD169">
        <v>3602971.6850000001</v>
      </c>
      <c r="AE169">
        <v>3604796.6</v>
      </c>
      <c r="AF169">
        <v>3608023.9240000001</v>
      </c>
      <c r="AG169">
        <v>3611069.2919999999</v>
      </c>
      <c r="AH169">
        <v>3614670.6</v>
      </c>
      <c r="AI169">
        <v>3638967.1340000001</v>
      </c>
      <c r="AJ169">
        <v>3664304.4470000002</v>
      </c>
      <c r="AK169">
        <v>3690677.3459999999</v>
      </c>
      <c r="AL169">
        <v>3717274.5320000001</v>
      </c>
      <c r="AM169">
        <v>3744435.9890000001</v>
      </c>
      <c r="AN169">
        <v>3762591.7510000002</v>
      </c>
      <c r="AO169">
        <v>3778261.8879999998</v>
      </c>
      <c r="AP169">
        <v>3792132.0430000001</v>
      </c>
      <c r="AQ169">
        <v>3805030.3879999998</v>
      </c>
      <c r="AR169">
        <v>3816581.3670000001</v>
      </c>
      <c r="AS169">
        <v>3827756.8849999998</v>
      </c>
      <c r="AT169">
        <v>3837733.017</v>
      </c>
      <c r="AU169">
        <v>3846070.156</v>
      </c>
      <c r="AV169">
        <v>3852793.09</v>
      </c>
      <c r="AW169">
        <v>3859580.3679999998</v>
      </c>
    </row>
    <row r="170" spans="2:49" x14ac:dyDescent="0.25">
      <c r="B170" s="247" t="s">
        <v>454</v>
      </c>
      <c r="C170">
        <v>3833938.33697946</v>
      </c>
      <c r="D170">
        <v>3895493.45710216</v>
      </c>
      <c r="E170">
        <v>3958037.1639999999</v>
      </c>
      <c r="F170">
        <v>3972002.1170000001</v>
      </c>
      <c r="G170">
        <v>4001716.639</v>
      </c>
      <c r="H170">
        <v>3699319.199</v>
      </c>
      <c r="I170">
        <v>3852561.6340000001</v>
      </c>
      <c r="J170">
        <v>3937295.298</v>
      </c>
      <c r="K170">
        <v>3889095.307</v>
      </c>
      <c r="L170">
        <v>3876511.5430000001</v>
      </c>
      <c r="M170">
        <v>3860001.58</v>
      </c>
      <c r="N170">
        <v>3859355.3939999999</v>
      </c>
      <c r="O170">
        <v>3915277.861</v>
      </c>
      <c r="P170">
        <v>3955708.6329999999</v>
      </c>
      <c r="Q170">
        <v>3941636.611</v>
      </c>
      <c r="R170">
        <v>3852715.1430000002</v>
      </c>
      <c r="S170">
        <v>3687231.3259999999</v>
      </c>
      <c r="T170">
        <v>3614317.727</v>
      </c>
      <c r="U170">
        <v>3555362.625</v>
      </c>
      <c r="V170">
        <v>3520548.16</v>
      </c>
      <c r="W170">
        <v>3466938.2089999998</v>
      </c>
      <c r="X170">
        <v>3415219.1340000001</v>
      </c>
      <c r="Y170">
        <v>3396454.15</v>
      </c>
      <c r="Z170">
        <v>3391789.335</v>
      </c>
      <c r="AA170">
        <v>3393694.6209999998</v>
      </c>
      <c r="AB170">
        <v>3398451.57</v>
      </c>
      <c r="AC170">
        <v>3406027.571</v>
      </c>
      <c r="AD170">
        <v>3421460.8020000001</v>
      </c>
      <c r="AE170">
        <v>3439056.0989999999</v>
      </c>
      <c r="AF170">
        <v>3458327.321</v>
      </c>
      <c r="AG170">
        <v>3477958.9249999998</v>
      </c>
      <c r="AH170">
        <v>3498343.4190000002</v>
      </c>
      <c r="AI170">
        <v>3539063.0630000001</v>
      </c>
      <c r="AJ170">
        <v>3580862.9270000001</v>
      </c>
      <c r="AK170">
        <v>3623460.182</v>
      </c>
      <c r="AL170">
        <v>3666334.469</v>
      </c>
      <c r="AM170">
        <v>3709793.7829999998</v>
      </c>
      <c r="AN170">
        <v>3747783.2549999999</v>
      </c>
      <c r="AO170">
        <v>3785375.7719999999</v>
      </c>
      <c r="AP170">
        <v>3822711.5559999999</v>
      </c>
      <c r="AQ170">
        <v>3859919.111</v>
      </c>
      <c r="AR170">
        <v>3896943.0980000002</v>
      </c>
      <c r="AS170">
        <v>3932084.23</v>
      </c>
      <c r="AT170">
        <v>3965872.7</v>
      </c>
      <c r="AU170">
        <v>3998414.281</v>
      </c>
      <c r="AV170">
        <v>4029776.8969999999</v>
      </c>
      <c r="AW170">
        <v>4060031.0159999998</v>
      </c>
    </row>
    <row r="171" spans="2:49" x14ac:dyDescent="0.25">
      <c r="B171" s="247" t="s">
        <v>455</v>
      </c>
      <c r="C171">
        <v>271678.64339116903</v>
      </c>
      <c r="D171">
        <v>276040.53188776103</v>
      </c>
      <c r="E171">
        <v>280472.45189999999</v>
      </c>
      <c r="F171">
        <v>286155.3505</v>
      </c>
      <c r="G171">
        <v>271481.4375</v>
      </c>
      <c r="H171">
        <v>232182.791</v>
      </c>
      <c r="I171">
        <v>243245.85010000001</v>
      </c>
      <c r="J171">
        <v>244885.59760000001</v>
      </c>
      <c r="K171">
        <v>224205.6574</v>
      </c>
      <c r="L171">
        <v>206816.68719999999</v>
      </c>
      <c r="M171">
        <v>199987.33300000001</v>
      </c>
      <c r="N171">
        <v>208077.32250000001</v>
      </c>
      <c r="O171">
        <v>207129.04010000001</v>
      </c>
      <c r="P171">
        <v>198497.44810000001</v>
      </c>
      <c r="Q171">
        <v>182495.3921</v>
      </c>
      <c r="R171">
        <v>165599.84289999999</v>
      </c>
      <c r="S171">
        <v>152862.3847</v>
      </c>
      <c r="T171">
        <v>142076.73199999999</v>
      </c>
      <c r="U171">
        <v>136192.10709999999</v>
      </c>
      <c r="V171">
        <v>133319.05009999999</v>
      </c>
      <c r="W171">
        <v>129492.37300000001</v>
      </c>
      <c r="X171">
        <v>125787.984</v>
      </c>
      <c r="Y171">
        <v>123318.139</v>
      </c>
      <c r="Z171">
        <v>121559.6833</v>
      </c>
      <c r="AA171">
        <v>119915.1639</v>
      </c>
      <c r="AB171">
        <v>118350.5665</v>
      </c>
      <c r="AC171">
        <v>116908.9783</v>
      </c>
      <c r="AD171">
        <v>115794.14969999999</v>
      </c>
      <c r="AE171">
        <v>114691.1177</v>
      </c>
      <c r="AF171">
        <v>113644.864</v>
      </c>
      <c r="AG171">
        <v>112621.4175</v>
      </c>
      <c r="AH171">
        <v>111669.39139999999</v>
      </c>
      <c r="AI171">
        <v>111428.0695</v>
      </c>
      <c r="AJ171">
        <v>111273.2499</v>
      </c>
      <c r="AK171">
        <v>111231.93640000001</v>
      </c>
      <c r="AL171">
        <v>111248.5134</v>
      </c>
      <c r="AM171">
        <v>111325.4553</v>
      </c>
      <c r="AN171">
        <v>111133.276</v>
      </c>
      <c r="AO171">
        <v>110882.03389999999</v>
      </c>
      <c r="AP171">
        <v>110607.671</v>
      </c>
      <c r="AQ171">
        <v>110357.3437</v>
      </c>
      <c r="AR171">
        <v>110099.8612</v>
      </c>
      <c r="AS171">
        <v>109808.49679999999</v>
      </c>
      <c r="AT171">
        <v>109542.41439999999</v>
      </c>
      <c r="AU171">
        <v>109272.8501</v>
      </c>
      <c r="AV171">
        <v>109008.94379999999</v>
      </c>
      <c r="AW171">
        <v>108861.5506</v>
      </c>
    </row>
    <row r="172" spans="2:49" x14ac:dyDescent="0.25">
      <c r="B172" s="247" t="s">
        <v>456</v>
      </c>
      <c r="C172">
        <v>2033071.8879050901</v>
      </c>
      <c r="D172">
        <v>2065713.51468114</v>
      </c>
      <c r="E172">
        <v>2098879.213</v>
      </c>
      <c r="F172">
        <v>2087261.189</v>
      </c>
      <c r="G172">
        <v>1900834.7250000001</v>
      </c>
      <c r="H172">
        <v>1546768.0819999999</v>
      </c>
      <c r="I172">
        <v>1687278.281</v>
      </c>
      <c r="J172">
        <v>1689214.013</v>
      </c>
      <c r="K172">
        <v>1554232.1780000001</v>
      </c>
      <c r="L172">
        <v>1523278.3230000001</v>
      </c>
      <c r="M172">
        <v>1528307.26</v>
      </c>
      <c r="N172">
        <v>1505374.237</v>
      </c>
      <c r="O172">
        <v>1506995.173</v>
      </c>
      <c r="P172">
        <v>1464249.625</v>
      </c>
      <c r="Q172">
        <v>1377878.6510000001</v>
      </c>
      <c r="R172">
        <v>1290761.7549999999</v>
      </c>
      <c r="S172">
        <v>1227918.561</v>
      </c>
      <c r="T172">
        <v>1184327.923</v>
      </c>
      <c r="U172">
        <v>1168970.365</v>
      </c>
      <c r="V172">
        <v>1170263.111</v>
      </c>
      <c r="W172">
        <v>1159925.31</v>
      </c>
      <c r="X172">
        <v>1145517.57</v>
      </c>
      <c r="Y172">
        <v>1137764.8659999999</v>
      </c>
      <c r="Z172">
        <v>1132970.2579999999</v>
      </c>
      <c r="AA172">
        <v>1127625.1529999999</v>
      </c>
      <c r="AB172">
        <v>1122208.7169999999</v>
      </c>
      <c r="AC172">
        <v>1117447.031</v>
      </c>
      <c r="AD172">
        <v>1115045.838</v>
      </c>
      <c r="AE172">
        <v>1112511.223</v>
      </c>
      <c r="AF172">
        <v>1110115.55</v>
      </c>
      <c r="AG172">
        <v>1107440.544</v>
      </c>
      <c r="AH172">
        <v>1104798.703</v>
      </c>
      <c r="AI172">
        <v>1108540.622</v>
      </c>
      <c r="AJ172">
        <v>1112529.682</v>
      </c>
      <c r="AK172">
        <v>1116966.8230000001</v>
      </c>
      <c r="AL172">
        <v>1121461.095</v>
      </c>
      <c r="AM172">
        <v>1126110.1810000001</v>
      </c>
      <c r="AN172">
        <v>1127319.2649999999</v>
      </c>
      <c r="AO172">
        <v>1127321.4920000001</v>
      </c>
      <c r="AP172">
        <v>1126556.8600000001</v>
      </c>
      <c r="AQ172">
        <v>1125490.446</v>
      </c>
      <c r="AR172">
        <v>1123965.3540000001</v>
      </c>
      <c r="AS172">
        <v>1122329.659</v>
      </c>
      <c r="AT172">
        <v>1120718.726</v>
      </c>
      <c r="AU172">
        <v>1118843.0959999999</v>
      </c>
      <c r="AV172">
        <v>1116711.7720000001</v>
      </c>
      <c r="AW172">
        <v>1115140.7760000001</v>
      </c>
    </row>
    <row r="173" spans="2:49" x14ac:dyDescent="0.25">
      <c r="B173" s="247" t="s">
        <v>457</v>
      </c>
      <c r="C173">
        <v>611949.61832884501</v>
      </c>
      <c r="D173">
        <v>621774.66739182698</v>
      </c>
      <c r="E173">
        <v>631757.4608</v>
      </c>
      <c r="F173">
        <v>624079.42550000001</v>
      </c>
      <c r="G173">
        <v>573706.05539999995</v>
      </c>
      <c r="H173">
        <v>484672.58899999998</v>
      </c>
      <c r="I173">
        <v>522402.18939999997</v>
      </c>
      <c r="J173">
        <v>512983.52409999998</v>
      </c>
      <c r="K173">
        <v>471487.62270000001</v>
      </c>
      <c r="L173">
        <v>448998.7487</v>
      </c>
      <c r="M173">
        <v>447474.8015</v>
      </c>
      <c r="N173">
        <v>428941.6312</v>
      </c>
      <c r="O173">
        <v>414826.9803</v>
      </c>
      <c r="P173">
        <v>382960.96470000001</v>
      </c>
      <c r="Q173">
        <v>337280.82319999998</v>
      </c>
      <c r="R173">
        <v>299693.83769999997</v>
      </c>
      <c r="S173">
        <v>270918.56329999998</v>
      </c>
      <c r="T173">
        <v>253483.98499999999</v>
      </c>
      <c r="U173">
        <v>245741.7132</v>
      </c>
      <c r="V173">
        <v>244191.99040000001</v>
      </c>
      <c r="W173">
        <v>242182.56599999999</v>
      </c>
      <c r="X173">
        <v>240420.11679999999</v>
      </c>
      <c r="Y173">
        <v>241151.2236</v>
      </c>
      <c r="Z173">
        <v>242652.21580000001</v>
      </c>
      <c r="AA173">
        <v>244040.5129</v>
      </c>
      <c r="AB173">
        <v>245256.28469999999</v>
      </c>
      <c r="AC173">
        <v>246354.46950000001</v>
      </c>
      <c r="AD173">
        <v>247646.2622</v>
      </c>
      <c r="AE173">
        <v>248717.40100000001</v>
      </c>
      <c r="AF173">
        <v>249666.33069999999</v>
      </c>
      <c r="AG173">
        <v>250479.92389999999</v>
      </c>
      <c r="AH173">
        <v>251306.04990000001</v>
      </c>
      <c r="AI173">
        <v>253606.2433</v>
      </c>
      <c r="AJ173">
        <v>256030.1035</v>
      </c>
      <c r="AK173">
        <v>258602.5526</v>
      </c>
      <c r="AL173">
        <v>261228.26300000001</v>
      </c>
      <c r="AM173">
        <v>263912.11910000001</v>
      </c>
      <c r="AN173">
        <v>265926.79889999999</v>
      </c>
      <c r="AO173">
        <v>267724.7856</v>
      </c>
      <c r="AP173">
        <v>269378.31040000002</v>
      </c>
      <c r="AQ173">
        <v>270976.30229999998</v>
      </c>
      <c r="AR173">
        <v>272497.95890000003</v>
      </c>
      <c r="AS173">
        <v>273962.06310000003</v>
      </c>
      <c r="AT173">
        <v>275304.35399999999</v>
      </c>
      <c r="AU173">
        <v>276529.98050000001</v>
      </c>
      <c r="AV173">
        <v>277698.31339999998</v>
      </c>
      <c r="AW173">
        <v>279037.51020000002</v>
      </c>
    </row>
    <row r="174" spans="2:49" x14ac:dyDescent="0.25">
      <c r="B174" s="247" t="s">
        <v>458</v>
      </c>
      <c r="C174">
        <v>8749188.7351059392</v>
      </c>
      <c r="D174">
        <v>8889659.7902533505</v>
      </c>
      <c r="E174">
        <v>9032386.1539999899</v>
      </c>
      <c r="F174">
        <v>9121896.943</v>
      </c>
      <c r="G174">
        <v>8866593.5789999999</v>
      </c>
      <c r="H174">
        <v>7933552.085</v>
      </c>
      <c r="I174">
        <v>8072786.068</v>
      </c>
      <c r="J174">
        <v>8100069.0729999999</v>
      </c>
      <c r="K174">
        <v>7735527.6349999998</v>
      </c>
      <c r="L174">
        <v>7377659.341</v>
      </c>
      <c r="M174">
        <v>7209166.9900000002</v>
      </c>
      <c r="N174">
        <v>7086832.5010000002</v>
      </c>
      <c r="O174">
        <v>7168402.4110000003</v>
      </c>
      <c r="P174">
        <v>7137246.5029999996</v>
      </c>
      <c r="Q174">
        <v>6820218.9579999996</v>
      </c>
      <c r="R174">
        <v>6468136.193</v>
      </c>
      <c r="S174">
        <v>6251759.6310000001</v>
      </c>
      <c r="T174">
        <v>5997832.1349999998</v>
      </c>
      <c r="U174">
        <v>5919889.7079999996</v>
      </c>
      <c r="V174">
        <v>5910763.1220000004</v>
      </c>
      <c r="W174">
        <v>5850013.8590000002</v>
      </c>
      <c r="X174">
        <v>5780495.2180000003</v>
      </c>
      <c r="Y174">
        <v>5743698.5</v>
      </c>
      <c r="Z174">
        <v>5736517.9740000004</v>
      </c>
      <c r="AA174">
        <v>5724262.341</v>
      </c>
      <c r="AB174">
        <v>5708210.3530000001</v>
      </c>
      <c r="AC174">
        <v>5692502.409</v>
      </c>
      <c r="AD174">
        <v>5689323.2939999998</v>
      </c>
      <c r="AE174">
        <v>5685913.8289999999</v>
      </c>
      <c r="AF174">
        <v>5683404.7019999996</v>
      </c>
      <c r="AG174">
        <v>5679873.3650000002</v>
      </c>
      <c r="AH174">
        <v>5677036.0719999997</v>
      </c>
      <c r="AI174">
        <v>5705297.6710000001</v>
      </c>
      <c r="AJ174">
        <v>5735602.682</v>
      </c>
      <c r="AK174">
        <v>5768417.7980000004</v>
      </c>
      <c r="AL174">
        <v>5801510.3849999998</v>
      </c>
      <c r="AM174">
        <v>5835113.2280000001</v>
      </c>
      <c r="AN174">
        <v>5855826.4879999999</v>
      </c>
      <c r="AO174">
        <v>5876831.3059999999</v>
      </c>
      <c r="AP174">
        <v>5897027.0379999997</v>
      </c>
      <c r="AQ174">
        <v>5917999.2659999998</v>
      </c>
      <c r="AR174">
        <v>5937708.5109999999</v>
      </c>
      <c r="AS174">
        <v>5959154.7589999996</v>
      </c>
      <c r="AT174">
        <v>5976769.0439999998</v>
      </c>
      <c r="AU174">
        <v>5991656.2869999995</v>
      </c>
      <c r="AV174">
        <v>6004395.7489999998</v>
      </c>
      <c r="AW174">
        <v>6021168.7240000004</v>
      </c>
    </row>
    <row r="175" spans="2:49" x14ac:dyDescent="0.25">
      <c r="B175" s="247" t="s">
        <v>459</v>
      </c>
      <c r="C175">
        <v>583434.83019375498</v>
      </c>
      <c r="D175">
        <v>592802.06510985899</v>
      </c>
      <c r="E175">
        <v>602319.69400000002</v>
      </c>
      <c r="F175">
        <v>620592.74730000005</v>
      </c>
      <c r="G175">
        <v>602284.06200000003</v>
      </c>
      <c r="H175">
        <v>534959.37970000005</v>
      </c>
      <c r="I175">
        <v>531272.59569999995</v>
      </c>
      <c r="J175">
        <v>545075.49820000003</v>
      </c>
      <c r="K175">
        <v>530990.98199999996</v>
      </c>
      <c r="L175">
        <v>522201.4656</v>
      </c>
      <c r="M175">
        <v>487403.93150000001</v>
      </c>
      <c r="N175">
        <v>445472.913</v>
      </c>
      <c r="O175">
        <v>422818.35869999998</v>
      </c>
      <c r="P175">
        <v>406297.17349999998</v>
      </c>
      <c r="Q175">
        <v>385906.8333</v>
      </c>
      <c r="R175">
        <v>364286.00429999997</v>
      </c>
      <c r="S175">
        <v>441130.01089999999</v>
      </c>
      <c r="T175">
        <v>437485.18689999997</v>
      </c>
      <c r="U175">
        <v>440603.7597</v>
      </c>
      <c r="V175">
        <v>460782.00640000001</v>
      </c>
      <c r="W175">
        <v>461047.5367</v>
      </c>
      <c r="X175">
        <v>461511.7059</v>
      </c>
      <c r="Y175">
        <v>454494.25109999999</v>
      </c>
      <c r="Z175">
        <v>450740.016</v>
      </c>
      <c r="AA175">
        <v>445835.2058</v>
      </c>
      <c r="AB175">
        <v>439421.4584</v>
      </c>
      <c r="AC175">
        <v>432681.10810000001</v>
      </c>
      <c r="AD175">
        <v>430555.51779999997</v>
      </c>
      <c r="AE175">
        <v>427923.43339999998</v>
      </c>
      <c r="AF175">
        <v>425115.21470000001</v>
      </c>
      <c r="AG175">
        <v>422125.93650000001</v>
      </c>
      <c r="AH175">
        <v>420228.67180000001</v>
      </c>
      <c r="AI175">
        <v>418932.35580000002</v>
      </c>
      <c r="AJ175">
        <v>416978.70010000002</v>
      </c>
      <c r="AK175">
        <v>416260.57140000002</v>
      </c>
      <c r="AL175">
        <v>415310.23920000001</v>
      </c>
      <c r="AM175">
        <v>413971.50329999998</v>
      </c>
      <c r="AN175">
        <v>410310.29229999997</v>
      </c>
      <c r="AO175">
        <v>406284.88209999999</v>
      </c>
      <c r="AP175">
        <v>402383.22039999999</v>
      </c>
      <c r="AQ175">
        <v>399846.64270000003</v>
      </c>
      <c r="AR175">
        <v>396449.40850000002</v>
      </c>
      <c r="AS175">
        <v>393789.36839999998</v>
      </c>
      <c r="AT175">
        <v>391523.95079999999</v>
      </c>
      <c r="AU175">
        <v>388716.26779999997</v>
      </c>
      <c r="AV175">
        <v>385755.80009999999</v>
      </c>
      <c r="AW175">
        <v>388835.27360000001</v>
      </c>
    </row>
    <row r="176" spans="2:49" x14ac:dyDescent="0.25">
      <c r="B176" s="247" t="s">
        <v>460</v>
      </c>
      <c r="C176">
        <v>40605.282443966003</v>
      </c>
      <c r="D176">
        <v>41257.2133877546</v>
      </c>
      <c r="E176">
        <v>41919.611290000001</v>
      </c>
      <c r="F176">
        <v>42671.600789999997</v>
      </c>
      <c r="G176">
        <v>40962.97696</v>
      </c>
      <c r="H176">
        <v>38343.434869999997</v>
      </c>
      <c r="I176">
        <v>39694.511899999998</v>
      </c>
      <c r="J176">
        <v>39522.97466</v>
      </c>
      <c r="K176">
        <v>38021.597650000003</v>
      </c>
      <c r="L176">
        <v>37891.573210000002</v>
      </c>
      <c r="M176">
        <v>38404.445720000003</v>
      </c>
      <c r="N176">
        <v>37327.056669999998</v>
      </c>
      <c r="O176">
        <v>38934.469810000002</v>
      </c>
      <c r="P176">
        <v>39414.799140000003</v>
      </c>
      <c r="Q176">
        <v>38619.403509999996</v>
      </c>
      <c r="R176">
        <v>37139.121350000001</v>
      </c>
      <c r="S176">
        <v>34359.103750000002</v>
      </c>
      <c r="T176">
        <v>33782.51266</v>
      </c>
      <c r="U176">
        <v>33737.795339999997</v>
      </c>
      <c r="V176">
        <v>33912.419009999998</v>
      </c>
      <c r="W176">
        <v>33782.754280000001</v>
      </c>
      <c r="X176">
        <v>33505.472280000002</v>
      </c>
      <c r="Y176">
        <v>33438.722849999998</v>
      </c>
      <c r="Z176">
        <v>33409.26066</v>
      </c>
      <c r="AA176">
        <v>33295.164640000003</v>
      </c>
      <c r="AB176">
        <v>33124.14847</v>
      </c>
      <c r="AC176">
        <v>32926.048490000001</v>
      </c>
      <c r="AD176">
        <v>32757.4774</v>
      </c>
      <c r="AE176">
        <v>32536.546620000001</v>
      </c>
      <c r="AF176">
        <v>32319.11506</v>
      </c>
      <c r="AG176">
        <v>32091.272229999999</v>
      </c>
      <c r="AH176">
        <v>31837.452410000002</v>
      </c>
      <c r="AI176">
        <v>31820.486860000001</v>
      </c>
      <c r="AJ176">
        <v>31811.354220000001</v>
      </c>
      <c r="AK176">
        <v>31817.48315</v>
      </c>
      <c r="AL176">
        <v>31832.01008</v>
      </c>
      <c r="AM176">
        <v>31857.410380000001</v>
      </c>
      <c r="AN176">
        <v>31858.28714</v>
      </c>
      <c r="AO176">
        <v>31838.662960000001</v>
      </c>
      <c r="AP176">
        <v>31811.388940000001</v>
      </c>
      <c r="AQ176">
        <v>31786.569090000001</v>
      </c>
      <c r="AR176">
        <v>31759.13826</v>
      </c>
      <c r="AS176">
        <v>31595.322990000001</v>
      </c>
      <c r="AT176">
        <v>31484.031230000001</v>
      </c>
      <c r="AU176">
        <v>31380.9113</v>
      </c>
      <c r="AV176">
        <v>31274.19183</v>
      </c>
      <c r="AW176">
        <v>31180.72119</v>
      </c>
    </row>
    <row r="177" spans="2:49" x14ac:dyDescent="0.25">
      <c r="B177" s="247" t="s">
        <v>461</v>
      </c>
      <c r="C177">
        <v>55091.732691944802</v>
      </c>
      <c r="D177">
        <v>55976.248280239903</v>
      </c>
      <c r="E177">
        <v>56874.965049999999</v>
      </c>
      <c r="F177">
        <v>56503.335330000002</v>
      </c>
      <c r="G177">
        <v>53510.298889999998</v>
      </c>
      <c r="H177">
        <v>47273.762419999999</v>
      </c>
      <c r="I177">
        <v>47855.953170000001</v>
      </c>
      <c r="J177">
        <v>47261.123189999998</v>
      </c>
      <c r="K177">
        <v>45347.889289999999</v>
      </c>
      <c r="L177">
        <v>43925.693030000002</v>
      </c>
      <c r="M177">
        <v>42471.978629999998</v>
      </c>
      <c r="N177">
        <v>38153.646460000004</v>
      </c>
      <c r="O177">
        <v>37952.194739999999</v>
      </c>
      <c r="P177">
        <v>38055.986100000002</v>
      </c>
      <c r="Q177">
        <v>37954.604910000002</v>
      </c>
      <c r="R177">
        <v>36008.08769</v>
      </c>
      <c r="S177">
        <v>33286.272499999999</v>
      </c>
      <c r="T177">
        <v>32814.023419999998</v>
      </c>
      <c r="U177">
        <v>32586.563760000001</v>
      </c>
      <c r="V177">
        <v>32311.000919999999</v>
      </c>
      <c r="W177">
        <v>31961.981489999998</v>
      </c>
      <c r="X177">
        <v>31682.786670000001</v>
      </c>
      <c r="Y177">
        <v>31598.962960000001</v>
      </c>
      <c r="Z177">
        <v>31485.100600000002</v>
      </c>
      <c r="AA177">
        <v>31300.634239999999</v>
      </c>
      <c r="AB177">
        <v>31060.61937</v>
      </c>
      <c r="AC177">
        <v>30805.312959999999</v>
      </c>
      <c r="AD177">
        <v>92289.384229999996</v>
      </c>
      <c r="AE177">
        <v>152679.1599</v>
      </c>
      <c r="AF177">
        <v>212104.26389999999</v>
      </c>
      <c r="AG177">
        <v>270497.91869999998</v>
      </c>
      <c r="AH177">
        <v>327659.05060000002</v>
      </c>
      <c r="AI177">
        <v>386408.41340000002</v>
      </c>
      <c r="AJ177">
        <v>444789.32059999998</v>
      </c>
      <c r="AK177">
        <v>502875.35389999999</v>
      </c>
      <c r="AL177">
        <v>560627.21490000002</v>
      </c>
      <c r="AM177">
        <v>618111.50520000001</v>
      </c>
      <c r="AN177">
        <v>617976.21420000005</v>
      </c>
      <c r="AO177">
        <v>617900.17819999997</v>
      </c>
      <c r="AP177">
        <v>617923.20449999999</v>
      </c>
      <c r="AQ177">
        <v>618080.01809999999</v>
      </c>
      <c r="AR177">
        <v>618276.63659999997</v>
      </c>
      <c r="AS177">
        <v>615772.9118</v>
      </c>
      <c r="AT177">
        <v>614615.88679999998</v>
      </c>
      <c r="AU177">
        <v>613921.65859999997</v>
      </c>
      <c r="AV177">
        <v>613383.0061</v>
      </c>
      <c r="AW177">
        <v>613119.50670000003</v>
      </c>
    </row>
    <row r="178" spans="2:49" x14ac:dyDescent="0.25">
      <c r="B178" s="247" t="s">
        <v>462</v>
      </c>
      <c r="C178">
        <v>53959.065015136701</v>
      </c>
      <c r="D178">
        <v>54825.395257508797</v>
      </c>
      <c r="E178">
        <v>55705.634709999998</v>
      </c>
      <c r="F178">
        <v>55440.525139999998</v>
      </c>
      <c r="G178">
        <v>52726.710189999998</v>
      </c>
      <c r="H178">
        <v>45768.706639999997</v>
      </c>
      <c r="I178">
        <v>46479.87369</v>
      </c>
      <c r="J178">
        <v>46706.08006</v>
      </c>
      <c r="K178">
        <v>44466.978840000003</v>
      </c>
      <c r="L178">
        <v>42556.930529999998</v>
      </c>
      <c r="M178">
        <v>42109.446929999998</v>
      </c>
      <c r="N178">
        <v>40396.877959999998</v>
      </c>
      <c r="O178">
        <v>40695.97984</v>
      </c>
      <c r="P178">
        <v>40965.822749999999</v>
      </c>
      <c r="Q178">
        <v>40561.549330000002</v>
      </c>
      <c r="R178">
        <v>37844.731849999996</v>
      </c>
      <c r="S178">
        <v>35277.618869999998</v>
      </c>
      <c r="T178">
        <v>33868.996010000003</v>
      </c>
      <c r="U178">
        <v>32812.802409999997</v>
      </c>
      <c r="V178">
        <v>32020.576850000001</v>
      </c>
      <c r="W178">
        <v>30989.5982</v>
      </c>
      <c r="X178">
        <v>30002.953440000001</v>
      </c>
      <c r="Y178">
        <v>29390.52043</v>
      </c>
      <c r="Z178">
        <v>28975.546600000001</v>
      </c>
      <c r="AA178">
        <v>28639.80272</v>
      </c>
      <c r="AB178">
        <v>28374.418949999999</v>
      </c>
      <c r="AC178">
        <v>28196.713779999998</v>
      </c>
      <c r="AD178">
        <v>74372.596650000007</v>
      </c>
      <c r="AE178">
        <v>120236.0257</v>
      </c>
      <c r="AF178">
        <v>165958.997</v>
      </c>
      <c r="AG178">
        <v>211552.06890000001</v>
      </c>
      <c r="AH178">
        <v>257047.7072</v>
      </c>
      <c r="AI178">
        <v>304193.91619999998</v>
      </c>
      <c r="AJ178">
        <v>351837.55489999999</v>
      </c>
      <c r="AK178">
        <v>400006.7132</v>
      </c>
      <c r="AL178">
        <v>448630.00229999999</v>
      </c>
      <c r="AM178">
        <v>497763.94089999999</v>
      </c>
      <c r="AN178">
        <v>546942.63329999999</v>
      </c>
      <c r="AO178">
        <v>596703.43519999995</v>
      </c>
      <c r="AP178">
        <v>646880.40960000001</v>
      </c>
      <c r="AQ178">
        <v>697454.06869999995</v>
      </c>
      <c r="AR178">
        <v>748187.61540000001</v>
      </c>
      <c r="AS178">
        <v>798844.29639999999</v>
      </c>
      <c r="AT178">
        <v>849529.58299999998</v>
      </c>
      <c r="AU178">
        <v>899901.71920000005</v>
      </c>
      <c r="AV178">
        <v>949810.11860000005</v>
      </c>
      <c r="AW178">
        <v>999650.72519999999</v>
      </c>
    </row>
    <row r="179" spans="2:49" x14ac:dyDescent="0.25">
      <c r="B179" s="247" t="s">
        <v>463</v>
      </c>
      <c r="C179">
        <v>216238.436565001</v>
      </c>
      <c r="D179">
        <v>219710.21460835601</v>
      </c>
      <c r="E179">
        <v>223237.73319999999</v>
      </c>
      <c r="F179">
        <v>269355.5637</v>
      </c>
      <c r="G179">
        <v>244292.30650000001</v>
      </c>
      <c r="H179">
        <v>176561.21</v>
      </c>
      <c r="I179">
        <v>227078.34599999999</v>
      </c>
      <c r="J179">
        <v>194060.91649999999</v>
      </c>
      <c r="K179">
        <v>245741.2659</v>
      </c>
      <c r="L179">
        <v>230605.03890000001</v>
      </c>
      <c r="M179">
        <v>207814.57750000001</v>
      </c>
      <c r="N179">
        <v>176871.42</v>
      </c>
      <c r="O179">
        <v>137195.05910000001</v>
      </c>
      <c r="P179">
        <v>113843.32249999999</v>
      </c>
      <c r="Q179">
        <v>95426.12328</v>
      </c>
      <c r="R179">
        <v>85616.73719</v>
      </c>
      <c r="S179">
        <v>89386.130220000006</v>
      </c>
      <c r="T179">
        <v>87870.597479999997</v>
      </c>
      <c r="U179">
        <v>87898.356849999996</v>
      </c>
      <c r="V179">
        <v>88901.865179999906</v>
      </c>
      <c r="W179">
        <v>90862.694210000001</v>
      </c>
      <c r="X179">
        <v>92801.127970000001</v>
      </c>
      <c r="Y179">
        <v>94206.112720000005</v>
      </c>
      <c r="Z179">
        <v>95338.722970000003</v>
      </c>
      <c r="AA179">
        <v>96245.784979999997</v>
      </c>
      <c r="AB179">
        <v>97053.869600000005</v>
      </c>
      <c r="AC179">
        <v>97883.735029999996</v>
      </c>
      <c r="AD179">
        <v>98935.831059999997</v>
      </c>
      <c r="AE179">
        <v>100040.8576</v>
      </c>
      <c r="AF179">
        <v>101217.61870000001</v>
      </c>
      <c r="AG179">
        <v>102430.0851</v>
      </c>
      <c r="AH179">
        <v>103678.3774</v>
      </c>
      <c r="AI179">
        <v>105446.1348</v>
      </c>
      <c r="AJ179">
        <v>107224.43829999999</v>
      </c>
      <c r="AK179">
        <v>109037.41280000001</v>
      </c>
      <c r="AL179">
        <v>110875.62209999999</v>
      </c>
      <c r="AM179">
        <v>112749.63989999999</v>
      </c>
      <c r="AN179">
        <v>114746.9892</v>
      </c>
      <c r="AO179">
        <v>116913.9268</v>
      </c>
      <c r="AP179">
        <v>119172.15330000001</v>
      </c>
      <c r="AQ179">
        <v>121493.8846</v>
      </c>
      <c r="AR179">
        <v>123840.5387</v>
      </c>
      <c r="AS179">
        <v>126258.6292</v>
      </c>
      <c r="AT179">
        <v>128748.439</v>
      </c>
      <c r="AU179">
        <v>131261.03169999999</v>
      </c>
      <c r="AV179">
        <v>133771.41010000001</v>
      </c>
      <c r="AW179">
        <v>136311.6857</v>
      </c>
    </row>
    <row r="180" spans="2:49" x14ac:dyDescent="0.25">
      <c r="B180" s="247" t="s">
        <v>464</v>
      </c>
      <c r="C180">
        <v>215538.66868192199</v>
      </c>
      <c r="D180">
        <v>218999.21172556799</v>
      </c>
      <c r="E180">
        <v>222515.3149</v>
      </c>
      <c r="F180">
        <v>229182.69930000001</v>
      </c>
      <c r="G180">
        <v>229408.6537</v>
      </c>
      <c r="H180">
        <v>178359.7702</v>
      </c>
      <c r="I180">
        <v>185995.85060000001</v>
      </c>
      <c r="J180">
        <v>199345.5067</v>
      </c>
      <c r="K180">
        <v>197033.21859999999</v>
      </c>
      <c r="L180">
        <v>188680.5257</v>
      </c>
      <c r="M180">
        <v>183742.74969999999</v>
      </c>
      <c r="N180">
        <v>179056.41459999999</v>
      </c>
      <c r="O180">
        <v>170973.54199999999</v>
      </c>
      <c r="P180">
        <v>166043.64000000001</v>
      </c>
      <c r="Q180">
        <v>161220.58119999999</v>
      </c>
      <c r="R180">
        <v>148050.5238</v>
      </c>
      <c r="S180">
        <v>136782.52220000001</v>
      </c>
      <c r="T180">
        <v>132894.052</v>
      </c>
      <c r="U180">
        <v>130306.0407</v>
      </c>
      <c r="V180">
        <v>129042.6081</v>
      </c>
      <c r="W180">
        <v>128234.71520000001</v>
      </c>
      <c r="X180">
        <v>127362.376</v>
      </c>
      <c r="Y180">
        <v>127365.0612</v>
      </c>
      <c r="Z180">
        <v>127296.28879999999</v>
      </c>
      <c r="AA180">
        <v>127043.98050000001</v>
      </c>
      <c r="AB180">
        <v>126683.9396</v>
      </c>
      <c r="AC180">
        <v>126392.7392</v>
      </c>
      <c r="AD180">
        <v>126505.1695</v>
      </c>
      <c r="AE180">
        <v>126773.2605</v>
      </c>
      <c r="AF180">
        <v>127171.2754</v>
      </c>
      <c r="AG180">
        <v>127604.85219999999</v>
      </c>
      <c r="AH180">
        <v>128050.9274</v>
      </c>
      <c r="AI180">
        <v>129265.63</v>
      </c>
      <c r="AJ180">
        <v>130501.86960000001</v>
      </c>
      <c r="AK180">
        <v>131746.6874</v>
      </c>
      <c r="AL180">
        <v>133001.56950000001</v>
      </c>
      <c r="AM180">
        <v>134292.85639999999</v>
      </c>
      <c r="AN180">
        <v>135637.55859999999</v>
      </c>
      <c r="AO180">
        <v>137105.0925</v>
      </c>
      <c r="AP180">
        <v>138643.20499999999</v>
      </c>
      <c r="AQ180">
        <v>140242.62280000001</v>
      </c>
      <c r="AR180">
        <v>141876.60860000001</v>
      </c>
      <c r="AS180">
        <v>143577.9822</v>
      </c>
      <c r="AT180">
        <v>145375.89369999999</v>
      </c>
      <c r="AU180">
        <v>147198.39799999999</v>
      </c>
      <c r="AV180">
        <v>149001.7732</v>
      </c>
      <c r="AW180">
        <v>150807.80799999999</v>
      </c>
    </row>
    <row r="181" spans="2:49" x14ac:dyDescent="0.25">
      <c r="B181" s="247" t="s">
        <v>465</v>
      </c>
      <c r="C181">
        <v>7946676.0051002903</v>
      </c>
      <c r="D181">
        <v>8074262.4587873695</v>
      </c>
      <c r="E181">
        <v>8203897.3540000003</v>
      </c>
      <c r="F181">
        <v>8689668.0160000008</v>
      </c>
      <c r="G181">
        <v>9039861.8420000002</v>
      </c>
      <c r="H181">
        <v>9021899.5480000004</v>
      </c>
      <c r="I181">
        <v>9729790.3379999995</v>
      </c>
      <c r="J181">
        <v>10205976.6</v>
      </c>
      <c r="K181">
        <v>10295948.890000001</v>
      </c>
      <c r="L181">
        <v>10460195.07</v>
      </c>
      <c r="M181">
        <v>10863919.939999999</v>
      </c>
      <c r="N181">
        <v>11544344</v>
      </c>
      <c r="O181">
        <v>11374435.869999999</v>
      </c>
      <c r="P181">
        <v>10775238.18</v>
      </c>
      <c r="Q181">
        <v>9706713.4790000003</v>
      </c>
      <c r="R181">
        <v>8590334.2489999998</v>
      </c>
      <c r="S181">
        <v>7621714.9529999997</v>
      </c>
      <c r="T181">
        <v>7272721.983</v>
      </c>
      <c r="U181">
        <v>7032109.4000000004</v>
      </c>
      <c r="V181">
        <v>6877133.5039999997</v>
      </c>
      <c r="W181">
        <v>6778212.6370000001</v>
      </c>
      <c r="X181">
        <v>6711669.0959999999</v>
      </c>
      <c r="Y181">
        <v>6733918.5130000003</v>
      </c>
      <c r="Z181">
        <v>6749755.2120000003</v>
      </c>
      <c r="AA181">
        <v>6735445.0599999996</v>
      </c>
      <c r="AB181">
        <v>6694130.5990000004</v>
      </c>
      <c r="AC181">
        <v>6635333.9620000003</v>
      </c>
      <c r="AD181">
        <v>6573608.6160000004</v>
      </c>
      <c r="AE181">
        <v>6502134.1699999999</v>
      </c>
      <c r="AF181">
        <v>6423741.523</v>
      </c>
      <c r="AG181">
        <v>6337885.9390000002</v>
      </c>
      <c r="AH181">
        <v>6247156.8559999997</v>
      </c>
      <c r="AI181">
        <v>6188620.2390000001</v>
      </c>
      <c r="AJ181">
        <v>6127235.7450000001</v>
      </c>
      <c r="AK181">
        <v>6063105.6260000002</v>
      </c>
      <c r="AL181">
        <v>5995264.5659999996</v>
      </c>
      <c r="AM181">
        <v>5924723.0810000002</v>
      </c>
      <c r="AN181">
        <v>5803520.8890000004</v>
      </c>
      <c r="AO181">
        <v>5666563.21</v>
      </c>
      <c r="AP181">
        <v>5525243.2659999998</v>
      </c>
      <c r="AQ181">
        <v>5384508.1679999996</v>
      </c>
      <c r="AR181">
        <v>5245957.9390000002</v>
      </c>
      <c r="AS181">
        <v>5109770.4469999997</v>
      </c>
      <c r="AT181">
        <v>4974725.1220000004</v>
      </c>
      <c r="AU181">
        <v>4840856.8360000001</v>
      </c>
      <c r="AV181">
        <v>4708697.6229999997</v>
      </c>
      <c r="AW181">
        <v>4579473.37</v>
      </c>
    </row>
    <row r="182" spans="2:49" x14ac:dyDescent="0.25">
      <c r="B182" s="247" t="s">
        <v>466</v>
      </c>
      <c r="C182">
        <v>4498800.2848123703</v>
      </c>
      <c r="D182">
        <v>4571029.97856321</v>
      </c>
      <c r="E182">
        <v>4644419.3430000003</v>
      </c>
      <c r="F182">
        <v>4797654.2929999996</v>
      </c>
      <c r="G182">
        <v>4892185.6009999998</v>
      </c>
      <c r="H182">
        <v>5158324.3600000003</v>
      </c>
      <c r="I182">
        <v>5346981.2889999999</v>
      </c>
      <c r="J182">
        <v>5438446.8030000003</v>
      </c>
      <c r="K182">
        <v>5440436.9220000003</v>
      </c>
      <c r="L182">
        <v>5507032.6140000001</v>
      </c>
      <c r="M182">
        <v>5630389.3949999996</v>
      </c>
      <c r="N182">
        <v>5896022.6629999997</v>
      </c>
      <c r="O182">
        <v>5752006.8459999999</v>
      </c>
      <c r="P182">
        <v>5359923.318</v>
      </c>
      <c r="Q182">
        <v>4746878.3169999998</v>
      </c>
      <c r="R182">
        <v>4164265.1310000001</v>
      </c>
      <c r="S182">
        <v>3671988.2650000001</v>
      </c>
      <c r="T182">
        <v>3520239.7740000002</v>
      </c>
      <c r="U182">
        <v>3441747.2820000001</v>
      </c>
      <c r="V182">
        <v>3413150.13</v>
      </c>
      <c r="W182">
        <v>3364855.358</v>
      </c>
      <c r="X182">
        <v>3314357.3339999998</v>
      </c>
      <c r="Y182">
        <v>3289742.1129999999</v>
      </c>
      <c r="Z182">
        <v>3258845.7480000001</v>
      </c>
      <c r="AA182">
        <v>3214768.9160000002</v>
      </c>
      <c r="AB182">
        <v>3161218.1519999998</v>
      </c>
      <c r="AC182">
        <v>3102510.65</v>
      </c>
      <c r="AD182">
        <v>3043879.0839999998</v>
      </c>
      <c r="AE182">
        <v>2982069.41</v>
      </c>
      <c r="AF182">
        <v>2918526.6460000002</v>
      </c>
      <c r="AG182">
        <v>2853134.7560000001</v>
      </c>
      <c r="AH182">
        <v>2787351.0580000002</v>
      </c>
      <c r="AI182">
        <v>2737677.713</v>
      </c>
      <c r="AJ182">
        <v>2688422.9640000002</v>
      </c>
      <c r="AK182">
        <v>2639739.8679999998</v>
      </c>
      <c r="AL182">
        <v>2591105.966</v>
      </c>
      <c r="AM182">
        <v>2542894.3089999999</v>
      </c>
      <c r="AN182">
        <v>2484274.6439999999</v>
      </c>
      <c r="AO182">
        <v>2423083.4109999998</v>
      </c>
      <c r="AP182">
        <v>2361526.2740000002</v>
      </c>
      <c r="AQ182">
        <v>2300789.3489999999</v>
      </c>
      <c r="AR182">
        <v>2241180.8810000001</v>
      </c>
      <c r="AS182">
        <v>2182926.4500000002</v>
      </c>
      <c r="AT182">
        <v>2125316.7230000002</v>
      </c>
      <c r="AU182">
        <v>2068297.7250000001</v>
      </c>
      <c r="AV182">
        <v>2012125.594</v>
      </c>
      <c r="AW182">
        <v>1957567.2220000001</v>
      </c>
    </row>
    <row r="183" spans="2:49" x14ac:dyDescent="0.25">
      <c r="B183" t="s">
        <v>467</v>
      </c>
      <c r="C183">
        <v>0.96864644472622397</v>
      </c>
      <c r="D183">
        <v>0.984198376713873</v>
      </c>
      <c r="E183">
        <v>1</v>
      </c>
      <c r="F183">
        <v>0.99648546589999998</v>
      </c>
      <c r="G183">
        <v>0.96650720759999997</v>
      </c>
      <c r="H183">
        <v>0.92798375200000005</v>
      </c>
      <c r="I183">
        <v>0.91636241969999999</v>
      </c>
      <c r="J183">
        <v>0.89466033010000001</v>
      </c>
      <c r="K183">
        <v>0.8638963462</v>
      </c>
      <c r="L183">
        <v>0.83885447550000003</v>
      </c>
      <c r="M183">
        <v>0.82298755940000001</v>
      </c>
      <c r="N183">
        <v>0.81325548339999998</v>
      </c>
      <c r="O183">
        <v>0.78318199929999999</v>
      </c>
      <c r="P183">
        <v>0.74250008160000003</v>
      </c>
      <c r="Q183">
        <v>0.6925209081</v>
      </c>
      <c r="R183">
        <v>0.64597600749999995</v>
      </c>
      <c r="S183">
        <v>0.62400902089999999</v>
      </c>
      <c r="T183">
        <v>0.61944620770000003</v>
      </c>
      <c r="U183">
        <v>0.61580284900000004</v>
      </c>
      <c r="V183">
        <v>0.61336620289999999</v>
      </c>
      <c r="W183">
        <v>0.60297687529999999</v>
      </c>
      <c r="X183">
        <v>0.59069014289999999</v>
      </c>
      <c r="Y183">
        <v>0.5781270235</v>
      </c>
      <c r="Z183">
        <v>0.56697930860000001</v>
      </c>
      <c r="AA183">
        <v>0.55687724390000004</v>
      </c>
      <c r="AB183">
        <v>0.54742956180000002</v>
      </c>
      <c r="AC183">
        <v>0.53857920059999997</v>
      </c>
      <c r="AD183">
        <v>0.53021689549999995</v>
      </c>
      <c r="AE183">
        <v>0.52190961440000005</v>
      </c>
      <c r="AF183">
        <v>0.51370955419999997</v>
      </c>
      <c r="AG183">
        <v>0.50547977609999994</v>
      </c>
      <c r="AH183">
        <v>0.4973938933</v>
      </c>
      <c r="AI183">
        <v>0.49200498349999999</v>
      </c>
      <c r="AJ183">
        <v>0.48666862519999998</v>
      </c>
      <c r="AK183">
        <v>0.48156316739999999</v>
      </c>
      <c r="AL183">
        <v>0.47656666450000001</v>
      </c>
      <c r="AM183">
        <v>0.47171654950000003</v>
      </c>
      <c r="AN183">
        <v>0.46690127669999998</v>
      </c>
      <c r="AO183">
        <v>0.46219264920000003</v>
      </c>
      <c r="AP183">
        <v>0.45753385140000002</v>
      </c>
      <c r="AQ183">
        <v>0.45303136150000001</v>
      </c>
      <c r="AR183">
        <v>0.44853824939999998</v>
      </c>
      <c r="AS183">
        <v>0.44387264050000003</v>
      </c>
      <c r="AT183">
        <v>0.43919410310000001</v>
      </c>
      <c r="AU183">
        <v>0.43449381619999999</v>
      </c>
      <c r="AV183">
        <v>0.42982857899999999</v>
      </c>
      <c r="AW183">
        <v>0.42569605780000003</v>
      </c>
    </row>
    <row r="184" spans="2:49" x14ac:dyDescent="0.25">
      <c r="B184" t="s">
        <v>468</v>
      </c>
      <c r="C184">
        <v>8232235.5397947598</v>
      </c>
      <c r="D184">
        <v>8364406.7441781899</v>
      </c>
      <c r="E184">
        <v>8498700</v>
      </c>
      <c r="F184">
        <v>8252902.6399999997</v>
      </c>
      <c r="G184">
        <v>8009429.0789999999</v>
      </c>
      <c r="H184">
        <v>7304564.1749999998</v>
      </c>
      <c r="I184">
        <v>7072578.6320000002</v>
      </c>
      <c r="J184">
        <v>6926832.46</v>
      </c>
      <c r="K184">
        <v>6704926.5789999999</v>
      </c>
      <c r="L184">
        <v>6381669.6670000004</v>
      </c>
      <c r="M184">
        <v>6051162.9299999997</v>
      </c>
      <c r="N184">
        <v>5658619.4230000004</v>
      </c>
      <c r="O184">
        <v>5795787.0219999999</v>
      </c>
      <c r="P184">
        <v>6087078.4040000001</v>
      </c>
      <c r="Q184">
        <v>6430435.1169999996</v>
      </c>
      <c r="R184">
        <v>6582255.8459999999</v>
      </c>
      <c r="S184">
        <v>9286642.1769999899</v>
      </c>
      <c r="T184">
        <v>7462149.9929999998</v>
      </c>
      <c r="U184">
        <v>5156099.9210000001</v>
      </c>
      <c r="V184">
        <v>2969005.9350000001</v>
      </c>
      <c r="W184">
        <v>2712523.895</v>
      </c>
      <c r="X184">
        <v>2613062.0989999999</v>
      </c>
      <c r="Y184">
        <v>2563226.19</v>
      </c>
      <c r="Z184">
        <v>2526613.3360000001</v>
      </c>
      <c r="AA184">
        <v>2497994.0380000002</v>
      </c>
      <c r="AB184">
        <v>2474477.1549999998</v>
      </c>
      <c r="AC184">
        <v>2453652.9679999999</v>
      </c>
      <c r="AD184">
        <v>2442733.8790000002</v>
      </c>
      <c r="AE184">
        <v>2434783.21</v>
      </c>
      <c r="AF184">
        <v>2428858.8110000002</v>
      </c>
      <c r="AG184">
        <v>2423914.361</v>
      </c>
      <c r="AH184">
        <v>2419926.7620000001</v>
      </c>
      <c r="AI184">
        <v>2429461.8220000002</v>
      </c>
      <c r="AJ184">
        <v>2438813.9470000002</v>
      </c>
      <c r="AK184">
        <v>2447953.8530000001</v>
      </c>
      <c r="AL184">
        <v>2456556.8709999998</v>
      </c>
      <c r="AM184">
        <v>2464668.2820000001</v>
      </c>
      <c r="AN184">
        <v>2470903.59</v>
      </c>
      <c r="AO184">
        <v>2476728.3059999999</v>
      </c>
      <c r="AP184">
        <v>2482064.1830000002</v>
      </c>
      <c r="AQ184">
        <v>2487016.4640000002</v>
      </c>
      <c r="AR184">
        <v>2491235.2459999998</v>
      </c>
      <c r="AS184">
        <v>3318975.841</v>
      </c>
      <c r="AT184">
        <v>4249207.7709999997</v>
      </c>
      <c r="AU184">
        <v>5190182.1509999996</v>
      </c>
      <c r="AV184">
        <v>6127816.7170000002</v>
      </c>
      <c r="AW184">
        <v>7062528.9019999998</v>
      </c>
    </row>
    <row r="185" spans="2:49" x14ac:dyDescent="0.25">
      <c r="B185" t="s">
        <v>469</v>
      </c>
      <c r="C185">
        <v>463787.91773491597</v>
      </c>
      <c r="D185">
        <v>471234.182770602</v>
      </c>
      <c r="E185">
        <v>478800</v>
      </c>
      <c r="F185">
        <v>480703.386</v>
      </c>
      <c r="G185">
        <v>470181.5478</v>
      </c>
      <c r="H185">
        <v>452207.95909999998</v>
      </c>
      <c r="I185">
        <v>460431.08929999999</v>
      </c>
      <c r="J185">
        <v>522073.58750000002</v>
      </c>
      <c r="K185">
        <v>572014.22600000002</v>
      </c>
      <c r="L185">
        <v>634859.68030000001</v>
      </c>
      <c r="M185">
        <v>716603.85930000001</v>
      </c>
      <c r="N185">
        <v>818194.85369999998</v>
      </c>
      <c r="O185">
        <v>775220.54379999998</v>
      </c>
      <c r="P185">
        <v>713326.34750000003</v>
      </c>
      <c r="Q185">
        <v>631574.47849999997</v>
      </c>
      <c r="R185">
        <v>552290.86730000004</v>
      </c>
      <c r="S185">
        <v>269742.75660000002</v>
      </c>
      <c r="T185">
        <v>245284.31700000001</v>
      </c>
      <c r="U185">
        <v>228271.68090000001</v>
      </c>
      <c r="V185">
        <v>213760.58230000001</v>
      </c>
      <c r="W185">
        <v>219355.44159999999</v>
      </c>
      <c r="X185">
        <v>224169.9106</v>
      </c>
      <c r="Y185">
        <v>220545.16459999999</v>
      </c>
      <c r="Z185">
        <v>217006.20319999999</v>
      </c>
      <c r="AA185">
        <v>213221.1318</v>
      </c>
      <c r="AB185">
        <v>209578.82190000001</v>
      </c>
      <c r="AC185">
        <v>206043.8198</v>
      </c>
      <c r="AD185">
        <v>203307.03820000001</v>
      </c>
      <c r="AE185">
        <v>200602.5607</v>
      </c>
      <c r="AF185">
        <v>198586.55679999999</v>
      </c>
      <c r="AG185">
        <v>196163.55110000001</v>
      </c>
      <c r="AH185">
        <v>193803.11290000001</v>
      </c>
      <c r="AI185">
        <v>191828.04120000001</v>
      </c>
      <c r="AJ185">
        <v>189913.94510000001</v>
      </c>
      <c r="AK185">
        <v>188087.55429999999</v>
      </c>
      <c r="AL185">
        <v>186311.5318</v>
      </c>
      <c r="AM185">
        <v>184577.16440000001</v>
      </c>
      <c r="AN185">
        <v>182568.2139</v>
      </c>
      <c r="AO185">
        <v>180441.7513</v>
      </c>
      <c r="AP185">
        <v>178277.44529999999</v>
      </c>
      <c r="AQ185">
        <v>176145.77410000001</v>
      </c>
      <c r="AR185">
        <v>174016.4411</v>
      </c>
      <c r="AS185">
        <v>172443.0667</v>
      </c>
      <c r="AT185">
        <v>170844.01790000001</v>
      </c>
      <c r="AU185">
        <v>169207.56570000001</v>
      </c>
      <c r="AV185">
        <v>167552.41219999999</v>
      </c>
      <c r="AW185">
        <v>166040.26240000001</v>
      </c>
    </row>
    <row r="186" spans="2:49" x14ac:dyDescent="0.25">
      <c r="B186" t="s">
        <v>470</v>
      </c>
      <c r="C186">
        <v>249095613.33096999</v>
      </c>
      <c r="D186">
        <v>253094923.97525701</v>
      </c>
      <c r="E186">
        <v>257158444.80000001</v>
      </c>
      <c r="F186">
        <v>257802239.09999999</v>
      </c>
      <c r="G186">
        <v>244065050.80000001</v>
      </c>
      <c r="H186">
        <v>223509737.30000001</v>
      </c>
      <c r="I186">
        <v>226456881.30000001</v>
      </c>
      <c r="J186">
        <v>222459246.09999999</v>
      </c>
      <c r="K186">
        <v>209255116.5</v>
      </c>
      <c r="L186">
        <v>202217288.30000001</v>
      </c>
      <c r="M186">
        <v>200249973.69999999</v>
      </c>
      <c r="N186">
        <v>198872138.5</v>
      </c>
      <c r="O186">
        <v>196137113.09999999</v>
      </c>
      <c r="P186">
        <v>189199487</v>
      </c>
      <c r="Q186">
        <v>179864413.59999999</v>
      </c>
      <c r="R186">
        <v>173351902.90000001</v>
      </c>
      <c r="S186">
        <v>166771392.30000001</v>
      </c>
      <c r="T186">
        <v>163534360.09999999</v>
      </c>
      <c r="U186">
        <v>162026877.69999999</v>
      </c>
      <c r="V186">
        <v>161738289</v>
      </c>
      <c r="W186">
        <v>160448436.69999999</v>
      </c>
      <c r="X186">
        <v>158843842.40000001</v>
      </c>
      <c r="Y186">
        <v>157777760.59999999</v>
      </c>
      <c r="Z186">
        <v>157525378.69999999</v>
      </c>
      <c r="AA186">
        <v>157692933</v>
      </c>
      <c r="AB186">
        <v>158253897.5</v>
      </c>
      <c r="AC186">
        <v>159106771.09999999</v>
      </c>
      <c r="AD186">
        <v>159653973.19999999</v>
      </c>
      <c r="AE186">
        <v>160251431.69999999</v>
      </c>
      <c r="AF186">
        <v>160538677.90000001</v>
      </c>
      <c r="AG186">
        <v>161052505.69999999</v>
      </c>
      <c r="AH186">
        <v>161558015.80000001</v>
      </c>
      <c r="AI186">
        <v>162086285.5</v>
      </c>
      <c r="AJ186">
        <v>162589476.19999999</v>
      </c>
      <c r="AK186">
        <v>163134764.09999999</v>
      </c>
      <c r="AL186">
        <v>163719211.5</v>
      </c>
      <c r="AM186">
        <v>164321718.59999999</v>
      </c>
      <c r="AN186">
        <v>164770948.40000001</v>
      </c>
      <c r="AO186">
        <v>165101941.80000001</v>
      </c>
      <c r="AP186">
        <v>165361451.90000001</v>
      </c>
      <c r="AQ186">
        <v>165617957.30000001</v>
      </c>
      <c r="AR186">
        <v>165823837.69999999</v>
      </c>
      <c r="AS186">
        <v>166705878.5</v>
      </c>
      <c r="AT186">
        <v>167690144</v>
      </c>
      <c r="AU186">
        <v>168658517.90000001</v>
      </c>
      <c r="AV186">
        <v>169609192.40000001</v>
      </c>
      <c r="AW186">
        <v>170720318.5</v>
      </c>
    </row>
    <row r="187" spans="2:49" x14ac:dyDescent="0.25">
      <c r="B187" t="s">
        <v>471</v>
      </c>
      <c r="C187">
        <v>41023493.601484403</v>
      </c>
      <c r="D187">
        <v>41682139.060681202</v>
      </c>
      <c r="E187">
        <v>42351359.289999999</v>
      </c>
      <c r="F187">
        <v>41579586.280000001</v>
      </c>
      <c r="G187">
        <v>37532110.100000001</v>
      </c>
      <c r="H187">
        <v>32551790.920000002</v>
      </c>
      <c r="I187">
        <v>32744705.739999998</v>
      </c>
      <c r="J187">
        <v>31620531.82</v>
      </c>
      <c r="K187">
        <v>30028811.32</v>
      </c>
      <c r="L187">
        <v>29946043.289999999</v>
      </c>
      <c r="M187">
        <v>29635862.23</v>
      </c>
      <c r="N187">
        <v>28608167.68</v>
      </c>
      <c r="O187">
        <v>24731421.969999999</v>
      </c>
      <c r="P187">
        <v>21138560.780000001</v>
      </c>
      <c r="Q187">
        <v>18739121.68</v>
      </c>
      <c r="R187">
        <v>17104631.5</v>
      </c>
      <c r="S187">
        <v>12063710.880000001</v>
      </c>
      <c r="T187">
        <v>11000494.380000001</v>
      </c>
      <c r="U187">
        <v>10512013.67</v>
      </c>
      <c r="V187">
        <v>10235026.029999999</v>
      </c>
      <c r="W187">
        <v>10173753.699999999</v>
      </c>
      <c r="X187">
        <v>10109452.57</v>
      </c>
      <c r="Y187">
        <v>10226743.810000001</v>
      </c>
      <c r="Z187">
        <v>10364490.119999999</v>
      </c>
      <c r="AA187">
        <v>10500025.949999999</v>
      </c>
      <c r="AB187">
        <v>10642937.4</v>
      </c>
      <c r="AC187">
        <v>10794359.76</v>
      </c>
      <c r="AD187">
        <v>10953527.41</v>
      </c>
      <c r="AE187">
        <v>11109454.09</v>
      </c>
      <c r="AF187">
        <v>11263477.84</v>
      </c>
      <c r="AG187">
        <v>11414768.699999999</v>
      </c>
      <c r="AH187">
        <v>11565215.560000001</v>
      </c>
      <c r="AI187">
        <v>11713581.57</v>
      </c>
      <c r="AJ187">
        <v>11861768.18</v>
      </c>
      <c r="AK187">
        <v>12013733.25</v>
      </c>
      <c r="AL187">
        <v>12167333.76</v>
      </c>
      <c r="AM187">
        <v>12322588.02</v>
      </c>
      <c r="AN187">
        <v>12463197.82</v>
      </c>
      <c r="AO187">
        <v>12596236.41</v>
      </c>
      <c r="AP187">
        <v>12724399.83</v>
      </c>
      <c r="AQ187">
        <v>12851840.029999999</v>
      </c>
      <c r="AR187">
        <v>12975642.42</v>
      </c>
      <c r="AS187">
        <v>13109357.18</v>
      </c>
      <c r="AT187">
        <v>13250775.779999999</v>
      </c>
      <c r="AU187">
        <v>13395771.92</v>
      </c>
      <c r="AV187">
        <v>13543787.970000001</v>
      </c>
      <c r="AW187">
        <v>13706287.119999999</v>
      </c>
    </row>
    <row r="188" spans="2:49" x14ac:dyDescent="0.25">
      <c r="B188" t="s">
        <v>472</v>
      </c>
      <c r="C188">
        <v>157256033.18237901</v>
      </c>
      <c r="D188">
        <v>159780829.66102701</v>
      </c>
      <c r="E188">
        <v>162346162.59999999</v>
      </c>
      <c r="F188">
        <v>163208889.80000001</v>
      </c>
      <c r="G188">
        <v>154589926.59999999</v>
      </c>
      <c r="H188">
        <v>142408026.5</v>
      </c>
      <c r="I188">
        <v>143734722</v>
      </c>
      <c r="J188">
        <v>140193502.19999999</v>
      </c>
      <c r="K188">
        <v>130134256.3</v>
      </c>
      <c r="L188">
        <v>124209411.5</v>
      </c>
      <c r="M188">
        <v>122605776.59999999</v>
      </c>
      <c r="N188">
        <v>121830562.8</v>
      </c>
      <c r="O188">
        <v>123051143.5</v>
      </c>
      <c r="P188">
        <v>120752419.40000001</v>
      </c>
      <c r="Q188">
        <v>116292409.7</v>
      </c>
      <c r="R188">
        <v>114317243.3</v>
      </c>
      <c r="S188">
        <v>112495127.09999999</v>
      </c>
      <c r="T188">
        <v>113406429.5</v>
      </c>
      <c r="U188">
        <v>115342958.09999999</v>
      </c>
      <c r="V188">
        <v>117750801</v>
      </c>
      <c r="W188">
        <v>117173719.40000001</v>
      </c>
      <c r="X188">
        <v>116125768.40000001</v>
      </c>
      <c r="Y188">
        <v>115154723.8</v>
      </c>
      <c r="Z188">
        <v>114886769.40000001</v>
      </c>
      <c r="AA188">
        <v>115071587.3</v>
      </c>
      <c r="AB188">
        <v>115671570.90000001</v>
      </c>
      <c r="AC188">
        <v>116562438.40000001</v>
      </c>
      <c r="AD188">
        <v>116970904.90000001</v>
      </c>
      <c r="AE188">
        <v>117443083.40000001</v>
      </c>
      <c r="AF188">
        <v>117613382.5</v>
      </c>
      <c r="AG188">
        <v>118030874.8</v>
      </c>
      <c r="AH188">
        <v>118446687.09999999</v>
      </c>
      <c r="AI188">
        <v>118721155.40000001</v>
      </c>
      <c r="AJ188">
        <v>118972315.59999999</v>
      </c>
      <c r="AK188">
        <v>119256712</v>
      </c>
      <c r="AL188">
        <v>119582659.90000001</v>
      </c>
      <c r="AM188">
        <v>119924927.3</v>
      </c>
      <c r="AN188">
        <v>120297211.7</v>
      </c>
      <c r="AO188">
        <v>120584610.3</v>
      </c>
      <c r="AP188">
        <v>120814580.09999999</v>
      </c>
      <c r="AQ188">
        <v>121037808.2</v>
      </c>
      <c r="AR188">
        <v>121215958.3</v>
      </c>
      <c r="AS188">
        <v>121226936.09999999</v>
      </c>
      <c r="AT188">
        <v>121229383.09999999</v>
      </c>
      <c r="AU188">
        <v>121206389.09999999</v>
      </c>
      <c r="AV188">
        <v>121169224</v>
      </c>
      <c r="AW188">
        <v>121258090</v>
      </c>
    </row>
    <row r="189" spans="2:49" x14ac:dyDescent="0.25">
      <c r="B189" t="s">
        <v>473</v>
      </c>
      <c r="C189">
        <v>50816086.547106199</v>
      </c>
      <c r="D189">
        <v>51631955.253548898</v>
      </c>
      <c r="E189">
        <v>52460923</v>
      </c>
      <c r="F189">
        <v>53013763.060000002</v>
      </c>
      <c r="G189">
        <v>51943014.039999999</v>
      </c>
      <c r="H189">
        <v>48549919.850000001</v>
      </c>
      <c r="I189">
        <v>49977453.600000001</v>
      </c>
      <c r="J189">
        <v>50645212.100000001</v>
      </c>
      <c r="K189">
        <v>49092048.909999996</v>
      </c>
      <c r="L189">
        <v>48061833.490000002</v>
      </c>
      <c r="M189">
        <v>48008334.859999999</v>
      </c>
      <c r="N189">
        <v>48433407.950000003</v>
      </c>
      <c r="O189">
        <v>48354547.57</v>
      </c>
      <c r="P189">
        <v>47308506.82</v>
      </c>
      <c r="Q189">
        <v>44832882.270000003</v>
      </c>
      <c r="R189">
        <v>41930028.189999998</v>
      </c>
      <c r="S189">
        <v>42212554.299999997</v>
      </c>
      <c r="T189">
        <v>39127436.170000002</v>
      </c>
      <c r="U189">
        <v>36171905.909999996</v>
      </c>
      <c r="V189">
        <v>33752461.909999996</v>
      </c>
      <c r="W189">
        <v>33100963.629999999</v>
      </c>
      <c r="X189">
        <v>32608621.440000001</v>
      </c>
      <c r="Y189">
        <v>32396292.989999998</v>
      </c>
      <c r="Z189">
        <v>32274119.170000002</v>
      </c>
      <c r="AA189">
        <v>32121319.710000001</v>
      </c>
      <c r="AB189">
        <v>31939389.190000001</v>
      </c>
      <c r="AC189">
        <v>31749972.920000002</v>
      </c>
      <c r="AD189">
        <v>31729540.879999999</v>
      </c>
      <c r="AE189">
        <v>31698894.170000002</v>
      </c>
      <c r="AF189">
        <v>31661817.620000001</v>
      </c>
      <c r="AG189">
        <v>31606862.210000001</v>
      </c>
      <c r="AH189">
        <v>31546113.219999999</v>
      </c>
      <c r="AI189">
        <v>31651548.48</v>
      </c>
      <c r="AJ189">
        <v>31755392.48</v>
      </c>
      <c r="AK189">
        <v>31864318.800000001</v>
      </c>
      <c r="AL189">
        <v>31969217.82</v>
      </c>
      <c r="AM189">
        <v>32074203.239999998</v>
      </c>
      <c r="AN189">
        <v>32010538.829999998</v>
      </c>
      <c r="AO189">
        <v>31921095.140000001</v>
      </c>
      <c r="AP189">
        <v>31822471.989999998</v>
      </c>
      <c r="AQ189">
        <v>31728309.039999999</v>
      </c>
      <c r="AR189">
        <v>31632236.989999998</v>
      </c>
      <c r="AS189">
        <v>32369585.239999998</v>
      </c>
      <c r="AT189">
        <v>33209985.16</v>
      </c>
      <c r="AU189">
        <v>34056356.920000002</v>
      </c>
      <c r="AV189">
        <v>34896180.43</v>
      </c>
      <c r="AW189">
        <v>35755941.390000001</v>
      </c>
    </row>
    <row r="190" spans="2:49" x14ac:dyDescent="0.25">
      <c r="B190" t="s">
        <v>474</v>
      </c>
      <c r="C190">
        <v>404907114.48809499</v>
      </c>
      <c r="D190">
        <v>411408029.182118</v>
      </c>
      <c r="E190">
        <v>418013318.19999999</v>
      </c>
      <c r="F190">
        <v>416737316.39999998</v>
      </c>
      <c r="G190">
        <v>399418315.80000001</v>
      </c>
      <c r="H190">
        <v>379195897.5</v>
      </c>
      <c r="I190">
        <v>379629051</v>
      </c>
      <c r="J190">
        <v>372447196.89999998</v>
      </c>
      <c r="K190">
        <v>355284258.19999999</v>
      </c>
      <c r="L190">
        <v>345307150.39999998</v>
      </c>
      <c r="M190">
        <v>340887594.69999999</v>
      </c>
      <c r="N190">
        <v>337863599</v>
      </c>
      <c r="O190">
        <v>333197791.89999998</v>
      </c>
      <c r="P190">
        <v>323289838.5</v>
      </c>
      <c r="Q190">
        <v>309924929.19999999</v>
      </c>
      <c r="R190">
        <v>300406479.10000002</v>
      </c>
      <c r="S190">
        <v>291806974.5</v>
      </c>
      <c r="T190">
        <v>286563195</v>
      </c>
      <c r="U190">
        <v>283818244.19999999</v>
      </c>
      <c r="V190">
        <v>281614212.80000001</v>
      </c>
      <c r="W190">
        <v>277749626.19999999</v>
      </c>
      <c r="X190">
        <v>273216770.80000001</v>
      </c>
      <c r="Y190">
        <v>269462503.10000002</v>
      </c>
      <c r="Z190">
        <v>266544378.30000001</v>
      </c>
      <c r="AA190">
        <v>264088718.80000001</v>
      </c>
      <c r="AB190">
        <v>262114659.69999999</v>
      </c>
      <c r="AC190">
        <v>260494962.40000001</v>
      </c>
      <c r="AD190">
        <v>258612266.59999999</v>
      </c>
      <c r="AE190">
        <v>256762761.5</v>
      </c>
      <c r="AF190">
        <v>254614530.90000001</v>
      </c>
      <c r="AG190">
        <v>252706276.40000001</v>
      </c>
      <c r="AH190">
        <v>250792167.59999999</v>
      </c>
      <c r="AI190">
        <v>249040049.19999999</v>
      </c>
      <c r="AJ190">
        <v>247309385.19999999</v>
      </c>
      <c r="AK190">
        <v>245671052.5</v>
      </c>
      <c r="AL190">
        <v>244117262.40000001</v>
      </c>
      <c r="AM190">
        <v>242630715.59999999</v>
      </c>
      <c r="AN190">
        <v>240955322.09999999</v>
      </c>
      <c r="AO190">
        <v>239187244.09999999</v>
      </c>
      <c r="AP190">
        <v>237377079.69999999</v>
      </c>
      <c r="AQ190">
        <v>235600819.80000001</v>
      </c>
      <c r="AR190">
        <v>233809862</v>
      </c>
      <c r="AS190">
        <v>232634809.69999999</v>
      </c>
      <c r="AT190">
        <v>231557043.40000001</v>
      </c>
      <c r="AU190">
        <v>230486119</v>
      </c>
      <c r="AV190">
        <v>229434232.59999999</v>
      </c>
      <c r="AW190">
        <v>228607164.90000001</v>
      </c>
    </row>
    <row r="191" spans="2:49" x14ac:dyDescent="0.25">
      <c r="B191" t="s">
        <v>475</v>
      </c>
      <c r="C191">
        <v>42122345.501310803</v>
      </c>
      <c r="D191">
        <v>42798633.383193001</v>
      </c>
      <c r="E191">
        <v>43485779.289999999</v>
      </c>
      <c r="F191">
        <v>42686638.990000002</v>
      </c>
      <c r="G191">
        <v>38610257.25</v>
      </c>
      <c r="H191">
        <v>33600592.280000001</v>
      </c>
      <c r="I191">
        <v>33769183.590000004</v>
      </c>
      <c r="J191">
        <v>32620516.420000002</v>
      </c>
      <c r="K191">
        <v>31001314</v>
      </c>
      <c r="L191">
        <v>30888272.050000001</v>
      </c>
      <c r="M191">
        <v>30548626.16</v>
      </c>
      <c r="N191">
        <v>29495270.09</v>
      </c>
      <c r="O191">
        <v>25600243.219999999</v>
      </c>
      <c r="P191">
        <v>21992787.620000001</v>
      </c>
      <c r="Q191">
        <v>19577264.699999999</v>
      </c>
      <c r="R191">
        <v>17920308.109999999</v>
      </c>
      <c r="S191">
        <v>12855929.470000001</v>
      </c>
      <c r="T191">
        <v>11766789.68</v>
      </c>
      <c r="U191">
        <v>11251116.41</v>
      </c>
      <c r="V191">
        <v>10943496.140000001</v>
      </c>
      <c r="W191">
        <v>10852076.439999999</v>
      </c>
      <c r="X191">
        <v>10758493.25</v>
      </c>
      <c r="Y191">
        <v>10848640.82</v>
      </c>
      <c r="Z191">
        <v>10962488.16</v>
      </c>
      <c r="AA191">
        <v>11076953.949999999</v>
      </c>
      <c r="AB191">
        <v>11201097.390000001</v>
      </c>
      <c r="AC191">
        <v>11335533.369999999</v>
      </c>
      <c r="AD191">
        <v>11479149.77</v>
      </c>
      <c r="AE191">
        <v>11620698.050000001</v>
      </c>
      <c r="AF191">
        <v>11761322.970000001</v>
      </c>
      <c r="AG191">
        <v>11900050.18</v>
      </c>
      <c r="AH191">
        <v>12038669.539999999</v>
      </c>
      <c r="AI191">
        <v>12175832.800000001</v>
      </c>
      <c r="AJ191">
        <v>12313345.199999999</v>
      </c>
      <c r="AK191">
        <v>12455095.5</v>
      </c>
      <c r="AL191">
        <v>12598868.43</v>
      </c>
      <c r="AM191">
        <v>12744616.189999999</v>
      </c>
      <c r="AN191">
        <v>12875940.9</v>
      </c>
      <c r="AO191">
        <v>12999783.01</v>
      </c>
      <c r="AP191">
        <v>13118780.98</v>
      </c>
      <c r="AQ191">
        <v>13237090.07</v>
      </c>
      <c r="AR191">
        <v>13351806.65</v>
      </c>
      <c r="AS191">
        <v>13476490.68</v>
      </c>
      <c r="AT191">
        <v>13608914.85</v>
      </c>
      <c r="AU191">
        <v>13744949.74</v>
      </c>
      <c r="AV191">
        <v>13884051.57</v>
      </c>
      <c r="AW191">
        <v>14037846.02</v>
      </c>
    </row>
    <row r="192" spans="2:49" x14ac:dyDescent="0.25">
      <c r="B192" t="s">
        <v>476</v>
      </c>
      <c r="C192">
        <v>274029684.71326298</v>
      </c>
      <c r="D192">
        <v>278429319.93874699</v>
      </c>
      <c r="E192">
        <v>282899592.69999999</v>
      </c>
      <c r="F192">
        <v>282340896.19999999</v>
      </c>
      <c r="G192">
        <v>271169182.69999999</v>
      </c>
      <c r="H192">
        <v>259777154.40000001</v>
      </c>
      <c r="I192">
        <v>258850110.40000001</v>
      </c>
      <c r="J192">
        <v>253094441.69999999</v>
      </c>
      <c r="K192">
        <v>240578713.59999999</v>
      </c>
      <c r="L192">
        <v>232772993.5</v>
      </c>
      <c r="M192">
        <v>229458214.30000001</v>
      </c>
      <c r="N192">
        <v>227443369.59999999</v>
      </c>
      <c r="O192">
        <v>227574988.69999999</v>
      </c>
      <c r="P192">
        <v>223997443.09999999</v>
      </c>
      <c r="Q192">
        <v>218055069.09999999</v>
      </c>
      <c r="R192">
        <v>215619253.90000001</v>
      </c>
      <c r="S192">
        <v>213957153</v>
      </c>
      <c r="T192">
        <v>214036283.30000001</v>
      </c>
      <c r="U192">
        <v>215077995.30000001</v>
      </c>
      <c r="V192">
        <v>215838304.69999999</v>
      </c>
      <c r="W192">
        <v>213271299.40000001</v>
      </c>
      <c r="X192">
        <v>209975438.40000001</v>
      </c>
      <c r="Y192">
        <v>206826928.59999999</v>
      </c>
      <c r="Z192">
        <v>204462989</v>
      </c>
      <c r="AA192">
        <v>202612350.5</v>
      </c>
      <c r="AB192">
        <v>201235878.69999999</v>
      </c>
      <c r="AC192">
        <v>200180044.80000001</v>
      </c>
      <c r="AD192">
        <v>198640753.5</v>
      </c>
      <c r="AE192">
        <v>197129307.19999999</v>
      </c>
      <c r="AF192">
        <v>195305617.09999999</v>
      </c>
      <c r="AG192">
        <v>193728427</v>
      </c>
      <c r="AH192">
        <v>192132003.69999999</v>
      </c>
      <c r="AI192">
        <v>190426105.40000001</v>
      </c>
      <c r="AJ192">
        <v>188729649.40000001</v>
      </c>
      <c r="AK192">
        <v>187103247</v>
      </c>
      <c r="AL192">
        <v>185556947.19999999</v>
      </c>
      <c r="AM192">
        <v>184068461.90000001</v>
      </c>
      <c r="AN192">
        <v>182603063.69999999</v>
      </c>
      <c r="AO192">
        <v>181082639.40000001</v>
      </c>
      <c r="AP192">
        <v>179536630.09999999</v>
      </c>
      <c r="AQ192">
        <v>178020126.09999999</v>
      </c>
      <c r="AR192">
        <v>176494946.09999999</v>
      </c>
      <c r="AS192">
        <v>174735348.40000001</v>
      </c>
      <c r="AT192">
        <v>172969089.09999999</v>
      </c>
      <c r="AU192">
        <v>171204387.59999999</v>
      </c>
      <c r="AV192">
        <v>169463603.80000001</v>
      </c>
      <c r="AW192">
        <v>167901898.19999999</v>
      </c>
    </row>
    <row r="193" spans="2:49" x14ac:dyDescent="0.25">
      <c r="B193" t="s">
        <v>477</v>
      </c>
      <c r="C193">
        <v>88755084.273521304</v>
      </c>
      <c r="D193">
        <v>90180075.860178098</v>
      </c>
      <c r="E193">
        <v>91627946.150000006</v>
      </c>
      <c r="F193">
        <v>91709781.180000007</v>
      </c>
      <c r="G193">
        <v>89638875.819999903</v>
      </c>
      <c r="H193">
        <v>85818150.829999998</v>
      </c>
      <c r="I193">
        <v>87009757.019999996</v>
      </c>
      <c r="J193">
        <v>86732238.870000005</v>
      </c>
      <c r="K193">
        <v>83704230.530000001</v>
      </c>
      <c r="L193">
        <v>81645884.840000004</v>
      </c>
      <c r="M193">
        <v>80880754.180000007</v>
      </c>
      <c r="N193">
        <v>80924959.319999903</v>
      </c>
      <c r="O193">
        <v>80022560.030000001</v>
      </c>
      <c r="P193">
        <v>77299607.840000004</v>
      </c>
      <c r="Q193">
        <v>72292595.439999998</v>
      </c>
      <c r="R193">
        <v>66866917.130000003</v>
      </c>
      <c r="S193">
        <v>64993892.009999998</v>
      </c>
      <c r="T193">
        <v>60760122</v>
      </c>
      <c r="U193">
        <v>57489132.539999999</v>
      </c>
      <c r="V193">
        <v>54832411.960000001</v>
      </c>
      <c r="W193">
        <v>53626250.340000004</v>
      </c>
      <c r="X193">
        <v>52482839.159999996</v>
      </c>
      <c r="Y193">
        <v>51786933.600000001</v>
      </c>
      <c r="Z193">
        <v>51118901.159999996</v>
      </c>
      <c r="AA193">
        <v>50399414.32</v>
      </c>
      <c r="AB193">
        <v>49677683.670000002</v>
      </c>
      <c r="AC193">
        <v>48979384.299999997</v>
      </c>
      <c r="AD193">
        <v>48492363.43</v>
      </c>
      <c r="AE193">
        <v>48012756.259999998</v>
      </c>
      <c r="AF193">
        <v>47547590.789999999</v>
      </c>
      <c r="AG193">
        <v>47077799.149999999</v>
      </c>
      <c r="AH193">
        <v>46621494.289999999</v>
      </c>
      <c r="AI193">
        <v>46438111.009999998</v>
      </c>
      <c r="AJ193">
        <v>46266390.659999996</v>
      </c>
      <c r="AK193">
        <v>46112710.060000002</v>
      </c>
      <c r="AL193">
        <v>45961446.770000003</v>
      </c>
      <c r="AM193">
        <v>45817637.549999997</v>
      </c>
      <c r="AN193">
        <v>45476317.509999998</v>
      </c>
      <c r="AO193">
        <v>45104821.68</v>
      </c>
      <c r="AP193">
        <v>44721668.630000003</v>
      </c>
      <c r="AQ193">
        <v>44343603.609999999</v>
      </c>
      <c r="AR193">
        <v>43963109.219999999</v>
      </c>
      <c r="AS193">
        <v>44422970.609999999</v>
      </c>
      <c r="AT193">
        <v>44979039.420000002</v>
      </c>
      <c r="AU193">
        <v>45536781.609999999</v>
      </c>
      <c r="AV193">
        <v>46086577.299999997</v>
      </c>
      <c r="AW193">
        <v>46667420.670000002</v>
      </c>
    </row>
    <row r="194" spans="2:49" x14ac:dyDescent="0.25">
      <c r="B194" t="s">
        <v>478</v>
      </c>
      <c r="C194">
        <v>431252676.25727201</v>
      </c>
      <c r="D194">
        <v>438176577.46721298</v>
      </c>
      <c r="E194">
        <v>445211644.60000002</v>
      </c>
      <c r="F194">
        <v>444332973</v>
      </c>
      <c r="G194">
        <v>426471326.39999998</v>
      </c>
      <c r="H194">
        <v>403535098.10000002</v>
      </c>
      <c r="I194">
        <v>404934390.5</v>
      </c>
      <c r="J194">
        <v>398463866.30000001</v>
      </c>
      <c r="K194">
        <v>380733049.19999999</v>
      </c>
      <c r="L194">
        <v>370516462.39999998</v>
      </c>
      <c r="M194">
        <v>366148288.80000001</v>
      </c>
      <c r="N194">
        <v>363210040.39999998</v>
      </c>
      <c r="O194">
        <v>359170545.10000002</v>
      </c>
      <c r="P194">
        <v>349813986.60000002</v>
      </c>
      <c r="Q194">
        <v>336936549.39999998</v>
      </c>
      <c r="R194">
        <v>327872697.60000002</v>
      </c>
      <c r="S194">
        <v>321446156.69999999</v>
      </c>
      <c r="T194">
        <v>315979246.19999999</v>
      </c>
      <c r="U194">
        <v>313119467.5</v>
      </c>
      <c r="V194">
        <v>311174117.30000001</v>
      </c>
      <c r="W194">
        <v>307112993.39999998</v>
      </c>
      <c r="X194">
        <v>302384326.69999999</v>
      </c>
      <c r="Y194">
        <v>298322156.10000002</v>
      </c>
      <c r="Z194">
        <v>295273295.5</v>
      </c>
      <c r="AA194">
        <v>292749016.30000001</v>
      </c>
      <c r="AB194">
        <v>290742268.60000002</v>
      </c>
      <c r="AC194">
        <v>289131625.30000001</v>
      </c>
      <c r="AD194">
        <v>287377335.19999999</v>
      </c>
      <c r="AE194">
        <v>285669399</v>
      </c>
      <c r="AF194">
        <v>283676392.19999999</v>
      </c>
      <c r="AG194">
        <v>281932876.80000001</v>
      </c>
      <c r="AH194">
        <v>280212203</v>
      </c>
      <c r="AI194">
        <v>278647746.80000001</v>
      </c>
      <c r="AJ194">
        <v>277101785.69999999</v>
      </c>
      <c r="AK194">
        <v>275678687.60000002</v>
      </c>
      <c r="AL194">
        <v>274345342.30000001</v>
      </c>
      <c r="AM194">
        <v>273082221.30000001</v>
      </c>
      <c r="AN194">
        <v>271586015.30000001</v>
      </c>
      <c r="AO194">
        <v>269994987.30000001</v>
      </c>
      <c r="AP194">
        <v>268371246.90000001</v>
      </c>
      <c r="AQ194">
        <v>266812241.40000001</v>
      </c>
      <c r="AR194">
        <v>265232745.5</v>
      </c>
      <c r="AS194">
        <v>264281782.30000001</v>
      </c>
      <c r="AT194">
        <v>263440930.09999999</v>
      </c>
      <c r="AU194">
        <v>262604857.59999999</v>
      </c>
      <c r="AV194">
        <v>261790613.59999999</v>
      </c>
      <c r="AW194">
        <v>261293114.09999999</v>
      </c>
    </row>
    <row r="195" spans="2:49" x14ac:dyDescent="0.25">
      <c r="B195" t="s">
        <v>479</v>
      </c>
      <c r="C195">
        <v>259.678215133631</v>
      </c>
      <c r="D195">
        <v>263.84743287290001</v>
      </c>
      <c r="E195">
        <v>268.92818929999999</v>
      </c>
      <c r="F195">
        <v>275.02460630000002</v>
      </c>
      <c r="G195">
        <v>276.20010200000002</v>
      </c>
      <c r="H195">
        <v>265.20019109999998</v>
      </c>
      <c r="I195">
        <v>274.44694709999999</v>
      </c>
      <c r="J195">
        <v>276.36716849999999</v>
      </c>
      <c r="K195">
        <v>271.69608950000003</v>
      </c>
      <c r="L195">
        <v>267.30673730000001</v>
      </c>
      <c r="M195">
        <v>264.98151849999999</v>
      </c>
      <c r="N195">
        <v>261.1959233</v>
      </c>
      <c r="O195">
        <v>256.64310330000001</v>
      </c>
      <c r="P195">
        <v>253.34949169999999</v>
      </c>
      <c r="Q195">
        <v>250.3077073</v>
      </c>
      <c r="R195">
        <v>245.5916057</v>
      </c>
      <c r="S195">
        <v>236.5637467</v>
      </c>
      <c r="T195">
        <v>232.79851479999999</v>
      </c>
      <c r="U195">
        <v>229.13196049999999</v>
      </c>
      <c r="V195">
        <v>224.8887532</v>
      </c>
      <c r="W195">
        <v>230.57940439999999</v>
      </c>
      <c r="X195">
        <v>236.8258582</v>
      </c>
      <c r="Y195">
        <v>235.7148933</v>
      </c>
      <c r="Z195">
        <v>235.35594620000001</v>
      </c>
      <c r="AA195">
        <v>235.4885582</v>
      </c>
      <c r="AB195">
        <v>235.65982260000001</v>
      </c>
      <c r="AC195">
        <v>236.07300380000001</v>
      </c>
      <c r="AD195">
        <v>232.7776365</v>
      </c>
      <c r="AE195">
        <v>229.71218139999999</v>
      </c>
      <c r="AF195">
        <v>228.16557839999999</v>
      </c>
      <c r="AG195">
        <v>225.84251979999999</v>
      </c>
      <c r="AH195">
        <v>223.60733010000001</v>
      </c>
      <c r="AI195">
        <v>221.6580074</v>
      </c>
      <c r="AJ195">
        <v>219.72350969999999</v>
      </c>
      <c r="AK195">
        <v>217.82054590000001</v>
      </c>
      <c r="AL195">
        <v>215.99244669999999</v>
      </c>
      <c r="AM195">
        <v>214.18196710000001</v>
      </c>
      <c r="AN195">
        <v>212.45077119999999</v>
      </c>
      <c r="AO195">
        <v>210.65491829999999</v>
      </c>
      <c r="AP195">
        <v>208.84244580000001</v>
      </c>
      <c r="AQ195">
        <v>207.0499264</v>
      </c>
      <c r="AR195">
        <v>205.25199989999999</v>
      </c>
      <c r="AS195">
        <v>204.09614550000001</v>
      </c>
      <c r="AT195">
        <v>202.9094188</v>
      </c>
      <c r="AU195">
        <v>201.6929102</v>
      </c>
      <c r="AV195">
        <v>200.4511766</v>
      </c>
      <c r="AW195">
        <v>199.28448259999999</v>
      </c>
    </row>
    <row r="196" spans="2:49" x14ac:dyDescent="0.25">
      <c r="B196" t="s">
        <v>480</v>
      </c>
      <c r="C196">
        <v>5.5705789795526002</v>
      </c>
      <c r="D196">
        <v>5.6600164269241402</v>
      </c>
      <c r="E196">
        <v>5.7508898210000003</v>
      </c>
      <c r="F196">
        <v>5.782126914</v>
      </c>
      <c r="G196">
        <v>4.9984667759999999</v>
      </c>
      <c r="H196">
        <v>4.2429968880000004</v>
      </c>
      <c r="I196">
        <v>4.4961025899999996</v>
      </c>
      <c r="J196">
        <v>4.3650904629999996</v>
      </c>
      <c r="K196">
        <v>4.1532771989999997</v>
      </c>
      <c r="L196">
        <v>4.366136354</v>
      </c>
      <c r="M196">
        <v>4.5182413529999996</v>
      </c>
      <c r="N196">
        <v>4.5163766479999996</v>
      </c>
      <c r="O196">
        <v>3.8673031299999998</v>
      </c>
      <c r="P196">
        <v>3.2137362060000001</v>
      </c>
      <c r="Q196">
        <v>2.805414174</v>
      </c>
      <c r="R196">
        <v>2.61039683</v>
      </c>
      <c r="S196">
        <v>2.465923879</v>
      </c>
      <c r="T196">
        <v>2.3889355160000001</v>
      </c>
      <c r="U196">
        <v>2.399019306</v>
      </c>
      <c r="V196">
        <v>2.4494769779999999</v>
      </c>
      <c r="W196">
        <v>2.4952154420000001</v>
      </c>
      <c r="X196">
        <v>2.5362502490000001</v>
      </c>
      <c r="Y196">
        <v>2.563697908</v>
      </c>
      <c r="Z196">
        <v>2.5914584380000001</v>
      </c>
      <c r="AA196">
        <v>2.6185037219999998</v>
      </c>
      <c r="AB196">
        <v>2.6476606889999998</v>
      </c>
      <c r="AC196">
        <v>2.6793193679999998</v>
      </c>
      <c r="AD196">
        <v>2.7128670580000001</v>
      </c>
      <c r="AE196">
        <v>2.745752033</v>
      </c>
      <c r="AF196">
        <v>2.7783157749999998</v>
      </c>
      <c r="AG196">
        <v>2.8103401749999999</v>
      </c>
      <c r="AH196">
        <v>2.842306325</v>
      </c>
      <c r="AI196">
        <v>2.8738970660000001</v>
      </c>
      <c r="AJ196">
        <v>2.9056246479999999</v>
      </c>
      <c r="AK196">
        <v>2.9384612899999998</v>
      </c>
      <c r="AL196">
        <v>2.9718537039999999</v>
      </c>
      <c r="AM196">
        <v>3.0058019250000001</v>
      </c>
      <c r="AN196">
        <v>3.036040447</v>
      </c>
      <c r="AO196">
        <v>3.064436165</v>
      </c>
      <c r="AP196">
        <v>3.091651004</v>
      </c>
      <c r="AQ196">
        <v>3.1187146960000001</v>
      </c>
      <c r="AR196">
        <v>3.1449331460000001</v>
      </c>
      <c r="AS196">
        <v>3.1735819520000002</v>
      </c>
      <c r="AT196">
        <v>3.2041566000000001</v>
      </c>
      <c r="AU196">
        <v>3.2356747339999998</v>
      </c>
      <c r="AV196">
        <v>3.2680196370000001</v>
      </c>
      <c r="AW196">
        <v>3.3040119400000001</v>
      </c>
    </row>
    <row r="197" spans="2:49" x14ac:dyDescent="0.25">
      <c r="B197" t="s">
        <v>481</v>
      </c>
      <c r="C197">
        <v>5.5705789795526002</v>
      </c>
      <c r="D197">
        <v>5.6600164269241402</v>
      </c>
      <c r="E197">
        <v>5.7508898210000003</v>
      </c>
      <c r="F197">
        <v>5.782126914</v>
      </c>
      <c r="G197">
        <v>4.9984667759999999</v>
      </c>
      <c r="H197">
        <v>4.2429968880000004</v>
      </c>
      <c r="I197">
        <v>4.4961025899999996</v>
      </c>
      <c r="J197">
        <v>4.3650904629999996</v>
      </c>
      <c r="K197">
        <v>4.1532771989999997</v>
      </c>
      <c r="L197">
        <v>4.366136354</v>
      </c>
      <c r="M197">
        <v>4.5182413529999996</v>
      </c>
      <c r="N197">
        <v>4.5163766479999996</v>
      </c>
      <c r="O197">
        <v>3.8673031299999998</v>
      </c>
      <c r="P197">
        <v>3.2137362060000001</v>
      </c>
      <c r="Q197">
        <v>2.805414174</v>
      </c>
      <c r="R197">
        <v>2.61039683</v>
      </c>
      <c r="S197">
        <v>2.465923879</v>
      </c>
      <c r="T197">
        <v>2.3889355160000001</v>
      </c>
      <c r="U197">
        <v>2.399019306</v>
      </c>
      <c r="V197">
        <v>2.4494769779999999</v>
      </c>
      <c r="W197">
        <v>2.4952154420000001</v>
      </c>
      <c r="X197">
        <v>2.5362502490000001</v>
      </c>
      <c r="Y197">
        <v>2.563697908</v>
      </c>
      <c r="Z197">
        <v>2.5914584380000001</v>
      </c>
      <c r="AA197">
        <v>2.6185037219999998</v>
      </c>
      <c r="AB197">
        <v>2.6476606889999998</v>
      </c>
      <c r="AC197">
        <v>2.6793193679999998</v>
      </c>
      <c r="AD197">
        <v>2.7128670580000001</v>
      </c>
      <c r="AE197">
        <v>2.745752033</v>
      </c>
      <c r="AF197">
        <v>2.7783157749999998</v>
      </c>
      <c r="AG197">
        <v>2.8103401749999999</v>
      </c>
      <c r="AH197">
        <v>2.842306325</v>
      </c>
      <c r="AI197">
        <v>2.8738970660000001</v>
      </c>
      <c r="AJ197">
        <v>2.9056246479999999</v>
      </c>
      <c r="AK197">
        <v>2.9384612899999998</v>
      </c>
      <c r="AL197">
        <v>2.9718537039999999</v>
      </c>
      <c r="AM197">
        <v>3.0058019250000001</v>
      </c>
      <c r="AN197">
        <v>3.036040447</v>
      </c>
      <c r="AO197">
        <v>3.064436165</v>
      </c>
      <c r="AP197">
        <v>3.091651004</v>
      </c>
      <c r="AQ197">
        <v>3.1187146960000001</v>
      </c>
      <c r="AR197">
        <v>3.1449331460000001</v>
      </c>
      <c r="AS197">
        <v>3.1735819520000002</v>
      </c>
      <c r="AT197">
        <v>3.2041566000000001</v>
      </c>
      <c r="AU197">
        <v>3.2356747339999998</v>
      </c>
      <c r="AV197">
        <v>3.2680196370000001</v>
      </c>
      <c r="AW197">
        <v>3.3040119400000001</v>
      </c>
    </row>
    <row r="198" spans="2:49" x14ac:dyDescent="0.25">
      <c r="B198" t="s">
        <v>482</v>
      </c>
      <c r="C198">
        <v>85.960981581352499</v>
      </c>
      <c r="D198">
        <v>87.341112945508399</v>
      </c>
      <c r="E198">
        <v>88.747785539999995</v>
      </c>
      <c r="F198">
        <v>88.697323839999996</v>
      </c>
      <c r="G198">
        <v>85.209953799999994</v>
      </c>
      <c r="H198">
        <v>81.659262780000006</v>
      </c>
      <c r="I198">
        <v>81.481336619999894</v>
      </c>
      <c r="J198">
        <v>79.775245319999996</v>
      </c>
      <c r="K198">
        <v>75.865845680000007</v>
      </c>
      <c r="L198">
        <v>73.479331619999996</v>
      </c>
      <c r="M198">
        <v>72.542380440000002</v>
      </c>
      <c r="N198">
        <v>72.017774759999995</v>
      </c>
      <c r="O198">
        <v>72.13269081</v>
      </c>
      <c r="P198">
        <v>71.022750810000005</v>
      </c>
      <c r="Q198">
        <v>69.134043439999999</v>
      </c>
      <c r="R198">
        <v>68.37892033</v>
      </c>
      <c r="S198">
        <v>67.974928649999995</v>
      </c>
      <c r="T198">
        <v>67.731165970000006</v>
      </c>
      <c r="U198">
        <v>67.795175630000003</v>
      </c>
      <c r="V198">
        <v>67.802211270000001</v>
      </c>
      <c r="W198">
        <v>67.069532539999997</v>
      </c>
      <c r="X198">
        <v>66.135911050000004</v>
      </c>
      <c r="Y198">
        <v>65.157900659999996</v>
      </c>
      <c r="Z198">
        <v>64.422082660000001</v>
      </c>
      <c r="AA198">
        <v>63.849325239999999</v>
      </c>
      <c r="AB198">
        <v>63.426787439999998</v>
      </c>
      <c r="AC198">
        <v>63.107403650000002</v>
      </c>
      <c r="AD198">
        <v>62.612483410000003</v>
      </c>
      <c r="AE198">
        <v>62.125050170000002</v>
      </c>
      <c r="AF198">
        <v>61.547927170000001</v>
      </c>
      <c r="AG198">
        <v>61.040674260000003</v>
      </c>
      <c r="AH198">
        <v>60.527185899999999</v>
      </c>
      <c r="AI198">
        <v>59.995651860000002</v>
      </c>
      <c r="AJ198">
        <v>59.468611410000001</v>
      </c>
      <c r="AK198">
        <v>58.964112440000001</v>
      </c>
      <c r="AL198">
        <v>58.484531480000001</v>
      </c>
      <c r="AM198">
        <v>58.023396040000002</v>
      </c>
      <c r="AN198">
        <v>57.555875829999998</v>
      </c>
      <c r="AO198">
        <v>57.06834516</v>
      </c>
      <c r="AP198">
        <v>56.571987010000001</v>
      </c>
      <c r="AQ198">
        <v>56.084779439999998</v>
      </c>
      <c r="AR198">
        <v>55.59446045</v>
      </c>
      <c r="AS198">
        <v>55.037831539999999</v>
      </c>
      <c r="AT198">
        <v>54.479501569999996</v>
      </c>
      <c r="AU198">
        <v>53.921466129999999</v>
      </c>
      <c r="AV198">
        <v>53.370844519999999</v>
      </c>
      <c r="AW198">
        <v>52.877408699999997</v>
      </c>
    </row>
    <row r="199" spans="2:49" x14ac:dyDescent="0.25">
      <c r="B199" t="s">
        <v>483</v>
      </c>
      <c r="C199">
        <v>0.67805251130835598</v>
      </c>
      <c r="D199">
        <v>0.68893886369971102</v>
      </c>
      <c r="E199">
        <v>0.70003457099999999</v>
      </c>
      <c r="F199">
        <v>1.111214345</v>
      </c>
      <c r="G199">
        <v>1.464844069</v>
      </c>
      <c r="H199">
        <v>1.786421214</v>
      </c>
      <c r="I199">
        <v>2.166170454</v>
      </c>
      <c r="J199">
        <v>2.5130809529999998</v>
      </c>
      <c r="K199">
        <v>2.767405771</v>
      </c>
      <c r="L199">
        <v>3.0498313069999998</v>
      </c>
      <c r="M199">
        <v>3.3791768059999998</v>
      </c>
      <c r="N199">
        <v>3.72344382</v>
      </c>
      <c r="O199">
        <v>3.943343407</v>
      </c>
      <c r="P199">
        <v>4.1054253980000004</v>
      </c>
      <c r="Q199">
        <v>4.2255348860000002</v>
      </c>
      <c r="R199">
        <v>4.4191818820000002</v>
      </c>
      <c r="S199">
        <v>3.3841804020000001</v>
      </c>
      <c r="T199">
        <v>3.5651584220000001</v>
      </c>
      <c r="U199">
        <v>3.7581273890000002</v>
      </c>
      <c r="V199">
        <v>3.9445241449999999</v>
      </c>
      <c r="W199">
        <v>4.0231295610000002</v>
      </c>
      <c r="X199">
        <v>4.0876518500000003</v>
      </c>
      <c r="Y199">
        <v>4.0227435820000004</v>
      </c>
      <c r="Z199">
        <v>3.9729019590000001</v>
      </c>
      <c r="AA199">
        <v>3.933201564</v>
      </c>
      <c r="AB199">
        <v>3.9033985659999999</v>
      </c>
      <c r="AC199">
        <v>3.8800630780000001</v>
      </c>
      <c r="AD199">
        <v>3.8402515180000001</v>
      </c>
      <c r="AE199">
        <v>3.8008906769999999</v>
      </c>
      <c r="AF199">
        <v>3.7618382160000001</v>
      </c>
      <c r="AG199">
        <v>3.7230504679999998</v>
      </c>
      <c r="AH199">
        <v>3.6838331150000001</v>
      </c>
      <c r="AI199">
        <v>3.6493631340000001</v>
      </c>
      <c r="AJ199">
        <v>3.6152937660000002</v>
      </c>
      <c r="AK199">
        <v>3.5827252270000001</v>
      </c>
      <c r="AL199">
        <v>3.5506487120000001</v>
      </c>
      <c r="AM199">
        <v>3.5198155199999999</v>
      </c>
      <c r="AN199">
        <v>3.5022250320000001</v>
      </c>
      <c r="AO199">
        <v>3.483740547</v>
      </c>
      <c r="AP199">
        <v>3.465051967</v>
      </c>
      <c r="AQ199">
        <v>3.447276703</v>
      </c>
      <c r="AR199">
        <v>3.4296838040000002</v>
      </c>
      <c r="AS199">
        <v>3.4122759029999998</v>
      </c>
      <c r="AT199">
        <v>3.394809403</v>
      </c>
      <c r="AU199">
        <v>3.3774090139999999</v>
      </c>
      <c r="AV199">
        <v>3.3605246769999999</v>
      </c>
      <c r="AW199">
        <v>3.347316095</v>
      </c>
    </row>
    <row r="200" spans="2:49" x14ac:dyDescent="0.25">
      <c r="B200" t="s">
        <v>484</v>
      </c>
      <c r="C200">
        <v>85.960981581352499</v>
      </c>
      <c r="D200">
        <v>87.341112945508399</v>
      </c>
      <c r="E200">
        <v>88.747785539999995</v>
      </c>
      <c r="F200">
        <v>88.697323839999996</v>
      </c>
      <c r="G200">
        <v>85.209953799999994</v>
      </c>
      <c r="H200">
        <v>81.659262780000006</v>
      </c>
      <c r="I200">
        <v>81.481336619999894</v>
      </c>
      <c r="J200">
        <v>79.775245319999996</v>
      </c>
      <c r="K200">
        <v>75.865845680000007</v>
      </c>
      <c r="L200">
        <v>73.479331619999996</v>
      </c>
      <c r="M200">
        <v>72.542380440000002</v>
      </c>
      <c r="N200">
        <v>72.017774759999995</v>
      </c>
      <c r="O200">
        <v>72.13269081</v>
      </c>
      <c r="P200">
        <v>71.022750810000005</v>
      </c>
      <c r="Q200">
        <v>69.134043439999999</v>
      </c>
      <c r="R200">
        <v>68.37892033</v>
      </c>
      <c r="S200">
        <v>67.974928649999995</v>
      </c>
      <c r="T200">
        <v>67.731165970000006</v>
      </c>
      <c r="U200">
        <v>67.795175630000003</v>
      </c>
      <c r="V200">
        <v>67.802211270000001</v>
      </c>
      <c r="W200">
        <v>67.069532539999997</v>
      </c>
      <c r="X200">
        <v>66.135911050000004</v>
      </c>
      <c r="Y200">
        <v>65.157900659999996</v>
      </c>
      <c r="Z200">
        <v>64.422082660000001</v>
      </c>
      <c r="AA200">
        <v>63.849325239999999</v>
      </c>
      <c r="AB200">
        <v>63.426787439999998</v>
      </c>
      <c r="AC200">
        <v>63.107403650000002</v>
      </c>
      <c r="AD200">
        <v>62.612483410000003</v>
      </c>
      <c r="AE200">
        <v>62.125050170000002</v>
      </c>
      <c r="AF200">
        <v>61.547927170000001</v>
      </c>
      <c r="AG200">
        <v>61.040674260000003</v>
      </c>
      <c r="AH200">
        <v>60.527185899999999</v>
      </c>
      <c r="AI200">
        <v>59.995651860000002</v>
      </c>
      <c r="AJ200">
        <v>59.468611410000001</v>
      </c>
      <c r="AK200">
        <v>58.964112440000001</v>
      </c>
      <c r="AL200">
        <v>58.484531480000001</v>
      </c>
      <c r="AM200">
        <v>58.023396040000002</v>
      </c>
      <c r="AN200">
        <v>57.555875829999998</v>
      </c>
      <c r="AO200">
        <v>57.06834516</v>
      </c>
      <c r="AP200">
        <v>56.571987010000001</v>
      </c>
      <c r="AQ200">
        <v>56.084779439999998</v>
      </c>
      <c r="AR200">
        <v>55.59446045</v>
      </c>
      <c r="AS200">
        <v>55.037831539999999</v>
      </c>
      <c r="AT200">
        <v>54.479501569999996</v>
      </c>
      <c r="AU200">
        <v>53.921466129999999</v>
      </c>
      <c r="AV200">
        <v>53.370844519999999</v>
      </c>
      <c r="AW200">
        <v>52.877408699999997</v>
      </c>
    </row>
    <row r="201" spans="2:49" x14ac:dyDescent="0.25">
      <c r="B201" t="s">
        <v>485</v>
      </c>
      <c r="C201">
        <v>0.67805251130835598</v>
      </c>
      <c r="D201">
        <v>0.68893886369971102</v>
      </c>
      <c r="E201">
        <v>0.70003457099999999</v>
      </c>
      <c r="F201">
        <v>1.111214345</v>
      </c>
      <c r="G201">
        <v>1.464844069</v>
      </c>
      <c r="H201">
        <v>1.786421214</v>
      </c>
      <c r="I201">
        <v>2.166170454</v>
      </c>
      <c r="J201">
        <v>2.5130809529999998</v>
      </c>
      <c r="K201">
        <v>2.767405771</v>
      </c>
      <c r="L201">
        <v>3.0498313069999998</v>
      </c>
      <c r="M201">
        <v>3.3791768059999998</v>
      </c>
      <c r="N201">
        <v>3.72344382</v>
      </c>
      <c r="O201">
        <v>3.943343407</v>
      </c>
      <c r="P201">
        <v>4.1054253980000004</v>
      </c>
      <c r="Q201">
        <v>4.2255348860000002</v>
      </c>
      <c r="R201">
        <v>4.4191818820000002</v>
      </c>
      <c r="S201">
        <v>3.3841804020000001</v>
      </c>
      <c r="T201">
        <v>3.5651584220000001</v>
      </c>
      <c r="U201">
        <v>3.7581273890000002</v>
      </c>
      <c r="V201">
        <v>3.9445241449999999</v>
      </c>
      <c r="W201">
        <v>4.0231295610000002</v>
      </c>
      <c r="X201">
        <v>4.0876518500000003</v>
      </c>
      <c r="Y201">
        <v>4.0227435820000004</v>
      </c>
      <c r="Z201">
        <v>3.9729019590000001</v>
      </c>
      <c r="AA201">
        <v>3.933201564</v>
      </c>
      <c r="AB201">
        <v>3.9033985659999999</v>
      </c>
      <c r="AC201">
        <v>3.8800630780000001</v>
      </c>
      <c r="AD201">
        <v>3.8402515180000001</v>
      </c>
      <c r="AE201">
        <v>3.8008906769999999</v>
      </c>
      <c r="AF201">
        <v>3.7618382160000001</v>
      </c>
      <c r="AG201">
        <v>3.7230504679999998</v>
      </c>
      <c r="AH201">
        <v>3.6838331150000001</v>
      </c>
      <c r="AI201">
        <v>3.6493631340000001</v>
      </c>
      <c r="AJ201">
        <v>3.6152937660000002</v>
      </c>
      <c r="AK201">
        <v>3.5827252270000001</v>
      </c>
      <c r="AL201">
        <v>3.5506487120000001</v>
      </c>
      <c r="AM201">
        <v>3.5198155199999999</v>
      </c>
      <c r="AN201">
        <v>3.5022250320000001</v>
      </c>
      <c r="AO201">
        <v>3.483740547</v>
      </c>
      <c r="AP201">
        <v>3.465051967</v>
      </c>
      <c r="AQ201">
        <v>3.447276703</v>
      </c>
      <c r="AR201">
        <v>3.4296838040000002</v>
      </c>
      <c r="AS201">
        <v>3.4122759029999998</v>
      </c>
      <c r="AT201">
        <v>3.394809403</v>
      </c>
      <c r="AU201">
        <v>3.3774090139999999</v>
      </c>
      <c r="AV201">
        <v>3.3605246769999999</v>
      </c>
      <c r="AW201">
        <v>3.347316095</v>
      </c>
    </row>
    <row r="202" spans="2:49" x14ac:dyDescent="0.25">
      <c r="B202" t="s">
        <v>486</v>
      </c>
      <c r="C202">
        <v>114.221490567207</v>
      </c>
      <c r="D202">
        <v>116.055353544252</v>
      </c>
      <c r="E202">
        <v>118.47422469999999</v>
      </c>
      <c r="F202">
        <v>123.4696239</v>
      </c>
      <c r="G202">
        <v>128.82733970000001</v>
      </c>
      <c r="H202">
        <v>124.04164419999999</v>
      </c>
      <c r="I202">
        <v>131.31627700000001</v>
      </c>
      <c r="J202">
        <v>134.08123430000001</v>
      </c>
      <c r="K202">
        <v>134.23128579999999</v>
      </c>
      <c r="L202">
        <v>132.39772629999999</v>
      </c>
      <c r="M202">
        <v>130.5236199</v>
      </c>
      <c r="N202">
        <v>126.6879194</v>
      </c>
      <c r="O202">
        <v>121.5770522</v>
      </c>
      <c r="P202">
        <v>119.29800729999999</v>
      </c>
      <c r="Q202">
        <v>118.5183442</v>
      </c>
      <c r="R202">
        <v>114.8916545</v>
      </c>
      <c r="S202">
        <v>107.72793</v>
      </c>
      <c r="T202">
        <v>105.89825810000001</v>
      </c>
      <c r="U202">
        <v>103.1045633</v>
      </c>
      <c r="V202">
        <v>99.622876000000005</v>
      </c>
      <c r="W202">
        <v>105.58179869999999</v>
      </c>
      <c r="X202">
        <v>112.2886924</v>
      </c>
      <c r="Y202">
        <v>111.9214966</v>
      </c>
      <c r="Z202">
        <v>111.9797028</v>
      </c>
      <c r="AA202">
        <v>112.35279970000001</v>
      </c>
      <c r="AB202">
        <v>112.67128289999999</v>
      </c>
      <c r="AC202">
        <v>113.0987471</v>
      </c>
      <c r="AD202">
        <v>109.75268939999999</v>
      </c>
      <c r="AE202">
        <v>106.61737290000001</v>
      </c>
      <c r="AF202">
        <v>104.88086610000001</v>
      </c>
      <c r="AG202">
        <v>102.3732882</v>
      </c>
      <c r="AH202">
        <v>99.954720980000005</v>
      </c>
      <c r="AI202">
        <v>97.687018890000004</v>
      </c>
      <c r="AJ202">
        <v>95.448533920000003</v>
      </c>
      <c r="AK202">
        <v>93.232696140000002</v>
      </c>
      <c r="AL202">
        <v>90.998564700000003</v>
      </c>
      <c r="AM202">
        <v>88.781845399999995</v>
      </c>
      <c r="AN202">
        <v>86.712155559999999</v>
      </c>
      <c r="AO202">
        <v>84.63420327</v>
      </c>
      <c r="AP202">
        <v>82.564951039999997</v>
      </c>
      <c r="AQ202">
        <v>80.507750279999996</v>
      </c>
      <c r="AR202">
        <v>78.458294469999998</v>
      </c>
      <c r="AS202">
        <v>76.605363229999995</v>
      </c>
      <c r="AT202">
        <v>74.730371869999999</v>
      </c>
      <c r="AU202">
        <v>72.835371679999994</v>
      </c>
      <c r="AV202">
        <v>70.916939409999998</v>
      </c>
      <c r="AW202">
        <v>68.985342549999999</v>
      </c>
    </row>
    <row r="203" spans="2:49" x14ac:dyDescent="0.25">
      <c r="B203" t="s">
        <v>487</v>
      </c>
      <c r="C203">
        <v>1.2736350545564401</v>
      </c>
      <c r="D203">
        <v>1.2940836773262701</v>
      </c>
      <c r="E203">
        <v>1.321055477</v>
      </c>
      <c r="F203">
        <v>1.2460495949999999</v>
      </c>
      <c r="G203">
        <v>1.1767113849999999</v>
      </c>
      <c r="H203">
        <v>1.0254748819999999</v>
      </c>
      <c r="I203">
        <v>0.98260897989999996</v>
      </c>
      <c r="J203">
        <v>0.9178721849</v>
      </c>
      <c r="K203">
        <v>0.84062849240000004</v>
      </c>
      <c r="L203">
        <v>0.75849188629999997</v>
      </c>
      <c r="M203">
        <v>0.68401133830000005</v>
      </c>
      <c r="N203">
        <v>0.60729080520000001</v>
      </c>
      <c r="O203">
        <v>0.532443526</v>
      </c>
      <c r="P203">
        <v>0.47730099860000003</v>
      </c>
      <c r="Q203">
        <v>0.43316970649999997</v>
      </c>
      <c r="R203">
        <v>0.38357458109999998</v>
      </c>
      <c r="S203">
        <v>0.34160925130000003</v>
      </c>
      <c r="T203">
        <v>0.54655153820000002</v>
      </c>
      <c r="U203">
        <v>0.72816430409999999</v>
      </c>
      <c r="V203">
        <v>0.88462880759999996</v>
      </c>
      <c r="W203">
        <v>0.81027131119999996</v>
      </c>
      <c r="X203">
        <v>0.72819945630000005</v>
      </c>
      <c r="Y203">
        <v>0.72015799160000005</v>
      </c>
      <c r="Z203">
        <v>0.71485598370000003</v>
      </c>
      <c r="AA203">
        <v>0.71152840250000005</v>
      </c>
      <c r="AB203">
        <v>0.70802463299999996</v>
      </c>
      <c r="AC203">
        <v>0.70517025840000003</v>
      </c>
      <c r="AD203">
        <v>0.70740344619999995</v>
      </c>
      <c r="AE203">
        <v>0.71012331380000004</v>
      </c>
      <c r="AF203">
        <v>0.72073753770000004</v>
      </c>
      <c r="AG203">
        <v>0.72731979170000005</v>
      </c>
      <c r="AH203">
        <v>0.73394468469999996</v>
      </c>
      <c r="AI203">
        <v>0.72548251969999999</v>
      </c>
      <c r="AJ203">
        <v>0.71711047800000005</v>
      </c>
      <c r="AK203">
        <v>0.70878037100000002</v>
      </c>
      <c r="AL203">
        <v>0.70042926490000001</v>
      </c>
      <c r="AM203">
        <v>0.69209319619999998</v>
      </c>
      <c r="AN203">
        <v>0.70106186690000005</v>
      </c>
      <c r="AO203">
        <v>0.70973769649999996</v>
      </c>
      <c r="AP203">
        <v>0.7182469977</v>
      </c>
      <c r="AQ203">
        <v>0.72661361000000002</v>
      </c>
      <c r="AR203">
        <v>0.73479366909999999</v>
      </c>
      <c r="AS203">
        <v>0.74049677560000005</v>
      </c>
      <c r="AT203">
        <v>0.74611698800000004</v>
      </c>
      <c r="AU203">
        <v>0.75166587510000005</v>
      </c>
      <c r="AV203">
        <v>0.75709835849999996</v>
      </c>
      <c r="AW203">
        <v>0.76251449319999998</v>
      </c>
    </row>
    <row r="204" spans="2:49" x14ac:dyDescent="0.25">
      <c r="B204" t="s">
        <v>488</v>
      </c>
      <c r="C204">
        <v>3.4574974609126801</v>
      </c>
      <c r="D204">
        <v>3.51300870100687</v>
      </c>
      <c r="E204">
        <v>3.5862282059999999</v>
      </c>
      <c r="F204">
        <v>3.5647034240000002</v>
      </c>
      <c r="G204">
        <v>3.547684313</v>
      </c>
      <c r="H204">
        <v>3.258395954</v>
      </c>
      <c r="I204">
        <v>3.2906476090000001</v>
      </c>
      <c r="J204">
        <v>3.2565960189999998</v>
      </c>
      <c r="K204">
        <v>3.1598680290000001</v>
      </c>
      <c r="L204">
        <v>3.0206544499999999</v>
      </c>
      <c r="M204">
        <v>2.8860294770000001</v>
      </c>
      <c r="N204">
        <v>2.7147108979999999</v>
      </c>
      <c r="O204">
        <v>2.8996500150000002</v>
      </c>
      <c r="P204">
        <v>3.1669366079999999</v>
      </c>
      <c r="Q204">
        <v>3.5019546099999999</v>
      </c>
      <c r="R204">
        <v>3.7786673230000001</v>
      </c>
      <c r="S204">
        <v>6.0000555130000004</v>
      </c>
      <c r="T204">
        <v>4.4826578100000001</v>
      </c>
      <c r="U204">
        <v>3.0435767980000001</v>
      </c>
      <c r="V204">
        <v>1.716867556</v>
      </c>
      <c r="W204">
        <v>1.729959719</v>
      </c>
      <c r="X204">
        <v>1.747568985</v>
      </c>
      <c r="Y204">
        <v>1.7269748039999999</v>
      </c>
      <c r="Z204">
        <v>1.7130618390000001</v>
      </c>
      <c r="AA204">
        <v>1.70398451</v>
      </c>
      <c r="AB204">
        <v>1.6952255860000001</v>
      </c>
      <c r="AC204">
        <v>1.6880235379999999</v>
      </c>
      <c r="AD204">
        <v>1.664383994</v>
      </c>
      <c r="AE204">
        <v>1.64254901</v>
      </c>
      <c r="AF204">
        <v>1.64911461</v>
      </c>
      <c r="AG204">
        <v>1.6398161630000001</v>
      </c>
      <c r="AH204">
        <v>1.6309880059999999</v>
      </c>
      <c r="AI204">
        <v>1.624955669</v>
      </c>
      <c r="AJ204">
        <v>1.618722561</v>
      </c>
      <c r="AK204">
        <v>1.6121836540000001</v>
      </c>
      <c r="AL204">
        <v>1.606398972</v>
      </c>
      <c r="AM204">
        <v>1.6002610209999999</v>
      </c>
      <c r="AN204">
        <v>1.5977026999999999</v>
      </c>
      <c r="AO204">
        <v>1.594559295</v>
      </c>
      <c r="AP204">
        <v>1.5911285529999999</v>
      </c>
      <c r="AQ204">
        <v>1.587467945</v>
      </c>
      <c r="AR204">
        <v>1.5834859320000001</v>
      </c>
      <c r="AS204">
        <v>2.1705225619999999</v>
      </c>
      <c r="AT204">
        <v>2.7547121269999999</v>
      </c>
      <c r="AU204">
        <v>3.3358298890000002</v>
      </c>
      <c r="AV204">
        <v>3.9134006430000001</v>
      </c>
      <c r="AW204">
        <v>4.4876814420000004</v>
      </c>
    </row>
    <row r="205" spans="2:49" x14ac:dyDescent="0.25">
      <c r="B205" t="s">
        <v>489</v>
      </c>
      <c r="C205">
        <v>5.0750954082325404</v>
      </c>
      <c r="D205">
        <v>5.1565777065978304</v>
      </c>
      <c r="E205">
        <v>5.2640531209999999</v>
      </c>
      <c r="F205">
        <v>5.1200439729999996</v>
      </c>
      <c r="G205">
        <v>4.9859448830000002</v>
      </c>
      <c r="H205">
        <v>4.4806570099999998</v>
      </c>
      <c r="I205">
        <v>4.427275592</v>
      </c>
      <c r="J205">
        <v>4.2645891020000004</v>
      </c>
      <c r="K205">
        <v>4.0275249979999996</v>
      </c>
      <c r="L205">
        <v>3.7473497889999998</v>
      </c>
      <c r="M205">
        <v>3.484783084</v>
      </c>
      <c r="N205">
        <v>3.1904233130000001</v>
      </c>
      <c r="O205">
        <v>2.8585374620000001</v>
      </c>
      <c r="P205">
        <v>2.6182928410000001</v>
      </c>
      <c r="Q205">
        <v>2.4276138760000001</v>
      </c>
      <c r="R205">
        <v>2.195888815</v>
      </c>
      <c r="S205">
        <v>0.94149115630000002</v>
      </c>
      <c r="T205">
        <v>0.75406269550000005</v>
      </c>
      <c r="U205">
        <v>0.5749846502</v>
      </c>
      <c r="V205">
        <v>0.40882088379999998</v>
      </c>
      <c r="W205">
        <v>0.34213693099999998</v>
      </c>
      <c r="X205">
        <v>0.26732967680000003</v>
      </c>
      <c r="Y205">
        <v>0.26637490419999998</v>
      </c>
      <c r="Z205">
        <v>0.2664362616</v>
      </c>
      <c r="AA205">
        <v>0.26725001009999999</v>
      </c>
      <c r="AB205">
        <v>0.26792067539999997</v>
      </c>
      <c r="AC205">
        <v>0.26885095110000001</v>
      </c>
      <c r="AD205">
        <v>0.26613159730000002</v>
      </c>
      <c r="AE205">
        <v>0.26370928249999998</v>
      </c>
      <c r="AF205">
        <v>0.26469944080000002</v>
      </c>
      <c r="AG205">
        <v>0.26385579930000003</v>
      </c>
      <c r="AH205">
        <v>0.2630965703</v>
      </c>
      <c r="AI205">
        <v>0.26285293679999999</v>
      </c>
      <c r="AJ205">
        <v>0.26258556080000001</v>
      </c>
      <c r="AK205">
        <v>0.26227731669999998</v>
      </c>
      <c r="AL205">
        <v>0.26205095470000001</v>
      </c>
      <c r="AM205">
        <v>0.26177513149999998</v>
      </c>
      <c r="AN205">
        <v>0.26214821939999999</v>
      </c>
      <c r="AO205">
        <v>0.26243512769999999</v>
      </c>
      <c r="AP205">
        <v>0.26268434889999998</v>
      </c>
      <c r="AQ205">
        <v>0.2629051805</v>
      </c>
      <c r="AR205">
        <v>0.26308227740000001</v>
      </c>
      <c r="AS205">
        <v>0.2641621408</v>
      </c>
      <c r="AT205">
        <v>0.26520843760000001</v>
      </c>
      <c r="AU205">
        <v>0.26622564160000001</v>
      </c>
      <c r="AV205">
        <v>0.26719816829999998</v>
      </c>
      <c r="AW205">
        <v>0.26816169070000001</v>
      </c>
    </row>
    <row r="206" spans="2:49" x14ac:dyDescent="0.25">
      <c r="B206" t="s">
        <v>490</v>
      </c>
      <c r="C206">
        <v>0.35516190417563898</v>
      </c>
      <c r="D206">
        <v>0.36086414342755202</v>
      </c>
      <c r="E206">
        <v>0.36838541540000003</v>
      </c>
      <c r="F206">
        <v>0.60866777449999998</v>
      </c>
      <c r="G206">
        <v>0.83781594150000005</v>
      </c>
      <c r="H206">
        <v>0.97277395099999997</v>
      </c>
      <c r="I206">
        <v>1.1759819439999999</v>
      </c>
      <c r="J206">
        <v>1.373601233</v>
      </c>
      <c r="K206">
        <v>1.5292840050000001</v>
      </c>
      <c r="L206">
        <v>1.6387577230000001</v>
      </c>
      <c r="M206">
        <v>1.718762133</v>
      </c>
      <c r="N206">
        <v>1.7388362390000001</v>
      </c>
      <c r="O206">
        <v>1.930459178</v>
      </c>
      <c r="P206">
        <v>2.1914743140000001</v>
      </c>
      <c r="Q206">
        <v>2.5187874579999998</v>
      </c>
      <c r="R206">
        <v>2.82491688</v>
      </c>
      <c r="S206">
        <v>3.8336687509999998</v>
      </c>
      <c r="T206">
        <v>3.9873854999999998</v>
      </c>
      <c r="U206">
        <v>4.0903864130000001</v>
      </c>
      <c r="V206">
        <v>4.1490421250000002</v>
      </c>
      <c r="W206">
        <v>4.666100363</v>
      </c>
      <c r="X206">
        <v>5.2320115889999999</v>
      </c>
      <c r="Y206">
        <v>5.5658573469999997</v>
      </c>
      <c r="Z206">
        <v>5.9206617210000001</v>
      </c>
      <c r="AA206">
        <v>6.2942732100000001</v>
      </c>
      <c r="AB206">
        <v>6.5554397409999998</v>
      </c>
      <c r="AC206">
        <v>6.8246695830000004</v>
      </c>
      <c r="AD206">
        <v>7.1716747029999999</v>
      </c>
      <c r="AE206">
        <v>7.5214340220000002</v>
      </c>
      <c r="AF206">
        <v>7.8746752549999997</v>
      </c>
      <c r="AG206">
        <v>8.2449201040000002</v>
      </c>
      <c r="AH206">
        <v>8.6146108409999904</v>
      </c>
      <c r="AI206">
        <v>9.0050001730000009</v>
      </c>
      <c r="AJ206">
        <v>9.3929906320000001</v>
      </c>
      <c r="AK206">
        <v>9.7779817060000003</v>
      </c>
      <c r="AL206">
        <v>10.175245800000001</v>
      </c>
      <c r="AM206">
        <v>10.56910399</v>
      </c>
      <c r="AN206">
        <v>10.98738983</v>
      </c>
      <c r="AO206">
        <v>11.40236043</v>
      </c>
      <c r="AP206">
        <v>11.815872430000001</v>
      </c>
      <c r="AQ206">
        <v>12.228257210000001</v>
      </c>
      <c r="AR206">
        <v>12.63871928</v>
      </c>
      <c r="AS206">
        <v>13.073065919999999</v>
      </c>
      <c r="AT206">
        <v>13.5085579</v>
      </c>
      <c r="AU206">
        <v>13.94529065</v>
      </c>
      <c r="AV206">
        <v>14.382306079999999</v>
      </c>
      <c r="AW206">
        <v>14.821389419999999</v>
      </c>
    </row>
    <row r="207" spans="2:49" x14ac:dyDescent="0.25">
      <c r="B207" t="s">
        <v>491</v>
      </c>
      <c r="C207">
        <v>7.99114284395189E-2</v>
      </c>
      <c r="D207">
        <v>8.1194432271199296E-2</v>
      </c>
      <c r="E207">
        <v>8.2886718499999998E-2</v>
      </c>
      <c r="F207">
        <v>0.10472304590000001</v>
      </c>
      <c r="G207">
        <v>0.13244335700000001</v>
      </c>
      <c r="H207">
        <v>0.1545435446</v>
      </c>
      <c r="I207">
        <v>0.19823788889999999</v>
      </c>
      <c r="J207">
        <v>0.25508063079999999</v>
      </c>
      <c r="K207">
        <v>0.32190895479999998</v>
      </c>
      <c r="L207">
        <v>0.40037695919999999</v>
      </c>
      <c r="M207">
        <v>0.4978952706</v>
      </c>
      <c r="N207">
        <v>0.60982882299999996</v>
      </c>
      <c r="O207">
        <v>0.69860406590000002</v>
      </c>
      <c r="P207">
        <v>0.81832928579999997</v>
      </c>
      <c r="Q207">
        <v>0.97051991910000002</v>
      </c>
      <c r="R207">
        <v>1.123155342</v>
      </c>
      <c r="S207">
        <v>1.689517479</v>
      </c>
      <c r="T207">
        <v>1.7572612379999999</v>
      </c>
      <c r="U207">
        <v>1.802654269</v>
      </c>
      <c r="V207">
        <v>1.828504141</v>
      </c>
      <c r="W207">
        <v>1.974235016</v>
      </c>
      <c r="X207">
        <v>2.135917305</v>
      </c>
      <c r="Y207">
        <v>2.2866278809999998</v>
      </c>
      <c r="Z207">
        <v>2.44593617</v>
      </c>
      <c r="AA207">
        <v>2.6130869579999998</v>
      </c>
      <c r="AB207">
        <v>2.7832482660000002</v>
      </c>
      <c r="AC207">
        <v>2.9572472919999999</v>
      </c>
      <c r="AD207">
        <v>3.3127388419999999</v>
      </c>
      <c r="AE207">
        <v>3.6662278210000001</v>
      </c>
      <c r="AF207">
        <v>4.0187883790000001</v>
      </c>
      <c r="AG207">
        <v>4.3865405290000004</v>
      </c>
      <c r="AH207">
        <v>4.7520837890000003</v>
      </c>
      <c r="AI207">
        <v>5.1349960819999998</v>
      </c>
      <c r="AJ207">
        <v>5.5154850990000002</v>
      </c>
      <c r="AK207">
        <v>5.8932068470000001</v>
      </c>
      <c r="AL207">
        <v>6.2835636399999997</v>
      </c>
      <c r="AM207">
        <v>6.6709023429999998</v>
      </c>
      <c r="AN207">
        <v>7.0797471539999997</v>
      </c>
      <c r="AO207">
        <v>7.486335113</v>
      </c>
      <c r="AP207">
        <v>7.8918020670000004</v>
      </c>
      <c r="AQ207">
        <v>8.2963417929999999</v>
      </c>
      <c r="AR207">
        <v>8.6993896199999998</v>
      </c>
      <c r="AS207">
        <v>8.9459633919999995</v>
      </c>
      <c r="AT207">
        <v>9.1929621570000002</v>
      </c>
      <c r="AU207">
        <v>9.4404681190000002</v>
      </c>
      <c r="AV207">
        <v>9.687850633</v>
      </c>
      <c r="AW207">
        <v>9.9363288440000002</v>
      </c>
    </row>
    <row r="208" spans="2:49" x14ac:dyDescent="0.25">
      <c r="B208" t="s">
        <v>492</v>
      </c>
      <c r="C208">
        <v>4.4799793836545803</v>
      </c>
      <c r="D208">
        <v>4.5519069017495504</v>
      </c>
      <c r="E208">
        <v>4.6467795299999999</v>
      </c>
      <c r="F208">
        <v>4.7463446039999999</v>
      </c>
      <c r="G208">
        <v>4.8533408580000001</v>
      </c>
      <c r="H208">
        <v>4.5793064450000003</v>
      </c>
      <c r="I208">
        <v>4.7502800839999999</v>
      </c>
      <c r="J208">
        <v>4.9199345230000002</v>
      </c>
      <c r="K208">
        <v>4.9974469389999996</v>
      </c>
      <c r="L208">
        <v>5.002654229</v>
      </c>
      <c r="M208">
        <v>5.00688494</v>
      </c>
      <c r="N208">
        <v>4.9353344740000002</v>
      </c>
      <c r="O208">
        <v>4.9692996090000001</v>
      </c>
      <c r="P208">
        <v>5.1161569099999999</v>
      </c>
      <c r="Q208">
        <v>5.3329577119999998</v>
      </c>
      <c r="R208">
        <v>5.4243493269999998</v>
      </c>
      <c r="S208">
        <v>5.0347155250000002</v>
      </c>
      <c r="T208">
        <v>5.2331698290000004</v>
      </c>
      <c r="U208">
        <v>5.3648482800000004</v>
      </c>
      <c r="V208">
        <v>5.4382316929999996</v>
      </c>
      <c r="W208">
        <v>5.4083597169999997</v>
      </c>
      <c r="X208">
        <v>5.3937484959999997</v>
      </c>
      <c r="Y208">
        <v>5.3611199379999999</v>
      </c>
      <c r="Z208">
        <v>5.349031085</v>
      </c>
      <c r="AA208">
        <v>5.3520475420000002</v>
      </c>
      <c r="AB208">
        <v>5.3624265810000002</v>
      </c>
      <c r="AC208">
        <v>5.3779837319999997</v>
      </c>
      <c r="AD208">
        <v>5.3692802950000003</v>
      </c>
      <c r="AE208">
        <v>5.3668476719999996</v>
      </c>
      <c r="AF208">
        <v>5.3847169409999998</v>
      </c>
      <c r="AG208">
        <v>5.3966281079999998</v>
      </c>
      <c r="AH208">
        <v>5.4105800889999998</v>
      </c>
      <c r="AI208">
        <v>5.4305356720000004</v>
      </c>
      <c r="AJ208">
        <v>5.4503178930000002</v>
      </c>
      <c r="AK208">
        <v>5.4695680910000002</v>
      </c>
      <c r="AL208">
        <v>5.4892957129999997</v>
      </c>
      <c r="AM208">
        <v>5.5082790709999996</v>
      </c>
      <c r="AN208">
        <v>5.53309227</v>
      </c>
      <c r="AO208">
        <v>5.5563078140000002</v>
      </c>
      <c r="AP208">
        <v>5.5789414869999998</v>
      </c>
      <c r="AQ208">
        <v>5.6011866760000002</v>
      </c>
      <c r="AR208">
        <v>5.6227125129999997</v>
      </c>
      <c r="AS208">
        <v>5.6503422509999996</v>
      </c>
      <c r="AT208">
        <v>5.67731049</v>
      </c>
      <c r="AU208">
        <v>5.7037116670000003</v>
      </c>
      <c r="AV208">
        <v>5.7292104249999998</v>
      </c>
      <c r="AW208">
        <v>5.7545702570000001</v>
      </c>
    </row>
    <row r="209" spans="2:49" x14ac:dyDescent="0.25">
      <c r="B209" t="s">
        <v>493</v>
      </c>
      <c r="C209">
        <v>1.4169855567767899</v>
      </c>
      <c r="D209">
        <v>1.4397357182278101</v>
      </c>
      <c r="E209">
        <v>1.469743255</v>
      </c>
      <c r="F209">
        <v>1.603659843</v>
      </c>
      <c r="G209">
        <v>1.751714923</v>
      </c>
      <c r="H209">
        <v>1.7656102469999999</v>
      </c>
      <c r="I209">
        <v>1.95652983</v>
      </c>
      <c r="J209">
        <v>2.1029964140000001</v>
      </c>
      <c r="K209">
        <v>2.2162000310000001</v>
      </c>
      <c r="L209">
        <v>2.3009240809999998</v>
      </c>
      <c r="M209">
        <v>2.3875866530000001</v>
      </c>
      <c r="N209">
        <v>2.43913059</v>
      </c>
      <c r="O209">
        <v>2.666754616</v>
      </c>
      <c r="P209">
        <v>2.9786337629999999</v>
      </c>
      <c r="Q209">
        <v>3.365258935</v>
      </c>
      <c r="R209">
        <v>3.7062968409999999</v>
      </c>
      <c r="S209">
        <v>2.7428408059999998</v>
      </c>
      <c r="T209">
        <v>3.4088323890000001</v>
      </c>
      <c r="U209">
        <v>3.9199093669999998</v>
      </c>
      <c r="V209">
        <v>4.2827158589999996</v>
      </c>
      <c r="W209">
        <v>4.3719852980000002</v>
      </c>
      <c r="X209">
        <v>4.4816285340000004</v>
      </c>
      <c r="Y209">
        <v>4.4245296979999997</v>
      </c>
      <c r="Z209">
        <v>4.3674228499999996</v>
      </c>
      <c r="AA209">
        <v>4.3053155710000004</v>
      </c>
      <c r="AB209">
        <v>4.2744125669999997</v>
      </c>
      <c r="AC209">
        <v>4.2330272070000001</v>
      </c>
      <c r="AD209">
        <v>4.137949366</v>
      </c>
      <c r="AE209">
        <v>4.0444512469999996</v>
      </c>
      <c r="AF209">
        <v>4.0899154859999998</v>
      </c>
      <c r="AG209">
        <v>4.0561119159999999</v>
      </c>
      <c r="AH209">
        <v>4.0214990720000001</v>
      </c>
      <c r="AI209">
        <v>4.0920269759999996</v>
      </c>
      <c r="AJ209">
        <v>4.1404006080000002</v>
      </c>
      <c r="AK209">
        <v>4.1665560819999996</v>
      </c>
      <c r="AL209">
        <v>4.228677158</v>
      </c>
      <c r="AM209">
        <v>4.2728989070000001</v>
      </c>
      <c r="AN209">
        <v>4.2741997280000001</v>
      </c>
      <c r="AO209">
        <v>4.2726752860000001</v>
      </c>
      <c r="AP209">
        <v>4.2691206040000003</v>
      </c>
      <c r="AQ209">
        <v>4.2636906550000004</v>
      </c>
      <c r="AR209">
        <v>4.2561409689999996</v>
      </c>
      <c r="AS209">
        <v>4.2776109939999998</v>
      </c>
      <c r="AT209">
        <v>4.2971372179999996</v>
      </c>
      <c r="AU209">
        <v>4.3147760689999997</v>
      </c>
      <c r="AV209">
        <v>4.3302599199999996</v>
      </c>
      <c r="AW209">
        <v>4.3441527999999998</v>
      </c>
    </row>
    <row r="210" spans="2:49" x14ac:dyDescent="0.25">
      <c r="B210" t="s">
        <v>494</v>
      </c>
      <c r="C210">
        <v>114.221490567207</v>
      </c>
      <c r="D210">
        <v>116.055353544252</v>
      </c>
      <c r="E210">
        <v>118.47422469999999</v>
      </c>
      <c r="F210">
        <v>123.4696239</v>
      </c>
      <c r="G210">
        <v>128.82733970000001</v>
      </c>
      <c r="H210">
        <v>124.04164419999999</v>
      </c>
      <c r="I210">
        <v>131.31627700000001</v>
      </c>
      <c r="J210">
        <v>134.08123430000001</v>
      </c>
      <c r="K210">
        <v>134.23128579999999</v>
      </c>
      <c r="L210">
        <v>132.39772629999999</v>
      </c>
      <c r="M210">
        <v>130.5236199</v>
      </c>
      <c r="N210">
        <v>126.6879194</v>
      </c>
      <c r="O210">
        <v>121.5770522</v>
      </c>
      <c r="P210">
        <v>119.29800729999999</v>
      </c>
      <c r="Q210">
        <v>118.5183442</v>
      </c>
      <c r="R210">
        <v>114.8916545</v>
      </c>
      <c r="S210">
        <v>107.72793</v>
      </c>
      <c r="T210">
        <v>105.89825810000001</v>
      </c>
      <c r="U210">
        <v>103.1045633</v>
      </c>
      <c r="V210">
        <v>99.622876000000005</v>
      </c>
      <c r="W210">
        <v>105.58179869999999</v>
      </c>
      <c r="X210">
        <v>112.2886924</v>
      </c>
      <c r="Y210">
        <v>111.9214966</v>
      </c>
      <c r="Z210">
        <v>111.9797028</v>
      </c>
      <c r="AA210">
        <v>112.35279970000001</v>
      </c>
      <c r="AB210">
        <v>112.67128289999999</v>
      </c>
      <c r="AC210">
        <v>113.0987471</v>
      </c>
      <c r="AD210">
        <v>109.75268939999999</v>
      </c>
      <c r="AE210">
        <v>106.61737290000001</v>
      </c>
      <c r="AF210">
        <v>104.88086610000001</v>
      </c>
      <c r="AG210">
        <v>102.3732882</v>
      </c>
      <c r="AH210">
        <v>99.954720980000005</v>
      </c>
      <c r="AI210">
        <v>97.687018890000004</v>
      </c>
      <c r="AJ210">
        <v>95.448533920000003</v>
      </c>
      <c r="AK210">
        <v>93.232696140000002</v>
      </c>
      <c r="AL210">
        <v>90.998564700000003</v>
      </c>
      <c r="AM210">
        <v>88.781845399999995</v>
      </c>
      <c r="AN210">
        <v>86.712155559999999</v>
      </c>
      <c r="AO210">
        <v>84.63420327</v>
      </c>
      <c r="AP210">
        <v>82.564951039999997</v>
      </c>
      <c r="AQ210">
        <v>80.507750279999996</v>
      </c>
      <c r="AR210">
        <v>78.458294469999998</v>
      </c>
      <c r="AS210">
        <v>76.605363229999995</v>
      </c>
      <c r="AT210">
        <v>74.730371869999999</v>
      </c>
      <c r="AU210">
        <v>72.835371679999994</v>
      </c>
      <c r="AV210">
        <v>70.916939409999998</v>
      </c>
      <c r="AW210">
        <v>68.985342549999999</v>
      </c>
    </row>
    <row r="211" spans="2:49" x14ac:dyDescent="0.25">
      <c r="B211" t="s">
        <v>495</v>
      </c>
      <c r="C211">
        <v>1.2736350545564401</v>
      </c>
      <c r="D211">
        <v>1.2940836773262701</v>
      </c>
      <c r="E211">
        <v>1.321055477</v>
      </c>
      <c r="F211">
        <v>1.2460495949999999</v>
      </c>
      <c r="G211">
        <v>1.1767113849999999</v>
      </c>
      <c r="H211">
        <v>1.0254748819999999</v>
      </c>
      <c r="I211">
        <v>0.98260897989999996</v>
      </c>
      <c r="J211">
        <v>0.9178721849</v>
      </c>
      <c r="K211">
        <v>0.84062849240000004</v>
      </c>
      <c r="L211">
        <v>0.75849188629999997</v>
      </c>
      <c r="M211">
        <v>0.68401133830000005</v>
      </c>
      <c r="N211">
        <v>0.60729080520000001</v>
      </c>
      <c r="O211">
        <v>0.532443526</v>
      </c>
      <c r="P211">
        <v>0.47730099860000003</v>
      </c>
      <c r="Q211">
        <v>0.43316970649999997</v>
      </c>
      <c r="R211">
        <v>0.38357458109999998</v>
      </c>
      <c r="S211">
        <v>0.34160925130000003</v>
      </c>
      <c r="T211">
        <v>0.54655153820000002</v>
      </c>
      <c r="U211">
        <v>0.72816430409999999</v>
      </c>
      <c r="V211">
        <v>0.88462880759999996</v>
      </c>
      <c r="W211">
        <v>0.81027131119999996</v>
      </c>
      <c r="X211">
        <v>0.72819945630000005</v>
      </c>
      <c r="Y211">
        <v>0.72015799160000005</v>
      </c>
      <c r="Z211">
        <v>0.71485598370000003</v>
      </c>
      <c r="AA211">
        <v>0.71152840250000005</v>
      </c>
      <c r="AB211">
        <v>0.70802463299999996</v>
      </c>
      <c r="AC211">
        <v>0.70517025840000003</v>
      </c>
      <c r="AD211">
        <v>0.70740344619999995</v>
      </c>
      <c r="AE211">
        <v>0.71012331380000004</v>
      </c>
      <c r="AF211">
        <v>0.72073753770000004</v>
      </c>
      <c r="AG211">
        <v>0.72731979170000005</v>
      </c>
      <c r="AH211">
        <v>0.73394468469999996</v>
      </c>
      <c r="AI211">
        <v>0.72548251969999999</v>
      </c>
      <c r="AJ211">
        <v>0.71711047800000005</v>
      </c>
      <c r="AK211">
        <v>0.70878037100000002</v>
      </c>
      <c r="AL211">
        <v>0.70042926490000001</v>
      </c>
      <c r="AM211">
        <v>0.69209319619999998</v>
      </c>
      <c r="AN211">
        <v>0.70106186690000005</v>
      </c>
      <c r="AO211">
        <v>0.70973769649999996</v>
      </c>
      <c r="AP211">
        <v>0.7182469977</v>
      </c>
      <c r="AQ211">
        <v>0.72661361000000002</v>
      </c>
      <c r="AR211">
        <v>0.73479366909999999</v>
      </c>
      <c r="AS211">
        <v>0.74049677560000005</v>
      </c>
      <c r="AT211">
        <v>0.74611698800000004</v>
      </c>
      <c r="AU211">
        <v>0.75166587510000005</v>
      </c>
      <c r="AV211">
        <v>0.75709835849999996</v>
      </c>
      <c r="AW211">
        <v>0.76251449319999998</v>
      </c>
    </row>
    <row r="212" spans="2:49" x14ac:dyDescent="0.25">
      <c r="B212" t="s">
        <v>496</v>
      </c>
      <c r="C212">
        <v>3.4574974609126801</v>
      </c>
      <c r="D212">
        <v>3.51300870100687</v>
      </c>
      <c r="E212">
        <v>3.5862282059999999</v>
      </c>
      <c r="F212">
        <v>3.5647034240000002</v>
      </c>
      <c r="G212">
        <v>3.547684313</v>
      </c>
      <c r="H212">
        <v>3.258395954</v>
      </c>
      <c r="I212">
        <v>3.2906476090000001</v>
      </c>
      <c r="J212">
        <v>3.2565960189999998</v>
      </c>
      <c r="K212">
        <v>3.1598680290000001</v>
      </c>
      <c r="L212">
        <v>3.0206544499999999</v>
      </c>
      <c r="M212">
        <v>2.8860294770000001</v>
      </c>
      <c r="N212">
        <v>2.7147108979999999</v>
      </c>
      <c r="O212">
        <v>2.8996500150000002</v>
      </c>
      <c r="P212">
        <v>3.1669366079999999</v>
      </c>
      <c r="Q212">
        <v>3.5019546099999999</v>
      </c>
      <c r="R212">
        <v>3.7786673230000001</v>
      </c>
      <c r="S212">
        <v>6.0000555130000004</v>
      </c>
      <c r="T212">
        <v>4.4826578100000001</v>
      </c>
      <c r="U212">
        <v>3.0435767980000001</v>
      </c>
      <c r="V212">
        <v>1.716867556</v>
      </c>
      <c r="W212">
        <v>1.729959719</v>
      </c>
      <c r="X212">
        <v>1.747568985</v>
      </c>
      <c r="Y212">
        <v>1.7269748039999999</v>
      </c>
      <c r="Z212">
        <v>1.7130618390000001</v>
      </c>
      <c r="AA212">
        <v>1.70398451</v>
      </c>
      <c r="AB212">
        <v>1.6952255860000001</v>
      </c>
      <c r="AC212">
        <v>1.6880235379999999</v>
      </c>
      <c r="AD212">
        <v>1.664383994</v>
      </c>
      <c r="AE212">
        <v>1.64254901</v>
      </c>
      <c r="AF212">
        <v>1.64911461</v>
      </c>
      <c r="AG212">
        <v>1.6398161630000001</v>
      </c>
      <c r="AH212">
        <v>1.6309880059999999</v>
      </c>
      <c r="AI212">
        <v>1.624955669</v>
      </c>
      <c r="AJ212">
        <v>1.618722561</v>
      </c>
      <c r="AK212">
        <v>1.6121836540000001</v>
      </c>
      <c r="AL212">
        <v>1.606398972</v>
      </c>
      <c r="AM212">
        <v>1.6002610209999999</v>
      </c>
      <c r="AN212">
        <v>1.5977026999999999</v>
      </c>
      <c r="AO212">
        <v>1.594559295</v>
      </c>
      <c r="AP212">
        <v>1.5911285529999999</v>
      </c>
      <c r="AQ212">
        <v>1.587467945</v>
      </c>
      <c r="AR212">
        <v>1.5834859320000001</v>
      </c>
      <c r="AS212">
        <v>2.1705225619999999</v>
      </c>
      <c r="AT212">
        <v>2.7547121269999999</v>
      </c>
      <c r="AU212">
        <v>3.3358298890000002</v>
      </c>
      <c r="AV212">
        <v>3.9134006430000001</v>
      </c>
      <c r="AW212">
        <v>4.4876814420000004</v>
      </c>
    </row>
    <row r="213" spans="2:49" x14ac:dyDescent="0.25">
      <c r="B213" t="s">
        <v>497</v>
      </c>
      <c r="C213">
        <v>5.0750954082325404</v>
      </c>
      <c r="D213">
        <v>5.1565777065978304</v>
      </c>
      <c r="E213">
        <v>5.2640531209999999</v>
      </c>
      <c r="F213">
        <v>5.1200439729999996</v>
      </c>
      <c r="G213">
        <v>4.9859448830000002</v>
      </c>
      <c r="H213">
        <v>4.4806570099999998</v>
      </c>
      <c r="I213">
        <v>4.427275592</v>
      </c>
      <c r="J213">
        <v>4.2645891020000004</v>
      </c>
      <c r="K213">
        <v>4.0275249979999996</v>
      </c>
      <c r="L213">
        <v>3.7473497889999998</v>
      </c>
      <c r="M213">
        <v>3.484783084</v>
      </c>
      <c r="N213">
        <v>3.1904233130000001</v>
      </c>
      <c r="O213">
        <v>2.8585374620000001</v>
      </c>
      <c r="P213">
        <v>2.6182928410000001</v>
      </c>
      <c r="Q213">
        <v>2.4276138760000001</v>
      </c>
      <c r="R213">
        <v>2.195888815</v>
      </c>
      <c r="S213">
        <v>0.94149115630000002</v>
      </c>
      <c r="T213">
        <v>0.75406269550000005</v>
      </c>
      <c r="U213">
        <v>0.5749846502</v>
      </c>
      <c r="V213">
        <v>0.40882088379999998</v>
      </c>
      <c r="W213">
        <v>0.34213693099999998</v>
      </c>
      <c r="X213">
        <v>0.26732967680000003</v>
      </c>
      <c r="Y213">
        <v>0.26637490419999998</v>
      </c>
      <c r="Z213">
        <v>0.2664362616</v>
      </c>
      <c r="AA213">
        <v>0.26725001009999999</v>
      </c>
      <c r="AB213">
        <v>0.26792067539999997</v>
      </c>
      <c r="AC213">
        <v>0.26885095110000001</v>
      </c>
      <c r="AD213">
        <v>0.26613159730000002</v>
      </c>
      <c r="AE213">
        <v>0.26370928249999998</v>
      </c>
      <c r="AF213">
        <v>0.26469944080000002</v>
      </c>
      <c r="AG213">
        <v>0.26385579930000003</v>
      </c>
      <c r="AH213">
        <v>0.2630965703</v>
      </c>
      <c r="AI213">
        <v>0.26285293679999999</v>
      </c>
      <c r="AJ213">
        <v>0.26258556080000001</v>
      </c>
      <c r="AK213">
        <v>0.26227731669999998</v>
      </c>
      <c r="AL213">
        <v>0.26205095470000001</v>
      </c>
      <c r="AM213">
        <v>0.26177513149999998</v>
      </c>
      <c r="AN213">
        <v>0.26214821939999999</v>
      </c>
      <c r="AO213">
        <v>0.26243512769999999</v>
      </c>
      <c r="AP213">
        <v>0.26268434889999998</v>
      </c>
      <c r="AQ213">
        <v>0.2629051805</v>
      </c>
      <c r="AR213">
        <v>0.26308227740000001</v>
      </c>
      <c r="AS213">
        <v>0.2641621408</v>
      </c>
      <c r="AT213">
        <v>0.26520843760000001</v>
      </c>
      <c r="AU213">
        <v>0.26622564160000001</v>
      </c>
      <c r="AV213">
        <v>0.26719816829999998</v>
      </c>
      <c r="AW213">
        <v>0.26816169070000001</v>
      </c>
    </row>
    <row r="214" spans="2:49" x14ac:dyDescent="0.25">
      <c r="B214" t="s">
        <v>498</v>
      </c>
      <c r="C214">
        <v>0.35516190417563898</v>
      </c>
      <c r="D214">
        <v>0.36086414342755202</v>
      </c>
      <c r="E214">
        <v>0.36838541540000003</v>
      </c>
      <c r="F214">
        <v>0.60866777449999998</v>
      </c>
      <c r="G214">
        <v>0.83781594150000005</v>
      </c>
      <c r="H214">
        <v>0.97277395099999997</v>
      </c>
      <c r="I214">
        <v>1.1759819439999999</v>
      </c>
      <c r="J214">
        <v>1.373601233</v>
      </c>
      <c r="K214">
        <v>1.5292840050000001</v>
      </c>
      <c r="L214">
        <v>1.6387577230000001</v>
      </c>
      <c r="M214">
        <v>1.718762133</v>
      </c>
      <c r="N214">
        <v>1.7388362390000001</v>
      </c>
      <c r="O214">
        <v>1.930459178</v>
      </c>
      <c r="P214">
        <v>2.1914743140000001</v>
      </c>
      <c r="Q214">
        <v>2.5187874579999998</v>
      </c>
      <c r="R214">
        <v>2.82491688</v>
      </c>
      <c r="S214">
        <v>3.8336687509999998</v>
      </c>
      <c r="T214">
        <v>3.9873854999999998</v>
      </c>
      <c r="U214">
        <v>4.0903864130000001</v>
      </c>
      <c r="V214">
        <v>4.1490421250000002</v>
      </c>
      <c r="W214">
        <v>4.666100363</v>
      </c>
      <c r="X214">
        <v>5.2320115889999999</v>
      </c>
      <c r="Y214">
        <v>5.5658573469999997</v>
      </c>
      <c r="Z214">
        <v>5.9206617210000001</v>
      </c>
      <c r="AA214">
        <v>6.2942732100000001</v>
      </c>
      <c r="AB214">
        <v>6.5554397409999998</v>
      </c>
      <c r="AC214">
        <v>6.8246695830000004</v>
      </c>
      <c r="AD214">
        <v>7.1716747029999999</v>
      </c>
      <c r="AE214">
        <v>7.5214340220000002</v>
      </c>
      <c r="AF214">
        <v>7.8746752549999997</v>
      </c>
      <c r="AG214">
        <v>8.2449201040000002</v>
      </c>
      <c r="AH214">
        <v>8.6146108409999904</v>
      </c>
      <c r="AI214">
        <v>9.0050001730000009</v>
      </c>
      <c r="AJ214">
        <v>9.3929906320000001</v>
      </c>
      <c r="AK214">
        <v>9.7779817060000003</v>
      </c>
      <c r="AL214">
        <v>10.175245800000001</v>
      </c>
      <c r="AM214">
        <v>10.56910399</v>
      </c>
      <c r="AN214">
        <v>10.98738983</v>
      </c>
      <c r="AO214">
        <v>11.40236043</v>
      </c>
      <c r="AP214">
        <v>11.815872430000001</v>
      </c>
      <c r="AQ214">
        <v>12.228257210000001</v>
      </c>
      <c r="AR214">
        <v>12.63871928</v>
      </c>
      <c r="AS214">
        <v>13.073065919999999</v>
      </c>
      <c r="AT214">
        <v>13.5085579</v>
      </c>
      <c r="AU214">
        <v>13.94529065</v>
      </c>
      <c r="AV214">
        <v>14.382306079999999</v>
      </c>
      <c r="AW214">
        <v>14.821389419999999</v>
      </c>
    </row>
    <row r="215" spans="2:49" x14ac:dyDescent="0.25">
      <c r="B215" t="s">
        <v>499</v>
      </c>
      <c r="C215">
        <v>7.99114284395189E-2</v>
      </c>
      <c r="D215">
        <v>8.1194432271199296E-2</v>
      </c>
      <c r="E215">
        <v>8.2886718499999998E-2</v>
      </c>
      <c r="F215">
        <v>0.10472304590000001</v>
      </c>
      <c r="G215">
        <v>0.13244335700000001</v>
      </c>
      <c r="H215">
        <v>0.1545435446</v>
      </c>
      <c r="I215">
        <v>0.19823788889999999</v>
      </c>
      <c r="J215">
        <v>0.25508063079999999</v>
      </c>
      <c r="K215">
        <v>0.32190895479999998</v>
      </c>
      <c r="L215">
        <v>0.40037695919999999</v>
      </c>
      <c r="M215">
        <v>0.4978952706</v>
      </c>
      <c r="N215">
        <v>0.60982882299999996</v>
      </c>
      <c r="O215">
        <v>0.69860406590000002</v>
      </c>
      <c r="P215">
        <v>0.81832928579999997</v>
      </c>
      <c r="Q215">
        <v>0.97051991910000002</v>
      </c>
      <c r="R215">
        <v>1.123155342</v>
      </c>
      <c r="S215">
        <v>1.689517479</v>
      </c>
      <c r="T215">
        <v>1.7572612379999999</v>
      </c>
      <c r="U215">
        <v>1.802654269</v>
      </c>
      <c r="V215">
        <v>1.828504141</v>
      </c>
      <c r="W215">
        <v>1.974235016</v>
      </c>
      <c r="X215">
        <v>2.135917305</v>
      </c>
      <c r="Y215">
        <v>2.2866278809999998</v>
      </c>
      <c r="Z215">
        <v>2.44593617</v>
      </c>
      <c r="AA215">
        <v>2.6130869579999998</v>
      </c>
      <c r="AB215">
        <v>2.7832482660000002</v>
      </c>
      <c r="AC215">
        <v>2.9572472919999999</v>
      </c>
      <c r="AD215">
        <v>3.3127388419999999</v>
      </c>
      <c r="AE215">
        <v>3.6662278210000001</v>
      </c>
      <c r="AF215">
        <v>4.0187883790000001</v>
      </c>
      <c r="AG215">
        <v>4.3865405290000004</v>
      </c>
      <c r="AH215">
        <v>4.7520837890000003</v>
      </c>
      <c r="AI215">
        <v>5.1349960819999998</v>
      </c>
      <c r="AJ215">
        <v>5.5154850990000002</v>
      </c>
      <c r="AK215">
        <v>5.8932068470000001</v>
      </c>
      <c r="AL215">
        <v>6.2835636399999997</v>
      </c>
      <c r="AM215">
        <v>6.6709023429999998</v>
      </c>
      <c r="AN215">
        <v>7.0797471539999997</v>
      </c>
      <c r="AO215">
        <v>7.486335113</v>
      </c>
      <c r="AP215">
        <v>7.8918020670000004</v>
      </c>
      <c r="AQ215">
        <v>8.2963417929999999</v>
      </c>
      <c r="AR215">
        <v>8.6993896199999998</v>
      </c>
      <c r="AS215">
        <v>8.9459633919999995</v>
      </c>
      <c r="AT215">
        <v>9.1929621570000002</v>
      </c>
      <c r="AU215">
        <v>9.4404681190000002</v>
      </c>
      <c r="AV215">
        <v>9.687850633</v>
      </c>
      <c r="AW215">
        <v>9.9363288440000002</v>
      </c>
    </row>
    <row r="216" spans="2:49" x14ac:dyDescent="0.25">
      <c r="B216" t="s">
        <v>500</v>
      </c>
      <c r="C216">
        <v>4.4799793836545803</v>
      </c>
      <c r="D216">
        <v>4.5519069017495504</v>
      </c>
      <c r="E216">
        <v>4.6467795299999999</v>
      </c>
      <c r="F216">
        <v>4.7463446039999999</v>
      </c>
      <c r="G216">
        <v>4.8533408580000001</v>
      </c>
      <c r="H216">
        <v>4.5793064450000003</v>
      </c>
      <c r="I216">
        <v>4.7502800839999999</v>
      </c>
      <c r="J216">
        <v>4.9199345230000002</v>
      </c>
      <c r="K216">
        <v>4.9974469389999996</v>
      </c>
      <c r="L216">
        <v>5.002654229</v>
      </c>
      <c r="M216">
        <v>5.00688494</v>
      </c>
      <c r="N216">
        <v>4.9353344740000002</v>
      </c>
      <c r="O216">
        <v>4.9692996090000001</v>
      </c>
      <c r="P216">
        <v>5.1161569099999999</v>
      </c>
      <c r="Q216">
        <v>5.3329577119999998</v>
      </c>
      <c r="R216">
        <v>5.4243493269999998</v>
      </c>
      <c r="S216">
        <v>5.0347155250000002</v>
      </c>
      <c r="T216">
        <v>5.2331698290000004</v>
      </c>
      <c r="U216">
        <v>5.3648482800000004</v>
      </c>
      <c r="V216">
        <v>5.4382316929999996</v>
      </c>
      <c r="W216">
        <v>5.4083597169999997</v>
      </c>
      <c r="X216">
        <v>5.3937484959999997</v>
      </c>
      <c r="Y216">
        <v>5.3611199379999999</v>
      </c>
      <c r="Z216">
        <v>5.349031085</v>
      </c>
      <c r="AA216">
        <v>5.3520475420000002</v>
      </c>
      <c r="AB216">
        <v>5.3624265810000002</v>
      </c>
      <c r="AC216">
        <v>5.3779837319999997</v>
      </c>
      <c r="AD216">
        <v>5.3692802950000003</v>
      </c>
      <c r="AE216">
        <v>5.3668476719999996</v>
      </c>
      <c r="AF216">
        <v>5.3847169409999998</v>
      </c>
      <c r="AG216">
        <v>5.3966281079999998</v>
      </c>
      <c r="AH216">
        <v>5.4105800889999998</v>
      </c>
      <c r="AI216">
        <v>5.4305356720000004</v>
      </c>
      <c r="AJ216">
        <v>5.4503178930000002</v>
      </c>
      <c r="AK216">
        <v>5.4695680910000002</v>
      </c>
      <c r="AL216">
        <v>5.4892957129999997</v>
      </c>
      <c r="AM216">
        <v>5.5082790709999996</v>
      </c>
      <c r="AN216">
        <v>5.53309227</v>
      </c>
      <c r="AO216">
        <v>5.5563078140000002</v>
      </c>
      <c r="AP216">
        <v>5.5789414869999998</v>
      </c>
      <c r="AQ216">
        <v>5.6011866760000002</v>
      </c>
      <c r="AR216">
        <v>5.6227125129999997</v>
      </c>
      <c r="AS216">
        <v>5.6503422509999996</v>
      </c>
      <c r="AT216">
        <v>5.67731049</v>
      </c>
      <c r="AU216">
        <v>5.7037116670000003</v>
      </c>
      <c r="AV216">
        <v>5.7292104249999998</v>
      </c>
      <c r="AW216">
        <v>5.7545702570000001</v>
      </c>
    </row>
    <row r="217" spans="2:49" x14ac:dyDescent="0.25">
      <c r="B217" t="s">
        <v>501</v>
      </c>
      <c r="C217">
        <v>1.4169855567767899</v>
      </c>
      <c r="D217">
        <v>1.4397357182278101</v>
      </c>
      <c r="E217">
        <v>1.469743255</v>
      </c>
      <c r="F217">
        <v>1.603659843</v>
      </c>
      <c r="G217">
        <v>1.751714923</v>
      </c>
      <c r="H217">
        <v>1.7656102469999999</v>
      </c>
      <c r="I217">
        <v>1.95652983</v>
      </c>
      <c r="J217">
        <v>2.1029964140000001</v>
      </c>
      <c r="K217">
        <v>2.2162000310000001</v>
      </c>
      <c r="L217">
        <v>2.3009240809999998</v>
      </c>
      <c r="M217">
        <v>2.3875866530000001</v>
      </c>
      <c r="N217">
        <v>2.43913059</v>
      </c>
      <c r="O217">
        <v>2.666754616</v>
      </c>
      <c r="P217">
        <v>2.9786337629999999</v>
      </c>
      <c r="Q217">
        <v>3.365258935</v>
      </c>
      <c r="R217">
        <v>3.7062968409999999</v>
      </c>
      <c r="S217">
        <v>2.7428408059999998</v>
      </c>
      <c r="T217">
        <v>3.4088323890000001</v>
      </c>
      <c r="U217">
        <v>3.9199093669999998</v>
      </c>
      <c r="V217">
        <v>4.2827158589999996</v>
      </c>
      <c r="W217">
        <v>4.3719852980000002</v>
      </c>
      <c r="X217">
        <v>4.4816285340000004</v>
      </c>
      <c r="Y217">
        <v>4.4245296979999997</v>
      </c>
      <c r="Z217">
        <v>4.3674228499999996</v>
      </c>
      <c r="AA217">
        <v>4.3053155710000004</v>
      </c>
      <c r="AB217">
        <v>4.2744125669999997</v>
      </c>
      <c r="AC217">
        <v>4.2330272070000001</v>
      </c>
      <c r="AD217">
        <v>4.137949366</v>
      </c>
      <c r="AE217">
        <v>4.0444512469999996</v>
      </c>
      <c r="AF217">
        <v>4.0899154859999998</v>
      </c>
      <c r="AG217">
        <v>4.0561119159999999</v>
      </c>
      <c r="AH217">
        <v>4.0214990720000001</v>
      </c>
      <c r="AI217">
        <v>4.0920269759999996</v>
      </c>
      <c r="AJ217">
        <v>4.1404006080000002</v>
      </c>
      <c r="AK217">
        <v>4.1665560819999996</v>
      </c>
      <c r="AL217">
        <v>4.228677158</v>
      </c>
      <c r="AM217">
        <v>4.2728989070000001</v>
      </c>
      <c r="AN217">
        <v>4.2741997280000001</v>
      </c>
      <c r="AO217">
        <v>4.2726752860000001</v>
      </c>
      <c r="AP217">
        <v>4.2691206040000003</v>
      </c>
      <c r="AQ217">
        <v>4.2636906550000004</v>
      </c>
      <c r="AR217">
        <v>4.2561409689999996</v>
      </c>
      <c r="AS217">
        <v>4.2776109939999998</v>
      </c>
      <c r="AT217">
        <v>4.2971372179999996</v>
      </c>
      <c r="AU217">
        <v>4.3147760689999997</v>
      </c>
      <c r="AV217">
        <v>4.3302599199999996</v>
      </c>
      <c r="AW217">
        <v>4.3441527999999998</v>
      </c>
    </row>
    <row r="218" spans="2:49" x14ac:dyDescent="0.25">
      <c r="B218" t="s">
        <v>502</v>
      </c>
      <c r="C218">
        <v>34.067295461021303</v>
      </c>
      <c r="D218">
        <v>34.614256909026899</v>
      </c>
      <c r="E218">
        <v>35.359228450000003</v>
      </c>
      <c r="F218">
        <v>35.499792909999996</v>
      </c>
      <c r="G218">
        <v>34.722758480000003</v>
      </c>
      <c r="H218">
        <v>33.395414649999999</v>
      </c>
      <c r="I218">
        <v>34.002690209999997</v>
      </c>
      <c r="J218">
        <v>34.052023640000002</v>
      </c>
      <c r="K218">
        <v>32.968600350000003</v>
      </c>
      <c r="L218">
        <v>32.35204066</v>
      </c>
      <c r="M218">
        <v>32.308157190000003</v>
      </c>
      <c r="N218">
        <v>32.659710459999999</v>
      </c>
      <c r="O218">
        <v>32.156680219999998</v>
      </c>
      <c r="P218">
        <v>30.801028380000002</v>
      </c>
      <c r="Q218">
        <v>28.44059459</v>
      </c>
      <c r="R218">
        <v>25.989609770000001</v>
      </c>
      <c r="S218">
        <v>23.616784719999998</v>
      </c>
      <c r="T218">
        <v>22.574429779999999</v>
      </c>
      <c r="U218">
        <v>22.144688800000001</v>
      </c>
      <c r="V218">
        <v>21.925338740000001</v>
      </c>
      <c r="W218">
        <v>21.53998318</v>
      </c>
      <c r="X218">
        <v>21.114233030000001</v>
      </c>
      <c r="Y218">
        <v>20.83992353</v>
      </c>
      <c r="Z218">
        <v>20.571978130000002</v>
      </c>
      <c r="AA218">
        <v>20.278892930000001</v>
      </c>
      <c r="AB218">
        <v>19.982933429999999</v>
      </c>
      <c r="AC218">
        <v>19.695735129999999</v>
      </c>
      <c r="AD218">
        <v>19.49368948</v>
      </c>
      <c r="AE218">
        <v>19.293516520000001</v>
      </c>
      <c r="AF218">
        <v>19.09962166</v>
      </c>
      <c r="AG218">
        <v>18.902689469999999</v>
      </c>
      <c r="AH218">
        <v>18.711045760000001</v>
      </c>
      <c r="AI218">
        <v>18.62792438</v>
      </c>
      <c r="AJ218">
        <v>18.549815160000001</v>
      </c>
      <c r="AK218">
        <v>18.479432289999998</v>
      </c>
      <c r="AL218">
        <v>18.41035192</v>
      </c>
      <c r="AM218">
        <v>18.344637599999999</v>
      </c>
      <c r="AN218">
        <v>18.1970068</v>
      </c>
      <c r="AO218">
        <v>18.036786790000001</v>
      </c>
      <c r="AP218">
        <v>17.871855060000001</v>
      </c>
      <c r="AQ218">
        <v>17.709256230000001</v>
      </c>
      <c r="AR218">
        <v>17.54595565</v>
      </c>
      <c r="AS218">
        <v>17.390580239999998</v>
      </c>
      <c r="AT218">
        <v>17.23255674</v>
      </c>
      <c r="AU218">
        <v>17.0707004</v>
      </c>
      <c r="AV218">
        <v>16.906896159999999</v>
      </c>
      <c r="AW218">
        <v>16.75746286</v>
      </c>
    </row>
    <row r="219" spans="2:49" x14ac:dyDescent="0.25">
      <c r="B219" t="s">
        <v>503</v>
      </c>
      <c r="C219">
        <v>1.54983431156195</v>
      </c>
      <c r="D219">
        <v>1.57471740274219</v>
      </c>
      <c r="E219">
        <v>1.60860863</v>
      </c>
      <c r="F219">
        <v>1.8734534979999999</v>
      </c>
      <c r="G219">
        <v>2.0794475559999999</v>
      </c>
      <c r="H219">
        <v>2.2310755389999999</v>
      </c>
      <c r="I219">
        <v>2.4993992070000002</v>
      </c>
      <c r="J219">
        <v>2.711946116</v>
      </c>
      <c r="K219">
        <v>2.8152645569999999</v>
      </c>
      <c r="L219">
        <v>2.934496781</v>
      </c>
      <c r="M219">
        <v>3.0860763339999999</v>
      </c>
      <c r="N219">
        <v>3.258491426</v>
      </c>
      <c r="O219">
        <v>4.2143712229999997</v>
      </c>
      <c r="P219">
        <v>5.3025648619999997</v>
      </c>
      <c r="Q219">
        <v>6.4316219290000003</v>
      </c>
      <c r="R219">
        <v>7.720484152</v>
      </c>
      <c r="S219">
        <v>6.53463058</v>
      </c>
      <c r="T219">
        <v>6.4863054660000001</v>
      </c>
      <c r="U219">
        <v>6.5963291789999996</v>
      </c>
      <c r="V219">
        <v>6.760217409</v>
      </c>
      <c r="W219">
        <v>6.7251150759999998</v>
      </c>
      <c r="X219">
        <v>6.6771785860000001</v>
      </c>
      <c r="Y219">
        <v>6.7414908029999996</v>
      </c>
      <c r="Z219">
        <v>6.807310556</v>
      </c>
      <c r="AA219">
        <v>6.8640980630000001</v>
      </c>
      <c r="AB219">
        <v>6.9212470369999997</v>
      </c>
      <c r="AC219">
        <v>6.9804914570000003</v>
      </c>
      <c r="AD219">
        <v>7.0647566240000002</v>
      </c>
      <c r="AE219">
        <v>7.1484951409999997</v>
      </c>
      <c r="AF219">
        <v>7.2329058570000004</v>
      </c>
      <c r="AG219">
        <v>7.3171194919999998</v>
      </c>
      <c r="AH219">
        <v>7.4022376730000001</v>
      </c>
      <c r="AI219">
        <v>7.4201085869999996</v>
      </c>
      <c r="AJ219">
        <v>7.4397853349999998</v>
      </c>
      <c r="AK219">
        <v>7.4624037750000003</v>
      </c>
      <c r="AL219">
        <v>7.4856830570000001</v>
      </c>
      <c r="AM219">
        <v>7.510225288</v>
      </c>
      <c r="AN219">
        <v>7.5279307050000002</v>
      </c>
      <c r="AO219">
        <v>7.5399630059999998</v>
      </c>
      <c r="AP219">
        <v>7.5494770899999999</v>
      </c>
      <c r="AQ219">
        <v>7.5594083530000002</v>
      </c>
      <c r="AR219">
        <v>7.5684693779999996</v>
      </c>
      <c r="AS219">
        <v>7.5505520769999999</v>
      </c>
      <c r="AT219">
        <v>7.5314082149999999</v>
      </c>
      <c r="AU219">
        <v>7.5104916140000002</v>
      </c>
      <c r="AV219">
        <v>7.4886008650000004</v>
      </c>
      <c r="AW219">
        <v>7.4729928799999996</v>
      </c>
    </row>
    <row r="220" spans="2:49" x14ac:dyDescent="0.25">
      <c r="B220" t="s">
        <v>504</v>
      </c>
      <c r="C220">
        <v>0.19372928894524399</v>
      </c>
      <c r="D220">
        <v>0.196839675342774</v>
      </c>
      <c r="E220">
        <v>0.2010760788</v>
      </c>
      <c r="F220">
        <v>0.19032070619999999</v>
      </c>
      <c r="G220">
        <v>0.17549996509999999</v>
      </c>
      <c r="H220">
        <v>0.15913006809999999</v>
      </c>
      <c r="I220">
        <v>0.1527500218</v>
      </c>
      <c r="J220">
        <v>0.14366365489999999</v>
      </c>
      <c r="K220">
        <v>0.13056313429999999</v>
      </c>
      <c r="L220">
        <v>0.1201960047</v>
      </c>
      <c r="M220">
        <v>0.1125356121</v>
      </c>
      <c r="N220">
        <v>0.1065776467</v>
      </c>
      <c r="O220">
        <v>0.1052990689</v>
      </c>
      <c r="P220">
        <v>0.10120918600000001</v>
      </c>
      <c r="Q220">
        <v>9.3777067699999994E-2</v>
      </c>
      <c r="R220">
        <v>8.5992955699999998E-2</v>
      </c>
      <c r="S220">
        <v>0.36545592719999997</v>
      </c>
      <c r="T220">
        <v>0.32867264080000003</v>
      </c>
      <c r="U220">
        <v>0.30234067529999997</v>
      </c>
      <c r="V220">
        <v>0.27964966740000002</v>
      </c>
      <c r="W220">
        <v>0.35633157989999997</v>
      </c>
      <c r="X220">
        <v>0.43193268210000002</v>
      </c>
      <c r="Y220">
        <v>0.43045237920000001</v>
      </c>
      <c r="Z220">
        <v>0.4290880554</v>
      </c>
      <c r="AA220">
        <v>0.42717946140000002</v>
      </c>
      <c r="AB220">
        <v>0.42518406209999998</v>
      </c>
      <c r="AC220">
        <v>0.42334946359999998</v>
      </c>
      <c r="AD220">
        <v>0.43888273459999999</v>
      </c>
      <c r="AE220">
        <v>0.4543048717</v>
      </c>
      <c r="AF220">
        <v>0.46969508539999999</v>
      </c>
      <c r="AG220">
        <v>0.48510417719999999</v>
      </c>
      <c r="AH220">
        <v>0.50050351449999997</v>
      </c>
      <c r="AI220">
        <v>0.51998379969999997</v>
      </c>
      <c r="AJ220">
        <v>0.53952405579999996</v>
      </c>
      <c r="AK220">
        <v>0.55922343340000003</v>
      </c>
      <c r="AL220">
        <v>0.57930845559999999</v>
      </c>
      <c r="AM220">
        <v>0.59945527720000003</v>
      </c>
      <c r="AN220">
        <v>0.61579526689999997</v>
      </c>
      <c r="AO220">
        <v>0.63158422160000005</v>
      </c>
      <c r="AP220">
        <v>0.64706055750000002</v>
      </c>
      <c r="AQ220">
        <v>0.66246837380000001</v>
      </c>
      <c r="AR220">
        <v>0.6776962956</v>
      </c>
      <c r="AS220">
        <v>0.6900265619</v>
      </c>
      <c r="AT220">
        <v>0.70222321330000004</v>
      </c>
      <c r="AU220">
        <v>0.71422737530000002</v>
      </c>
      <c r="AV220">
        <v>0.72610644449999995</v>
      </c>
      <c r="AW220">
        <v>0.73857201490000002</v>
      </c>
    </row>
    <row r="221" spans="2:49" x14ac:dyDescent="0.25">
      <c r="B221" t="s">
        <v>505</v>
      </c>
      <c r="C221">
        <v>0.71679836909740502</v>
      </c>
      <c r="D221">
        <v>0.72830679876826598</v>
      </c>
      <c r="E221">
        <v>0.74398149140000003</v>
      </c>
      <c r="F221">
        <v>0.73798345840000001</v>
      </c>
      <c r="G221">
        <v>0.71317561259999995</v>
      </c>
      <c r="H221">
        <v>0.67768919419999996</v>
      </c>
      <c r="I221">
        <v>0.68173949690000002</v>
      </c>
      <c r="J221">
        <v>0.67195926859999999</v>
      </c>
      <c r="K221">
        <v>0.63999335940000002</v>
      </c>
      <c r="L221">
        <v>0.61745284389999999</v>
      </c>
      <c r="M221">
        <v>0.60584649980000005</v>
      </c>
      <c r="N221">
        <v>0.60130887690000001</v>
      </c>
      <c r="O221">
        <v>0.61001296429999996</v>
      </c>
      <c r="P221">
        <v>0.60199782390000001</v>
      </c>
      <c r="Q221">
        <v>0.57267625280000001</v>
      </c>
      <c r="R221">
        <v>0.53912526260000004</v>
      </c>
      <c r="S221">
        <v>1.4099233900000001</v>
      </c>
      <c r="T221">
        <v>1.183516955</v>
      </c>
      <c r="U221">
        <v>1.001955776</v>
      </c>
      <c r="V221">
        <v>0.83654377790000001</v>
      </c>
      <c r="W221">
        <v>0.83977636359999996</v>
      </c>
      <c r="X221">
        <v>0.84132097660000005</v>
      </c>
      <c r="Y221">
        <v>0.83729888340000003</v>
      </c>
      <c r="Z221">
        <v>0.83350615080000001</v>
      </c>
      <c r="AA221">
        <v>0.82866109389999998</v>
      </c>
      <c r="AB221">
        <v>0.82350449270000003</v>
      </c>
      <c r="AC221">
        <v>0.81866853439999998</v>
      </c>
      <c r="AD221">
        <v>0.81173156580000005</v>
      </c>
      <c r="AE221">
        <v>0.80486797210000005</v>
      </c>
      <c r="AF221">
        <v>0.79930729249999999</v>
      </c>
      <c r="AG221">
        <v>0.79298255969999998</v>
      </c>
      <c r="AH221">
        <v>0.78687028579999996</v>
      </c>
      <c r="AI221">
        <v>0.78356491340000001</v>
      </c>
      <c r="AJ221">
        <v>0.78047111869999997</v>
      </c>
      <c r="AK221">
        <v>0.77770327139999995</v>
      </c>
      <c r="AL221">
        <v>0.7750560474</v>
      </c>
      <c r="AM221">
        <v>0.77255152689999995</v>
      </c>
      <c r="AN221">
        <v>0.76919999640000003</v>
      </c>
      <c r="AO221">
        <v>0.76530015060000001</v>
      </c>
      <c r="AP221">
        <v>0.76118115509999995</v>
      </c>
      <c r="AQ221">
        <v>0.75714155510000003</v>
      </c>
      <c r="AR221">
        <v>0.75305189039999998</v>
      </c>
      <c r="AS221">
        <v>0.75165282180000004</v>
      </c>
      <c r="AT221">
        <v>0.75013148159999998</v>
      </c>
      <c r="AU221">
        <v>0.74843325029999996</v>
      </c>
      <c r="AV221">
        <v>0.74663747120000001</v>
      </c>
      <c r="AW221">
        <v>0.7454679005</v>
      </c>
    </row>
    <row r="222" spans="2:49" x14ac:dyDescent="0.25">
      <c r="B222" t="s">
        <v>506</v>
      </c>
      <c r="C222">
        <v>0.19372928894524399</v>
      </c>
      <c r="D222">
        <v>0.196839675342774</v>
      </c>
      <c r="E222">
        <v>0.2010760788</v>
      </c>
      <c r="F222">
        <v>0.2108392167</v>
      </c>
      <c r="G222">
        <v>0.21538117470000001</v>
      </c>
      <c r="H222">
        <v>0.2163457205</v>
      </c>
      <c r="I222">
        <v>0.23006083660000001</v>
      </c>
      <c r="J222">
        <v>0.23970311529999999</v>
      </c>
      <c r="K222">
        <v>0.24133076410000001</v>
      </c>
      <c r="L222">
        <v>0.24612033999999999</v>
      </c>
      <c r="M222">
        <v>0.25527765689999998</v>
      </c>
      <c r="N222">
        <v>0.26782696979999998</v>
      </c>
      <c r="O222">
        <v>0.28325276989999998</v>
      </c>
      <c r="P222">
        <v>0.29142782810000001</v>
      </c>
      <c r="Q222">
        <v>0.28904748159999999</v>
      </c>
      <c r="R222">
        <v>0.28372452059999997</v>
      </c>
      <c r="S222">
        <v>0.31960748779999998</v>
      </c>
      <c r="T222">
        <v>0.29754905619999999</v>
      </c>
      <c r="U222">
        <v>0.28415745749999999</v>
      </c>
      <c r="V222">
        <v>0.27376358220000002</v>
      </c>
      <c r="W222">
        <v>0.2761637871</v>
      </c>
      <c r="X222">
        <v>0.27801735960000001</v>
      </c>
      <c r="Y222">
        <v>0.28040967</v>
      </c>
      <c r="Z222">
        <v>0.2828656839</v>
      </c>
      <c r="AA222">
        <v>0.28494764719999999</v>
      </c>
      <c r="AB222">
        <v>0.28693698470000001</v>
      </c>
      <c r="AC222">
        <v>0.28901540689999999</v>
      </c>
      <c r="AD222">
        <v>0.28719345219999998</v>
      </c>
      <c r="AE222">
        <v>0.28539004480000002</v>
      </c>
      <c r="AF222">
        <v>0.28365150719999999</v>
      </c>
      <c r="AG222">
        <v>0.28190796839999999</v>
      </c>
      <c r="AH222">
        <v>0.28023467340000002</v>
      </c>
      <c r="AI222">
        <v>0.2795014911</v>
      </c>
      <c r="AJ222">
        <v>0.27884146780000002</v>
      </c>
      <c r="AK222">
        <v>0.2782958807</v>
      </c>
      <c r="AL222">
        <v>0.2778088125</v>
      </c>
      <c r="AM222">
        <v>0.27737127049999999</v>
      </c>
      <c r="AN222">
        <v>0.27669896690000001</v>
      </c>
      <c r="AO222">
        <v>0.27582586720000002</v>
      </c>
      <c r="AP222">
        <v>0.27486968049999999</v>
      </c>
      <c r="AQ222">
        <v>0.2739379475</v>
      </c>
      <c r="AR222">
        <v>0.27298388639999999</v>
      </c>
      <c r="AS222">
        <v>0.27282645909999997</v>
      </c>
      <c r="AT222">
        <v>0.27262395709999998</v>
      </c>
      <c r="AU222">
        <v>0.27235633079999999</v>
      </c>
      <c r="AV222">
        <v>0.27205224010000001</v>
      </c>
      <c r="AW222">
        <v>0.27197559910000002</v>
      </c>
    </row>
    <row r="223" spans="2:49" x14ac:dyDescent="0.25">
      <c r="B223" t="s">
        <v>507</v>
      </c>
      <c r="C223">
        <v>0.38745857789048899</v>
      </c>
      <c r="D223">
        <v>0.39367935068554899</v>
      </c>
      <c r="E223">
        <v>0.4021521575</v>
      </c>
      <c r="F223">
        <v>0.45773532300000003</v>
      </c>
      <c r="G223">
        <v>0.50757919549999997</v>
      </c>
      <c r="H223">
        <v>0.5534487602</v>
      </c>
      <c r="I223">
        <v>0.63885874300000001</v>
      </c>
      <c r="J223">
        <v>0.72255159560000004</v>
      </c>
      <c r="K223">
        <v>0.78966140500000004</v>
      </c>
      <c r="L223">
        <v>0.87419590650000001</v>
      </c>
      <c r="M223">
        <v>0.98425381150000002</v>
      </c>
      <c r="N223">
        <v>1.12093814</v>
      </c>
      <c r="O223">
        <v>1.1973490120000001</v>
      </c>
      <c r="P223">
        <v>1.244219119</v>
      </c>
      <c r="Q223">
        <v>1.2463909790000001</v>
      </c>
      <c r="R223">
        <v>1.2356663910000001</v>
      </c>
      <c r="S223">
        <v>2.180483261</v>
      </c>
      <c r="T223">
        <v>2.1746018500000002</v>
      </c>
      <c r="U223">
        <v>2.2210788969999999</v>
      </c>
      <c r="V223">
        <v>2.2853406010000001</v>
      </c>
      <c r="W223">
        <v>2.369309871</v>
      </c>
      <c r="X223">
        <v>2.4482659770000001</v>
      </c>
      <c r="Y223">
        <v>2.5678366530000001</v>
      </c>
      <c r="Z223">
        <v>2.6876459389999998</v>
      </c>
      <c r="AA223">
        <v>2.8034626139999999</v>
      </c>
      <c r="AB223">
        <v>2.9241889959999998</v>
      </c>
      <c r="AC223">
        <v>3.0452380959999998</v>
      </c>
      <c r="AD223">
        <v>3.1335290059999998</v>
      </c>
      <c r="AE223">
        <v>3.22119863</v>
      </c>
      <c r="AF223">
        <v>3.3088021200000002</v>
      </c>
      <c r="AG223">
        <v>3.400170621</v>
      </c>
      <c r="AH223">
        <v>3.4915887990000001</v>
      </c>
      <c r="AI223">
        <v>3.5451432089999999</v>
      </c>
      <c r="AJ223">
        <v>3.5993959800000002</v>
      </c>
      <c r="AK223">
        <v>3.6549380829999998</v>
      </c>
      <c r="AL223">
        <v>3.7129783330000001</v>
      </c>
      <c r="AM223">
        <v>3.771553629</v>
      </c>
      <c r="AN223">
        <v>3.8225008260000002</v>
      </c>
      <c r="AO223">
        <v>3.8703223279999999</v>
      </c>
      <c r="AP223">
        <v>3.9165647269999999</v>
      </c>
      <c r="AQ223">
        <v>3.962729758</v>
      </c>
      <c r="AR223">
        <v>4.008146623</v>
      </c>
      <c r="AS223">
        <v>4.0892906470000003</v>
      </c>
      <c r="AT223">
        <v>4.1696303940000004</v>
      </c>
      <c r="AU223">
        <v>4.2488117799999996</v>
      </c>
      <c r="AV223">
        <v>4.3272309890000002</v>
      </c>
      <c r="AW223">
        <v>4.4091330959999997</v>
      </c>
    </row>
    <row r="224" spans="2:49" x14ac:dyDescent="0.25">
      <c r="B224" t="s">
        <v>508</v>
      </c>
      <c r="C224">
        <v>34.067295461021303</v>
      </c>
      <c r="D224">
        <v>34.614256909026899</v>
      </c>
      <c r="E224">
        <v>35.359228450000003</v>
      </c>
      <c r="F224">
        <v>35.499792909999996</v>
      </c>
      <c r="G224">
        <v>34.722758480000003</v>
      </c>
      <c r="H224">
        <v>33.395414649999999</v>
      </c>
      <c r="I224">
        <v>34.002690209999997</v>
      </c>
      <c r="J224">
        <v>34.052023640000002</v>
      </c>
      <c r="K224">
        <v>32.968600350000003</v>
      </c>
      <c r="L224">
        <v>32.35204066</v>
      </c>
      <c r="M224">
        <v>32.308157190000003</v>
      </c>
      <c r="N224">
        <v>32.659710459999999</v>
      </c>
      <c r="O224">
        <v>32.156680219999998</v>
      </c>
      <c r="P224">
        <v>30.801028380000002</v>
      </c>
      <c r="Q224">
        <v>28.44059459</v>
      </c>
      <c r="R224">
        <v>25.989609770000001</v>
      </c>
      <c r="S224">
        <v>23.616784719999998</v>
      </c>
      <c r="T224">
        <v>22.574429779999999</v>
      </c>
      <c r="U224">
        <v>22.144688800000001</v>
      </c>
      <c r="V224">
        <v>21.925338740000001</v>
      </c>
      <c r="W224">
        <v>21.53998318</v>
      </c>
      <c r="X224">
        <v>21.114233030000001</v>
      </c>
      <c r="Y224">
        <v>20.83992353</v>
      </c>
      <c r="Z224">
        <v>20.571978130000002</v>
      </c>
      <c r="AA224">
        <v>20.278892930000001</v>
      </c>
      <c r="AB224">
        <v>19.982933429999999</v>
      </c>
      <c r="AC224">
        <v>19.695735129999999</v>
      </c>
      <c r="AD224">
        <v>19.49368948</v>
      </c>
      <c r="AE224">
        <v>19.293516520000001</v>
      </c>
      <c r="AF224">
        <v>19.09962166</v>
      </c>
      <c r="AG224">
        <v>18.902689469999999</v>
      </c>
      <c r="AH224">
        <v>18.711045760000001</v>
      </c>
      <c r="AI224">
        <v>18.62792438</v>
      </c>
      <c r="AJ224">
        <v>18.549815160000001</v>
      </c>
      <c r="AK224">
        <v>18.479432289999998</v>
      </c>
      <c r="AL224">
        <v>18.41035192</v>
      </c>
      <c r="AM224">
        <v>18.344637599999999</v>
      </c>
      <c r="AN224">
        <v>18.1970068</v>
      </c>
      <c r="AO224">
        <v>18.036786790000001</v>
      </c>
      <c r="AP224">
        <v>17.871855060000001</v>
      </c>
      <c r="AQ224">
        <v>17.709256230000001</v>
      </c>
      <c r="AR224">
        <v>17.54595565</v>
      </c>
      <c r="AS224">
        <v>17.390580239999998</v>
      </c>
      <c r="AT224">
        <v>17.23255674</v>
      </c>
      <c r="AU224">
        <v>17.0707004</v>
      </c>
      <c r="AV224">
        <v>16.906896159999999</v>
      </c>
      <c r="AW224">
        <v>16.75746286</v>
      </c>
    </row>
    <row r="225" spans="2:49" x14ac:dyDescent="0.25">
      <c r="B225" t="s">
        <v>509</v>
      </c>
      <c r="C225">
        <v>1.54983431156195</v>
      </c>
      <c r="D225">
        <v>1.57471740274219</v>
      </c>
      <c r="E225">
        <v>1.60860863</v>
      </c>
      <c r="F225">
        <v>1.8734534979999999</v>
      </c>
      <c r="G225">
        <v>2.0794475559999999</v>
      </c>
      <c r="H225">
        <v>2.2310755389999999</v>
      </c>
      <c r="I225">
        <v>2.4993992070000002</v>
      </c>
      <c r="J225">
        <v>2.711946116</v>
      </c>
      <c r="K225">
        <v>2.8152645569999999</v>
      </c>
      <c r="L225">
        <v>2.934496781</v>
      </c>
      <c r="M225">
        <v>3.0860763339999999</v>
      </c>
      <c r="N225">
        <v>3.258491426</v>
      </c>
      <c r="O225">
        <v>4.2143712229999997</v>
      </c>
      <c r="P225">
        <v>5.3025648619999997</v>
      </c>
      <c r="Q225">
        <v>6.4316219290000003</v>
      </c>
      <c r="R225">
        <v>7.720484152</v>
      </c>
      <c r="S225">
        <v>6.53463058</v>
      </c>
      <c r="T225">
        <v>6.4863054660000001</v>
      </c>
      <c r="U225">
        <v>6.5963291789999996</v>
      </c>
      <c r="V225">
        <v>6.760217409</v>
      </c>
      <c r="W225">
        <v>6.7251150759999998</v>
      </c>
      <c r="X225">
        <v>6.6771785860000001</v>
      </c>
      <c r="Y225">
        <v>6.7414908029999996</v>
      </c>
      <c r="Z225">
        <v>6.807310556</v>
      </c>
      <c r="AA225">
        <v>6.8640980630000001</v>
      </c>
      <c r="AB225">
        <v>6.9212470369999997</v>
      </c>
      <c r="AC225">
        <v>6.9804914570000003</v>
      </c>
      <c r="AD225">
        <v>7.0647566240000002</v>
      </c>
      <c r="AE225">
        <v>7.1484951409999997</v>
      </c>
      <c r="AF225">
        <v>7.2329058570000004</v>
      </c>
      <c r="AG225">
        <v>7.3171194919999998</v>
      </c>
      <c r="AH225">
        <v>7.4022376730000001</v>
      </c>
      <c r="AI225">
        <v>7.4201085869999996</v>
      </c>
      <c r="AJ225">
        <v>7.4397853349999998</v>
      </c>
      <c r="AK225">
        <v>7.4624037750000003</v>
      </c>
      <c r="AL225">
        <v>7.4856830570000001</v>
      </c>
      <c r="AM225">
        <v>7.510225288</v>
      </c>
      <c r="AN225">
        <v>7.5279307050000002</v>
      </c>
      <c r="AO225">
        <v>7.5399630059999998</v>
      </c>
      <c r="AP225">
        <v>7.5494770899999999</v>
      </c>
      <c r="AQ225">
        <v>7.5594083530000002</v>
      </c>
      <c r="AR225">
        <v>7.5684693779999996</v>
      </c>
      <c r="AS225">
        <v>7.5505520769999999</v>
      </c>
      <c r="AT225">
        <v>7.5314082149999999</v>
      </c>
      <c r="AU225">
        <v>7.5104916140000002</v>
      </c>
      <c r="AV225">
        <v>7.4886008650000004</v>
      </c>
      <c r="AW225">
        <v>7.4729928799999996</v>
      </c>
    </row>
    <row r="226" spans="2:49" x14ac:dyDescent="0.25">
      <c r="B226" t="s">
        <v>510</v>
      </c>
      <c r="C226">
        <v>0.19372928894524399</v>
      </c>
      <c r="D226">
        <v>0.196839675342774</v>
      </c>
      <c r="E226">
        <v>0.2010760788</v>
      </c>
      <c r="F226">
        <v>0.19032070619999999</v>
      </c>
      <c r="G226">
        <v>0.17549996509999999</v>
      </c>
      <c r="H226">
        <v>0.15913006809999999</v>
      </c>
      <c r="I226">
        <v>0.1527500218</v>
      </c>
      <c r="J226">
        <v>0.14366365489999999</v>
      </c>
      <c r="K226">
        <v>0.13056313429999999</v>
      </c>
      <c r="L226">
        <v>0.1201960047</v>
      </c>
      <c r="M226">
        <v>0.1125356121</v>
      </c>
      <c r="N226">
        <v>0.1065776467</v>
      </c>
      <c r="O226">
        <v>0.1052990689</v>
      </c>
      <c r="P226">
        <v>0.10120918600000001</v>
      </c>
      <c r="Q226">
        <v>9.3777067699999994E-2</v>
      </c>
      <c r="R226">
        <v>8.5992955699999998E-2</v>
      </c>
      <c r="S226">
        <v>0.36545592719999997</v>
      </c>
      <c r="T226">
        <v>0.32867264080000003</v>
      </c>
      <c r="U226">
        <v>0.30234067529999997</v>
      </c>
      <c r="V226">
        <v>0.27964966740000002</v>
      </c>
      <c r="W226">
        <v>0.35633157989999997</v>
      </c>
      <c r="X226">
        <v>0.43193268210000002</v>
      </c>
      <c r="Y226">
        <v>0.43045237920000001</v>
      </c>
      <c r="Z226">
        <v>0.4290880554</v>
      </c>
      <c r="AA226">
        <v>0.42717946140000002</v>
      </c>
      <c r="AB226">
        <v>0.42518406209999998</v>
      </c>
      <c r="AC226">
        <v>0.42334946359999998</v>
      </c>
      <c r="AD226">
        <v>0.43888273459999999</v>
      </c>
      <c r="AE226">
        <v>0.4543048717</v>
      </c>
      <c r="AF226">
        <v>0.46969508539999999</v>
      </c>
      <c r="AG226">
        <v>0.48510417719999999</v>
      </c>
      <c r="AH226">
        <v>0.50050351449999997</v>
      </c>
      <c r="AI226">
        <v>0.51998379969999997</v>
      </c>
      <c r="AJ226">
        <v>0.53952405579999996</v>
      </c>
      <c r="AK226">
        <v>0.55922343340000003</v>
      </c>
      <c r="AL226">
        <v>0.57930845559999999</v>
      </c>
      <c r="AM226">
        <v>0.59945527720000003</v>
      </c>
      <c r="AN226">
        <v>0.61579526689999997</v>
      </c>
      <c r="AO226">
        <v>0.63158422160000005</v>
      </c>
      <c r="AP226">
        <v>0.64706055750000002</v>
      </c>
      <c r="AQ226">
        <v>0.66246837380000001</v>
      </c>
      <c r="AR226">
        <v>0.6776962956</v>
      </c>
      <c r="AS226">
        <v>0.6900265619</v>
      </c>
      <c r="AT226">
        <v>0.70222321330000004</v>
      </c>
      <c r="AU226">
        <v>0.71422737530000002</v>
      </c>
      <c r="AV226">
        <v>0.72610644449999995</v>
      </c>
      <c r="AW226">
        <v>0.73857201490000002</v>
      </c>
    </row>
    <row r="227" spans="2:49" x14ac:dyDescent="0.25">
      <c r="B227" t="s">
        <v>511</v>
      </c>
      <c r="C227">
        <v>0.71679836909740502</v>
      </c>
      <c r="D227">
        <v>0.72830679876826598</v>
      </c>
      <c r="E227">
        <v>0.74398149140000003</v>
      </c>
      <c r="F227">
        <v>0.73798345840000001</v>
      </c>
      <c r="G227">
        <v>0.71317561259999995</v>
      </c>
      <c r="H227">
        <v>0.67768919419999996</v>
      </c>
      <c r="I227">
        <v>0.68173949690000002</v>
      </c>
      <c r="J227">
        <v>0.67195926859999999</v>
      </c>
      <c r="K227">
        <v>0.63999335940000002</v>
      </c>
      <c r="L227">
        <v>0.61745284389999999</v>
      </c>
      <c r="M227">
        <v>0.60584649980000005</v>
      </c>
      <c r="N227">
        <v>0.60130887690000001</v>
      </c>
      <c r="O227">
        <v>0.61001296429999996</v>
      </c>
      <c r="P227">
        <v>0.60199782390000001</v>
      </c>
      <c r="Q227">
        <v>0.57267625280000001</v>
      </c>
      <c r="R227">
        <v>0.53912526260000004</v>
      </c>
      <c r="S227">
        <v>1.4099233900000001</v>
      </c>
      <c r="T227">
        <v>1.183516955</v>
      </c>
      <c r="U227">
        <v>1.001955776</v>
      </c>
      <c r="V227">
        <v>0.83654377790000001</v>
      </c>
      <c r="W227">
        <v>0.83977636359999996</v>
      </c>
      <c r="X227">
        <v>0.84132097660000005</v>
      </c>
      <c r="Y227">
        <v>0.83729888340000003</v>
      </c>
      <c r="Z227">
        <v>0.83350615080000001</v>
      </c>
      <c r="AA227">
        <v>0.82866109389999998</v>
      </c>
      <c r="AB227">
        <v>0.82350449270000003</v>
      </c>
      <c r="AC227">
        <v>0.81866853439999998</v>
      </c>
      <c r="AD227">
        <v>0.81173156580000005</v>
      </c>
      <c r="AE227">
        <v>0.80486797210000005</v>
      </c>
      <c r="AF227">
        <v>0.79930729249999999</v>
      </c>
      <c r="AG227">
        <v>0.79298255969999998</v>
      </c>
      <c r="AH227">
        <v>0.78687028579999996</v>
      </c>
      <c r="AI227">
        <v>0.78356491340000001</v>
      </c>
      <c r="AJ227">
        <v>0.78047111869999997</v>
      </c>
      <c r="AK227">
        <v>0.77770327139999995</v>
      </c>
      <c r="AL227">
        <v>0.7750560474</v>
      </c>
      <c r="AM227">
        <v>0.77255152689999995</v>
      </c>
      <c r="AN227">
        <v>0.76919999640000003</v>
      </c>
      <c r="AO227">
        <v>0.76530015060000001</v>
      </c>
      <c r="AP227">
        <v>0.76118115509999995</v>
      </c>
      <c r="AQ227">
        <v>0.75714155510000003</v>
      </c>
      <c r="AR227">
        <v>0.75305189039999998</v>
      </c>
      <c r="AS227">
        <v>0.75165282180000004</v>
      </c>
      <c r="AT227">
        <v>0.75013148159999998</v>
      </c>
      <c r="AU227">
        <v>0.74843325029999996</v>
      </c>
      <c r="AV227">
        <v>0.74663747120000001</v>
      </c>
      <c r="AW227">
        <v>0.7454679005</v>
      </c>
    </row>
    <row r="228" spans="2:49" x14ac:dyDescent="0.25">
      <c r="B228" t="s">
        <v>512</v>
      </c>
      <c r="C228">
        <v>0.19372928894524399</v>
      </c>
      <c r="D228">
        <v>0.196839675342774</v>
      </c>
      <c r="E228">
        <v>0.2010760788</v>
      </c>
      <c r="F228">
        <v>0.2108392167</v>
      </c>
      <c r="G228">
        <v>0.21538117470000001</v>
      </c>
      <c r="H228">
        <v>0.2163457205</v>
      </c>
      <c r="I228">
        <v>0.23006083660000001</v>
      </c>
      <c r="J228">
        <v>0.23970311529999999</v>
      </c>
      <c r="K228">
        <v>0.24133076410000001</v>
      </c>
      <c r="L228">
        <v>0.24612033999999999</v>
      </c>
      <c r="M228">
        <v>0.25527765689999998</v>
      </c>
      <c r="N228">
        <v>0.26782696979999998</v>
      </c>
      <c r="O228">
        <v>0.28325276989999998</v>
      </c>
      <c r="P228">
        <v>0.29142782810000001</v>
      </c>
      <c r="Q228">
        <v>0.28904748159999999</v>
      </c>
      <c r="R228">
        <v>0.28372452059999997</v>
      </c>
      <c r="S228">
        <v>0.31960748779999998</v>
      </c>
      <c r="T228">
        <v>0.29754905619999999</v>
      </c>
      <c r="U228">
        <v>0.28415745749999999</v>
      </c>
      <c r="V228">
        <v>0.27376358220000002</v>
      </c>
      <c r="W228">
        <v>0.2761637871</v>
      </c>
      <c r="X228">
        <v>0.27801735960000001</v>
      </c>
      <c r="Y228">
        <v>0.28040967</v>
      </c>
      <c r="Z228">
        <v>0.2828656839</v>
      </c>
      <c r="AA228">
        <v>0.28494764719999999</v>
      </c>
      <c r="AB228">
        <v>0.28693698470000001</v>
      </c>
      <c r="AC228">
        <v>0.28901540689999999</v>
      </c>
      <c r="AD228">
        <v>0.28719345219999998</v>
      </c>
      <c r="AE228">
        <v>0.28539004480000002</v>
      </c>
      <c r="AF228">
        <v>0.28365150719999999</v>
      </c>
      <c r="AG228">
        <v>0.28190796839999999</v>
      </c>
      <c r="AH228">
        <v>0.28023467340000002</v>
      </c>
      <c r="AI228">
        <v>0.2795014911</v>
      </c>
      <c r="AJ228">
        <v>0.27884146780000002</v>
      </c>
      <c r="AK228">
        <v>0.2782958807</v>
      </c>
      <c r="AL228">
        <v>0.2778088125</v>
      </c>
      <c r="AM228">
        <v>0.27737127049999999</v>
      </c>
      <c r="AN228">
        <v>0.27669896690000001</v>
      </c>
      <c r="AO228">
        <v>0.27582586720000002</v>
      </c>
      <c r="AP228">
        <v>0.27486968049999999</v>
      </c>
      <c r="AQ228">
        <v>0.2739379475</v>
      </c>
      <c r="AR228">
        <v>0.27298388639999999</v>
      </c>
      <c r="AS228">
        <v>0.27282645909999997</v>
      </c>
      <c r="AT228">
        <v>0.27262395709999998</v>
      </c>
      <c r="AU228">
        <v>0.27235633079999999</v>
      </c>
      <c r="AV228">
        <v>0.27205224010000001</v>
      </c>
      <c r="AW228">
        <v>0.27197559910000002</v>
      </c>
    </row>
    <row r="229" spans="2:49" x14ac:dyDescent="0.25">
      <c r="B229" t="s">
        <v>513</v>
      </c>
      <c r="C229">
        <v>0.38745857789048899</v>
      </c>
      <c r="D229">
        <v>0.39367935068554899</v>
      </c>
      <c r="E229">
        <v>0.4021521575</v>
      </c>
      <c r="F229">
        <v>0.45773532300000003</v>
      </c>
      <c r="G229">
        <v>0.50757919549999997</v>
      </c>
      <c r="H229">
        <v>0.5534487602</v>
      </c>
      <c r="I229">
        <v>0.63885874300000001</v>
      </c>
      <c r="J229">
        <v>0.72255159560000004</v>
      </c>
      <c r="K229">
        <v>0.78966140500000004</v>
      </c>
      <c r="L229">
        <v>0.87419590650000001</v>
      </c>
      <c r="M229">
        <v>0.98425381150000002</v>
      </c>
      <c r="N229">
        <v>1.12093814</v>
      </c>
      <c r="O229">
        <v>1.1973490120000001</v>
      </c>
      <c r="P229">
        <v>1.244219119</v>
      </c>
      <c r="Q229">
        <v>1.2463909790000001</v>
      </c>
      <c r="R229">
        <v>1.2356663910000001</v>
      </c>
      <c r="S229">
        <v>2.180483261</v>
      </c>
      <c r="T229">
        <v>2.1746018500000002</v>
      </c>
      <c r="U229">
        <v>2.2210788969999999</v>
      </c>
      <c r="V229">
        <v>2.2853406010000001</v>
      </c>
      <c r="W229">
        <v>2.369309871</v>
      </c>
      <c r="X229">
        <v>2.4482659770000001</v>
      </c>
      <c r="Y229">
        <v>2.5678366530000001</v>
      </c>
      <c r="Z229">
        <v>2.6876459389999998</v>
      </c>
      <c r="AA229">
        <v>2.8034626139999999</v>
      </c>
      <c r="AB229">
        <v>2.9241889959999998</v>
      </c>
      <c r="AC229">
        <v>3.0452380959999998</v>
      </c>
      <c r="AD229">
        <v>3.1335290059999998</v>
      </c>
      <c r="AE229">
        <v>3.22119863</v>
      </c>
      <c r="AF229">
        <v>3.3088021200000002</v>
      </c>
      <c r="AG229">
        <v>3.400170621</v>
      </c>
      <c r="AH229">
        <v>3.4915887990000001</v>
      </c>
      <c r="AI229">
        <v>3.5451432089999999</v>
      </c>
      <c r="AJ229">
        <v>3.5993959800000002</v>
      </c>
      <c r="AK229">
        <v>3.6549380829999998</v>
      </c>
      <c r="AL229">
        <v>3.7129783330000001</v>
      </c>
      <c r="AM229">
        <v>3.771553629</v>
      </c>
      <c r="AN229">
        <v>3.8225008260000002</v>
      </c>
      <c r="AO229">
        <v>3.8703223279999999</v>
      </c>
      <c r="AP229">
        <v>3.9165647269999999</v>
      </c>
      <c r="AQ229">
        <v>3.962729758</v>
      </c>
      <c r="AR229">
        <v>4.008146623</v>
      </c>
      <c r="AS229">
        <v>4.0892906470000003</v>
      </c>
      <c r="AT229">
        <v>4.1696303940000004</v>
      </c>
      <c r="AU229">
        <v>4.2488117799999996</v>
      </c>
      <c r="AV229">
        <v>4.3272309890000002</v>
      </c>
      <c r="AW229">
        <v>4.4091330959999997</v>
      </c>
    </row>
    <row r="230" spans="2:49" x14ac:dyDescent="0.25">
      <c r="B230" t="s">
        <v>514</v>
      </c>
      <c r="C230">
        <v>1.1905732046364299</v>
      </c>
      <c r="D230">
        <v>1.2096882425386799</v>
      </c>
      <c r="E230">
        <v>1.2291103860000001</v>
      </c>
      <c r="F230">
        <v>1.2315558609999999</v>
      </c>
      <c r="G230">
        <v>1.144862748</v>
      </c>
      <c r="H230">
        <v>0.92594475499999995</v>
      </c>
      <c r="I230">
        <v>1.01780589</v>
      </c>
      <c r="J230">
        <v>1.042128135</v>
      </c>
      <c r="K230">
        <v>0.98354281060000004</v>
      </c>
      <c r="L230">
        <v>0.97429107599999998</v>
      </c>
      <c r="M230">
        <v>0.97856884450000003</v>
      </c>
      <c r="N230">
        <v>0.95329192539999996</v>
      </c>
      <c r="O230">
        <v>0.94684261069999998</v>
      </c>
      <c r="P230">
        <v>0.93489945590000001</v>
      </c>
      <c r="Q230">
        <v>0.92201893619999997</v>
      </c>
      <c r="R230">
        <v>0.91099825189999994</v>
      </c>
      <c r="S230">
        <v>0.90899076229999998</v>
      </c>
      <c r="T230">
        <v>0.89558308600000003</v>
      </c>
      <c r="U230">
        <v>0.89316394939999999</v>
      </c>
      <c r="V230">
        <v>0.89480962600000002</v>
      </c>
      <c r="W230">
        <v>0.89413798160000002</v>
      </c>
      <c r="X230">
        <v>0.89350000080000003</v>
      </c>
      <c r="Y230">
        <v>0.89426371169999996</v>
      </c>
      <c r="Z230">
        <v>0.89894934979999996</v>
      </c>
      <c r="AA230">
        <v>0.9059397199</v>
      </c>
      <c r="AB230">
        <v>0.91479889079999999</v>
      </c>
      <c r="AC230">
        <v>0.92529515179999999</v>
      </c>
      <c r="AD230">
        <v>0.93764250059999998</v>
      </c>
      <c r="AE230">
        <v>0.95093019970000003</v>
      </c>
      <c r="AF230">
        <v>0.96511171399999995</v>
      </c>
      <c r="AG230">
        <v>0.97997186420000004</v>
      </c>
      <c r="AH230">
        <v>0.99537347740000004</v>
      </c>
      <c r="AI230">
        <v>1.011109963</v>
      </c>
      <c r="AJ230">
        <v>1.0271650960000001</v>
      </c>
      <c r="AK230">
        <v>1.043683935</v>
      </c>
      <c r="AL230">
        <v>1.060519864</v>
      </c>
      <c r="AM230">
        <v>1.0776463430000001</v>
      </c>
      <c r="AN230">
        <v>1.0941148860000001</v>
      </c>
      <c r="AO230">
        <v>1.110334414</v>
      </c>
      <c r="AP230">
        <v>1.1264058029999999</v>
      </c>
      <c r="AQ230">
        <v>1.1425110279999999</v>
      </c>
      <c r="AR230">
        <v>1.1584258759999999</v>
      </c>
      <c r="AS230">
        <v>1.1743698359999999</v>
      </c>
      <c r="AT230">
        <v>1.190784777</v>
      </c>
      <c r="AU230">
        <v>1.2074277360000001</v>
      </c>
      <c r="AV230">
        <v>1.224198935</v>
      </c>
      <c r="AW230">
        <v>1.241569672</v>
      </c>
    </row>
    <row r="231" spans="2:49" x14ac:dyDescent="0.25">
      <c r="B231" t="s">
        <v>515</v>
      </c>
      <c r="C231">
        <v>1.7112081308179601</v>
      </c>
      <c r="D231">
        <v>1.7386821308642</v>
      </c>
      <c r="E231">
        <v>1.7665970230000001</v>
      </c>
      <c r="F231">
        <v>1.7872952049999999</v>
      </c>
      <c r="G231">
        <v>1.8117362669999999</v>
      </c>
      <c r="H231">
        <v>1.7013464309999999</v>
      </c>
      <c r="I231">
        <v>1.7757301080000001</v>
      </c>
      <c r="J231">
        <v>1.811414115</v>
      </c>
      <c r="K231">
        <v>1.795157876</v>
      </c>
      <c r="L231">
        <v>1.8035634190000001</v>
      </c>
      <c r="M231">
        <v>1.811236461</v>
      </c>
      <c r="N231">
        <v>1.8451736379999999</v>
      </c>
      <c r="O231">
        <v>1.8971311959999999</v>
      </c>
      <c r="P231">
        <v>1.931059074</v>
      </c>
      <c r="Q231">
        <v>1.956926301</v>
      </c>
      <c r="R231">
        <v>1.9880865759999999</v>
      </c>
      <c r="S231">
        <v>1.9690118130000001</v>
      </c>
      <c r="T231">
        <v>1.9478940339999999</v>
      </c>
      <c r="U231">
        <v>1.9403306250000001</v>
      </c>
      <c r="V231">
        <v>1.9454624810000001</v>
      </c>
      <c r="W231">
        <v>1.9509133780000001</v>
      </c>
      <c r="X231">
        <v>1.9567366450000001</v>
      </c>
      <c r="Y231">
        <v>1.9703981290000001</v>
      </c>
      <c r="Z231">
        <v>1.991083859</v>
      </c>
      <c r="AA231">
        <v>2.0169728189999998</v>
      </c>
      <c r="AB231">
        <v>2.0466378999999999</v>
      </c>
      <c r="AC231">
        <v>2.0790756949999998</v>
      </c>
      <c r="AD231">
        <v>2.1136193360000002</v>
      </c>
      <c r="AE231">
        <v>2.1496363770000002</v>
      </c>
      <c r="AF231">
        <v>2.1867670480000001</v>
      </c>
      <c r="AG231">
        <v>2.224770312</v>
      </c>
      <c r="AH231">
        <v>2.2634994320000001</v>
      </c>
      <c r="AI231">
        <v>2.302853882</v>
      </c>
      <c r="AJ231">
        <v>2.342889628</v>
      </c>
      <c r="AK231">
        <v>2.383571613</v>
      </c>
      <c r="AL231">
        <v>2.4249053159999998</v>
      </c>
      <c r="AM231">
        <v>2.4668893810000001</v>
      </c>
      <c r="AN231">
        <v>2.5079581609999999</v>
      </c>
      <c r="AO231">
        <v>2.548685474</v>
      </c>
      <c r="AP231">
        <v>2.589371528</v>
      </c>
      <c r="AQ231">
        <v>2.630232334</v>
      </c>
      <c r="AR231">
        <v>2.671320465</v>
      </c>
      <c r="AS231">
        <v>2.7117698030000001</v>
      </c>
      <c r="AT231">
        <v>2.751872772</v>
      </c>
      <c r="AU231">
        <v>2.791793921</v>
      </c>
      <c r="AV231">
        <v>2.831625254</v>
      </c>
      <c r="AW231">
        <v>2.8714828149999998</v>
      </c>
    </row>
    <row r="232" spans="2:49" x14ac:dyDescent="0.25">
      <c r="B232" t="s">
        <v>516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517</v>
      </c>
      <c r="C233">
        <v>1.5692072404564801</v>
      </c>
      <c r="D233">
        <v>1.5944013702764701</v>
      </c>
      <c r="E233">
        <v>1.620000125</v>
      </c>
      <c r="F233">
        <v>1.638809427</v>
      </c>
      <c r="G233">
        <v>1.6646779549999999</v>
      </c>
      <c r="H233">
        <v>1.5508689470000001</v>
      </c>
      <c r="I233">
        <v>1.628228214</v>
      </c>
      <c r="J233">
        <v>1.6778503929999999</v>
      </c>
      <c r="K233">
        <v>1.671130776</v>
      </c>
      <c r="L233">
        <v>1.679255503</v>
      </c>
      <c r="M233">
        <v>1.6854006539999999</v>
      </c>
      <c r="N233">
        <v>1.6981167559999999</v>
      </c>
      <c r="O233">
        <v>1.7766458940000001</v>
      </c>
      <c r="P233">
        <v>1.865632167</v>
      </c>
      <c r="Q233">
        <v>1.950066697</v>
      </c>
      <c r="R233">
        <v>2.0206636310000001</v>
      </c>
      <c r="S233">
        <v>2.0282196190000001</v>
      </c>
      <c r="T233">
        <v>1.997454896</v>
      </c>
      <c r="U233">
        <v>1.9737230109999999</v>
      </c>
      <c r="V233">
        <v>1.9629104749999999</v>
      </c>
      <c r="W233">
        <v>1.952926709</v>
      </c>
      <c r="X233">
        <v>1.944170484</v>
      </c>
      <c r="Y233">
        <v>1.9535003529999999</v>
      </c>
      <c r="Z233">
        <v>1.9712804900000001</v>
      </c>
      <c r="AA233">
        <v>1.9933623650000001</v>
      </c>
      <c r="AB233">
        <v>2.0182125059999998</v>
      </c>
      <c r="AC233">
        <v>2.0453484880000001</v>
      </c>
      <c r="AD233">
        <v>2.0747808659999998</v>
      </c>
      <c r="AE233">
        <v>2.106005224</v>
      </c>
      <c r="AF233">
        <v>2.1387648260000001</v>
      </c>
      <c r="AG233">
        <v>2.172784091</v>
      </c>
      <c r="AH233">
        <v>2.207832899</v>
      </c>
      <c r="AI233">
        <v>2.2439829850000002</v>
      </c>
      <c r="AJ233">
        <v>2.2811151590000001</v>
      </c>
      <c r="AK233">
        <v>2.3190572249999999</v>
      </c>
      <c r="AL233">
        <v>2.3577306579999999</v>
      </c>
      <c r="AM233">
        <v>2.3971031709999999</v>
      </c>
      <c r="AN233">
        <v>2.4364469560000002</v>
      </c>
      <c r="AO233">
        <v>2.4760194420000001</v>
      </c>
      <c r="AP233">
        <v>2.5159063910000001</v>
      </c>
      <c r="AQ233">
        <v>2.5561903359999998</v>
      </c>
      <c r="AR233">
        <v>2.5968384759999998</v>
      </c>
      <c r="AS233">
        <v>2.637165896</v>
      </c>
      <c r="AT233">
        <v>2.6771712970000001</v>
      </c>
      <c r="AU233">
        <v>2.7169220250000001</v>
      </c>
      <c r="AV233">
        <v>2.7564592010000002</v>
      </c>
      <c r="AW233">
        <v>2.7958198539999999</v>
      </c>
    </row>
    <row r="234" spans="2:49" x14ac:dyDescent="0.25">
      <c r="B234" t="s">
        <v>518</v>
      </c>
      <c r="C234">
        <v>0.99189533402801899</v>
      </c>
      <c r="D234">
        <v>0.99189533402801799</v>
      </c>
      <c r="E234">
        <v>0.99189532579999995</v>
      </c>
      <c r="F234">
        <v>0.98719184500000001</v>
      </c>
      <c r="G234">
        <v>0.98252794320000003</v>
      </c>
      <c r="H234">
        <v>0.97786161770000002</v>
      </c>
      <c r="I234">
        <v>0.97325032050000004</v>
      </c>
      <c r="J234">
        <v>0.96866348930000001</v>
      </c>
      <c r="K234">
        <v>0.96410652370000005</v>
      </c>
      <c r="L234">
        <v>0.95957519879999997</v>
      </c>
      <c r="M234">
        <v>0.95505164679999999</v>
      </c>
      <c r="N234">
        <v>0.950562923</v>
      </c>
      <c r="O234">
        <v>0.94784089490000001</v>
      </c>
      <c r="P234">
        <v>0.94498869529999996</v>
      </c>
      <c r="Q234">
        <v>0.94200272730000001</v>
      </c>
      <c r="R234">
        <v>0.93884510099999996</v>
      </c>
      <c r="S234">
        <v>0.95294052510000005</v>
      </c>
      <c r="T234">
        <v>0.95003926240000003</v>
      </c>
      <c r="U234">
        <v>0.9471715597</v>
      </c>
      <c r="V234">
        <v>0.94434512029999995</v>
      </c>
      <c r="W234">
        <v>0.94261135419999997</v>
      </c>
      <c r="X234">
        <v>0.94087043770000001</v>
      </c>
      <c r="Y234">
        <v>0.9409121614</v>
      </c>
      <c r="Z234">
        <v>0.94095480409999999</v>
      </c>
      <c r="AA234">
        <v>0.94099857730000003</v>
      </c>
      <c r="AB234">
        <v>0.94102465410000002</v>
      </c>
      <c r="AC234">
        <v>0.94104979899999996</v>
      </c>
      <c r="AD234">
        <v>0.94114802819999999</v>
      </c>
      <c r="AE234">
        <v>0.94125076330000002</v>
      </c>
      <c r="AF234">
        <v>0.94135798209999999</v>
      </c>
      <c r="AG234">
        <v>0.94146184769999997</v>
      </c>
      <c r="AH234">
        <v>0.94157035929999999</v>
      </c>
      <c r="AI234">
        <v>0.94160269990000001</v>
      </c>
      <c r="AJ234">
        <v>0.94163525400000003</v>
      </c>
      <c r="AK234">
        <v>0.94166721939999998</v>
      </c>
      <c r="AL234">
        <v>0.94170866929999997</v>
      </c>
      <c r="AM234">
        <v>0.94174991789999996</v>
      </c>
      <c r="AN234">
        <v>0.94160069790000001</v>
      </c>
      <c r="AO234">
        <v>0.94144526080000002</v>
      </c>
      <c r="AP234">
        <v>0.94128305509999999</v>
      </c>
      <c r="AQ234">
        <v>0.94111303540000002</v>
      </c>
      <c r="AR234">
        <v>0.94093532079999997</v>
      </c>
      <c r="AS234">
        <v>0.94071660239999999</v>
      </c>
      <c r="AT234">
        <v>0.94049316530000004</v>
      </c>
      <c r="AU234">
        <v>0.94026493109999998</v>
      </c>
      <c r="AV234">
        <v>0.94003143970000003</v>
      </c>
      <c r="AW234">
        <v>0.9397896832</v>
      </c>
    </row>
    <row r="235" spans="2:49" x14ac:dyDescent="0.25">
      <c r="B235" t="s">
        <v>519</v>
      </c>
      <c r="C235">
        <v>8.10466597198101E-3</v>
      </c>
      <c r="D235">
        <v>8.10466597198101E-3</v>
      </c>
      <c r="E235">
        <v>8.1046741800000002E-3</v>
      </c>
      <c r="F235">
        <v>1.2808155E-2</v>
      </c>
      <c r="G235">
        <v>1.74720568E-2</v>
      </c>
      <c r="H235">
        <v>2.2138382299999999E-2</v>
      </c>
      <c r="I235">
        <v>2.6749679500000002E-2</v>
      </c>
      <c r="J235">
        <v>3.13365107E-2</v>
      </c>
      <c r="K235">
        <v>3.5893476299999998E-2</v>
      </c>
      <c r="L235">
        <v>4.0424801199999999E-2</v>
      </c>
      <c r="M235">
        <v>4.4948353199999999E-2</v>
      </c>
      <c r="N235">
        <v>4.9437077000000003E-2</v>
      </c>
      <c r="O235">
        <v>5.2159105099999999E-2</v>
      </c>
      <c r="P235">
        <v>5.5011304699999999E-2</v>
      </c>
      <c r="Q235">
        <v>5.7997272699999998E-2</v>
      </c>
      <c r="R235">
        <v>6.1154898999999999E-2</v>
      </c>
      <c r="S235">
        <v>4.7059474900000002E-2</v>
      </c>
      <c r="T235">
        <v>4.9960737599999999E-2</v>
      </c>
      <c r="U235">
        <v>5.2828440300000001E-2</v>
      </c>
      <c r="V235">
        <v>5.56548797E-2</v>
      </c>
      <c r="W235">
        <v>5.7388645799999999E-2</v>
      </c>
      <c r="X235">
        <v>5.9129562300000001E-2</v>
      </c>
      <c r="Y235">
        <v>5.9087838599999998E-2</v>
      </c>
      <c r="Z235">
        <v>5.90451959E-2</v>
      </c>
      <c r="AA235">
        <v>5.90014227E-2</v>
      </c>
      <c r="AB235">
        <v>5.8975345899999997E-2</v>
      </c>
      <c r="AC235">
        <v>5.8950201000000001E-2</v>
      </c>
      <c r="AD235">
        <v>5.88519718E-2</v>
      </c>
      <c r="AE235">
        <v>5.8749236699999999E-2</v>
      </c>
      <c r="AF235">
        <v>5.8642017900000003E-2</v>
      </c>
      <c r="AG235">
        <v>5.85381523E-2</v>
      </c>
      <c r="AH235">
        <v>5.84296407E-2</v>
      </c>
      <c r="AI235">
        <v>5.8397300100000001E-2</v>
      </c>
      <c r="AJ235">
        <v>5.8364746000000002E-2</v>
      </c>
      <c r="AK235">
        <v>5.8332780600000002E-2</v>
      </c>
      <c r="AL235">
        <v>5.8291330699999998E-2</v>
      </c>
      <c r="AM235">
        <v>5.8250082100000003E-2</v>
      </c>
      <c r="AN235">
        <v>5.8399302100000001E-2</v>
      </c>
      <c r="AO235">
        <v>5.8554739199999997E-2</v>
      </c>
      <c r="AP235">
        <v>5.8716944899999998E-2</v>
      </c>
      <c r="AQ235">
        <v>5.8886964600000001E-2</v>
      </c>
      <c r="AR235">
        <v>5.9064679199999998E-2</v>
      </c>
      <c r="AS235">
        <v>5.9283397600000003E-2</v>
      </c>
      <c r="AT235">
        <v>5.9506834699999997E-2</v>
      </c>
      <c r="AU235">
        <v>5.97350689E-2</v>
      </c>
      <c r="AV235">
        <v>5.9968560300000001E-2</v>
      </c>
      <c r="AW235">
        <v>6.0210316799999997E-2</v>
      </c>
    </row>
    <row r="236" spans="2:49" x14ac:dyDescent="0.25">
      <c r="B236" t="s">
        <v>520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521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522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523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524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525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526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527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528</v>
      </c>
      <c r="C244">
        <v>0.92287069498865704</v>
      </c>
      <c r="D244">
        <v>0.92287069498865704</v>
      </c>
      <c r="E244">
        <v>0.92285345379999995</v>
      </c>
      <c r="F244">
        <v>0.91579922660000002</v>
      </c>
      <c r="G244">
        <v>0.90891716239999998</v>
      </c>
      <c r="H244">
        <v>0.90182154010000004</v>
      </c>
      <c r="I244">
        <v>0.89503264110000003</v>
      </c>
      <c r="J244">
        <v>0.88832232339999995</v>
      </c>
      <c r="K244">
        <v>0.88168476259999995</v>
      </c>
      <c r="L244">
        <v>0.87509615460000001</v>
      </c>
      <c r="M244">
        <v>0.86846770510000004</v>
      </c>
      <c r="N244">
        <v>0.86184677450000002</v>
      </c>
      <c r="O244">
        <v>0.83705737609999997</v>
      </c>
      <c r="P244">
        <v>0.8076232444</v>
      </c>
      <c r="Q244">
        <v>0.7732048574</v>
      </c>
      <c r="R244">
        <v>0.73329685529999999</v>
      </c>
      <c r="S244">
        <v>0.70234381030000004</v>
      </c>
      <c r="T244">
        <v>0.69980047990000005</v>
      </c>
      <c r="U244">
        <v>0.69693309810000004</v>
      </c>
      <c r="V244">
        <v>0.69407555519999997</v>
      </c>
      <c r="W244">
        <v>0.68760081640000004</v>
      </c>
      <c r="X244">
        <v>0.68108808629999995</v>
      </c>
      <c r="Y244">
        <v>0.67483280150000002</v>
      </c>
      <c r="Z244">
        <v>0.66865337329999996</v>
      </c>
      <c r="AA244">
        <v>0.66254358889999998</v>
      </c>
      <c r="AB244">
        <v>0.65630225580000001</v>
      </c>
      <c r="AC244">
        <v>0.65008454599999999</v>
      </c>
      <c r="AD244">
        <v>0.644715229</v>
      </c>
      <c r="AE244">
        <v>0.63941323679999995</v>
      </c>
      <c r="AF244">
        <v>0.63417209389999996</v>
      </c>
      <c r="AG244">
        <v>0.62886038330000005</v>
      </c>
      <c r="AH244">
        <v>0.62360529379999996</v>
      </c>
      <c r="AI244">
        <v>0.62145276289999996</v>
      </c>
      <c r="AJ244">
        <v>0.61932079510000004</v>
      </c>
      <c r="AK244">
        <v>0.61720296460000001</v>
      </c>
      <c r="AL244">
        <v>0.61504758979999996</v>
      </c>
      <c r="AM244">
        <v>0.61291042939999996</v>
      </c>
      <c r="AN244">
        <v>0.6101841643</v>
      </c>
      <c r="AO244">
        <v>0.60749496459999996</v>
      </c>
      <c r="AP244">
        <v>0.60483281629999996</v>
      </c>
      <c r="AQ244">
        <v>0.60218750919999997</v>
      </c>
      <c r="AR244">
        <v>0.59956397589999999</v>
      </c>
      <c r="AS244">
        <v>0.59684680489999997</v>
      </c>
      <c r="AT244">
        <v>0.59412945829999997</v>
      </c>
      <c r="AU244">
        <v>0.59141556780000004</v>
      </c>
      <c r="AV244">
        <v>0.58870252830000003</v>
      </c>
      <c r="AW244">
        <v>0.58595680130000005</v>
      </c>
    </row>
    <row r="245" spans="2:49" x14ac:dyDescent="0.25">
      <c r="B245" t="s">
        <v>529</v>
      </c>
      <c r="C245">
        <v>4.1245617653124303E-2</v>
      </c>
      <c r="D245">
        <v>4.1245617653124303E-2</v>
      </c>
      <c r="E245">
        <v>4.1254837500000002E-2</v>
      </c>
      <c r="F245">
        <v>4.7474808899999998E-2</v>
      </c>
      <c r="G245">
        <v>5.3376000899999998E-2</v>
      </c>
      <c r="H245">
        <v>5.9166558600000002E-2</v>
      </c>
      <c r="I245">
        <v>6.4516878900000005E-2</v>
      </c>
      <c r="J245">
        <v>6.9537039800000006E-2</v>
      </c>
      <c r="K245">
        <v>7.4204155899999999E-2</v>
      </c>
      <c r="L245">
        <v>7.8503359300000006E-2</v>
      </c>
      <c r="M245">
        <v>8.2456529400000006E-2</v>
      </c>
      <c r="N245">
        <v>8.5994519500000005E-2</v>
      </c>
      <c r="O245">
        <v>0.10914213540000001</v>
      </c>
      <c r="P245">
        <v>0.13733009979999999</v>
      </c>
      <c r="Q245">
        <v>0.171022918</v>
      </c>
      <c r="R245">
        <v>0.2107575753</v>
      </c>
      <c r="S245">
        <v>0.1829655919</v>
      </c>
      <c r="T245">
        <v>0.18864274519999999</v>
      </c>
      <c r="U245">
        <v>0.19443508179999999</v>
      </c>
      <c r="V245">
        <v>0.20014181319999999</v>
      </c>
      <c r="W245">
        <v>0.20072976770000001</v>
      </c>
      <c r="X245">
        <v>0.20129542219999999</v>
      </c>
      <c r="Y245">
        <v>0.20368874440000001</v>
      </c>
      <c r="Z245">
        <v>0.20603389429999999</v>
      </c>
      <c r="AA245">
        <v>0.208335772</v>
      </c>
      <c r="AB245">
        <v>0.2106343635</v>
      </c>
      <c r="AC245">
        <v>0.21291983850000001</v>
      </c>
      <c r="AD245">
        <v>0.21539730060000001</v>
      </c>
      <c r="AE245">
        <v>0.2178405893</v>
      </c>
      <c r="AF245">
        <v>0.2202536568</v>
      </c>
      <c r="AG245">
        <v>0.2226396169</v>
      </c>
      <c r="AH245">
        <v>0.22499874110000001</v>
      </c>
      <c r="AI245">
        <v>0.22523402849999999</v>
      </c>
      <c r="AJ245">
        <v>0.2254640135</v>
      </c>
      <c r="AK245">
        <v>0.22569246770000001</v>
      </c>
      <c r="AL245">
        <v>0.2259016331</v>
      </c>
      <c r="AM245">
        <v>0.22610697090000001</v>
      </c>
      <c r="AN245">
        <v>0.22679172110000001</v>
      </c>
      <c r="AO245">
        <v>0.22745837029999999</v>
      </c>
      <c r="AP245">
        <v>0.228112861</v>
      </c>
      <c r="AQ245">
        <v>0.22876115390000001</v>
      </c>
      <c r="AR245">
        <v>0.22940044339999999</v>
      </c>
      <c r="AS245">
        <v>0.2291148734</v>
      </c>
      <c r="AT245">
        <v>0.2288278154</v>
      </c>
      <c r="AU245">
        <v>0.22853726520000001</v>
      </c>
      <c r="AV245">
        <v>0.22824474319999999</v>
      </c>
      <c r="AW245">
        <v>0.2279687541</v>
      </c>
    </row>
    <row r="246" spans="2:49" x14ac:dyDescent="0.25">
      <c r="B246" t="s">
        <v>530</v>
      </c>
      <c r="C246">
        <v>5.1557022066405396E-3</v>
      </c>
      <c r="D246">
        <v>5.1557022066405396E-3</v>
      </c>
      <c r="E246">
        <v>5.1568546899999996E-3</v>
      </c>
      <c r="F246">
        <v>4.8228788000000003E-3</v>
      </c>
      <c r="G246">
        <v>4.5047956499999998E-3</v>
      </c>
      <c r="H246">
        <v>4.2200178099999998E-3</v>
      </c>
      <c r="I246">
        <v>3.9429294199999996E-3</v>
      </c>
      <c r="J246">
        <v>3.6836813399999998E-3</v>
      </c>
      <c r="K246">
        <v>3.4413558600000001E-3</v>
      </c>
      <c r="L246">
        <v>3.2154712899999998E-3</v>
      </c>
      <c r="M246">
        <v>3.0068264700000001E-3</v>
      </c>
      <c r="N246">
        <v>2.8126799599999999E-3</v>
      </c>
      <c r="O246">
        <v>2.7269940500000002E-3</v>
      </c>
      <c r="P246">
        <v>2.6211970900000001E-3</v>
      </c>
      <c r="Q246">
        <v>2.49362104E-3</v>
      </c>
      <c r="R246">
        <v>2.34747802E-3</v>
      </c>
      <c r="S246">
        <v>1.02325387E-2</v>
      </c>
      <c r="T246">
        <v>9.5588636000000001E-3</v>
      </c>
      <c r="U246">
        <v>8.9118708800000005E-3</v>
      </c>
      <c r="V246">
        <v>8.2792591000000002E-3</v>
      </c>
      <c r="W246">
        <v>1.06357073E-2</v>
      </c>
      <c r="X246">
        <v>1.30213788E-2</v>
      </c>
      <c r="Y246">
        <v>1.30057738E-2</v>
      </c>
      <c r="Z246">
        <v>1.2987020700000001E-2</v>
      </c>
      <c r="AA246">
        <v>1.2965543600000001E-2</v>
      </c>
      <c r="AB246">
        <v>1.29396298E-2</v>
      </c>
      <c r="AC246">
        <v>1.29130592E-2</v>
      </c>
      <c r="AD246">
        <v>1.33810917E-2</v>
      </c>
      <c r="AE246">
        <v>1.3844318099999999E-2</v>
      </c>
      <c r="AF246">
        <v>1.43029734E-2</v>
      </c>
      <c r="AG246">
        <v>1.47603723E-2</v>
      </c>
      <c r="AH246">
        <v>1.52133268E-2</v>
      </c>
      <c r="AI246">
        <v>1.57838722E-2</v>
      </c>
      <c r="AJ246">
        <v>1.6350372200000001E-2</v>
      </c>
      <c r="AK246">
        <v>1.6913118099999999E-2</v>
      </c>
      <c r="AL246">
        <v>1.7482269200000001E-2</v>
      </c>
      <c r="AM246">
        <v>1.80475301E-2</v>
      </c>
      <c r="AN246">
        <v>1.8551880199999999E-2</v>
      </c>
      <c r="AO246">
        <v>1.9053026899999999E-2</v>
      </c>
      <c r="AP246">
        <v>1.9551398500000001E-2</v>
      </c>
      <c r="AQ246">
        <v>2.0047472300000001E-2</v>
      </c>
      <c r="AR246">
        <v>2.0540986899999999E-2</v>
      </c>
      <c r="AS246">
        <v>2.0938250200000001E-2</v>
      </c>
      <c r="AT246">
        <v>2.1335744800000001E-2</v>
      </c>
      <c r="AU246">
        <v>2.1733273899999999E-2</v>
      </c>
      <c r="AV246">
        <v>2.2130967000000001E-2</v>
      </c>
      <c r="AW246">
        <v>2.2530643999999999E-2</v>
      </c>
    </row>
    <row r="247" spans="2:49" x14ac:dyDescent="0.25">
      <c r="B247" t="s">
        <v>531</v>
      </c>
      <c r="C247">
        <v>1.5260878531656001E-2</v>
      </c>
      <c r="D247">
        <v>1.5260878531656001E-2</v>
      </c>
      <c r="E247">
        <v>1.52642899E-2</v>
      </c>
      <c r="F247">
        <v>1.49608725E-2</v>
      </c>
      <c r="G247">
        <v>1.4644836600000001E-2</v>
      </c>
      <c r="H247">
        <v>1.4377473700000001E-2</v>
      </c>
      <c r="I247">
        <v>1.4078168699999999E-2</v>
      </c>
      <c r="J247">
        <v>1.37837719E-2</v>
      </c>
      <c r="K247">
        <v>1.3495049199999999E-2</v>
      </c>
      <c r="L247">
        <v>1.32144285E-2</v>
      </c>
      <c r="M247">
        <v>1.2950036E-2</v>
      </c>
      <c r="N247">
        <v>1.26952657E-2</v>
      </c>
      <c r="O247">
        <v>1.27294495E-2</v>
      </c>
      <c r="P247">
        <v>1.2654036E-2</v>
      </c>
      <c r="Q247">
        <v>1.24498408E-2</v>
      </c>
      <c r="R247">
        <v>1.21210107E-2</v>
      </c>
      <c r="S247">
        <v>3.4457073099999999E-2</v>
      </c>
      <c r="T247">
        <v>3.0099765899999999E-2</v>
      </c>
      <c r="U247">
        <v>2.58749632E-2</v>
      </c>
      <c r="V247">
        <v>2.1738982E-2</v>
      </c>
      <c r="W247">
        <v>2.2072188E-2</v>
      </c>
      <c r="X247">
        <v>2.2406453400000002E-2</v>
      </c>
      <c r="Y247">
        <v>2.2415199100000002E-2</v>
      </c>
      <c r="Z247">
        <v>2.2418534300000001E-2</v>
      </c>
      <c r="AA247">
        <v>2.24171666E-2</v>
      </c>
      <c r="AB247">
        <v>2.23995297E-2</v>
      </c>
      <c r="AC247">
        <v>2.23807317E-2</v>
      </c>
      <c r="AD247">
        <v>2.22120027E-2</v>
      </c>
      <c r="AE247">
        <v>2.2043373200000001E-2</v>
      </c>
      <c r="AF247">
        <v>2.18752649E-2</v>
      </c>
      <c r="AG247">
        <v>2.1704206E-2</v>
      </c>
      <c r="AH247">
        <v>2.1534126600000002E-2</v>
      </c>
      <c r="AI247">
        <v>2.1433982300000001E-2</v>
      </c>
      <c r="AJ247">
        <v>2.13341459E-2</v>
      </c>
      <c r="AK247">
        <v>2.1234970299999999E-2</v>
      </c>
      <c r="AL247">
        <v>2.1135231899999999E-2</v>
      </c>
      <c r="AM247">
        <v>2.1035910800000002E-2</v>
      </c>
      <c r="AN247">
        <v>2.0976866E-2</v>
      </c>
      <c r="AO247">
        <v>2.09166171E-2</v>
      </c>
      <c r="AP247">
        <v>2.0855729699999999E-2</v>
      </c>
      <c r="AQ247">
        <v>2.0794757800000001E-2</v>
      </c>
      <c r="AR247">
        <v>2.0733450699999999E-2</v>
      </c>
      <c r="AS247">
        <v>2.0735457799999999E-2</v>
      </c>
      <c r="AT247">
        <v>2.07373543E-2</v>
      </c>
      <c r="AU247">
        <v>2.07389581E-2</v>
      </c>
      <c r="AV247">
        <v>2.0740405999999999E-2</v>
      </c>
      <c r="AW247">
        <v>2.07433814E-2</v>
      </c>
    </row>
    <row r="248" spans="2:49" x14ac:dyDescent="0.25">
      <c r="B248" t="s">
        <v>532</v>
      </c>
      <c r="C248">
        <v>5.1557022066405396E-3</v>
      </c>
      <c r="D248">
        <v>5.1557022066405396E-3</v>
      </c>
      <c r="E248">
        <v>5.1568546899999996E-3</v>
      </c>
      <c r="F248">
        <v>5.3428342600000001E-3</v>
      </c>
      <c r="G248">
        <v>5.5284807500000002E-3</v>
      </c>
      <c r="H248">
        <v>5.7373367800000004E-3</v>
      </c>
      <c r="I248">
        <v>5.9385499899999999E-3</v>
      </c>
      <c r="J248">
        <v>6.1462301800000001E-3</v>
      </c>
      <c r="K248">
        <v>6.3609459300000004E-3</v>
      </c>
      <c r="L248">
        <v>6.5841862900000003E-3</v>
      </c>
      <c r="M248">
        <v>6.8207352400000004E-3</v>
      </c>
      <c r="N248">
        <v>7.06819462E-3</v>
      </c>
      <c r="O248">
        <v>7.3355692999999998E-3</v>
      </c>
      <c r="P248">
        <v>7.5476328400000004E-3</v>
      </c>
      <c r="Q248">
        <v>7.68604627E-3</v>
      </c>
      <c r="R248">
        <v>7.7452515700000002E-3</v>
      </c>
      <c r="S248">
        <v>8.9488108700000006E-3</v>
      </c>
      <c r="T248">
        <v>8.6536890800000005E-3</v>
      </c>
      <c r="U248">
        <v>8.3758977200000008E-3</v>
      </c>
      <c r="V248">
        <v>8.1049966899999996E-3</v>
      </c>
      <c r="W248">
        <v>8.2428764700000004E-3</v>
      </c>
      <c r="X248">
        <v>8.3813276900000008E-3</v>
      </c>
      <c r="Y248">
        <v>8.4723535599999997E-3</v>
      </c>
      <c r="Z248">
        <v>8.5613720599999905E-3</v>
      </c>
      <c r="AA248">
        <v>8.6485926500000001E-3</v>
      </c>
      <c r="AB248">
        <v>8.7323554299999998E-3</v>
      </c>
      <c r="AC248">
        <v>8.8155847099999907E-3</v>
      </c>
      <c r="AD248">
        <v>8.7562385600000008E-3</v>
      </c>
      <c r="AE248">
        <v>8.69687037E-3</v>
      </c>
      <c r="AF248">
        <v>8.6376461900000007E-3</v>
      </c>
      <c r="AG248">
        <v>8.5776762499999906E-3</v>
      </c>
      <c r="AH248">
        <v>8.5180254299999994E-3</v>
      </c>
      <c r="AI248">
        <v>8.4841409100000001E-3</v>
      </c>
      <c r="AJ248">
        <v>8.4503401099999906E-3</v>
      </c>
      <c r="AK248">
        <v>8.4167630099999998E-3</v>
      </c>
      <c r="AL248">
        <v>8.3836657200000008E-3</v>
      </c>
      <c r="AM248">
        <v>8.3506919400000001E-3</v>
      </c>
      <c r="AN248">
        <v>8.3360271699999995E-3</v>
      </c>
      <c r="AO248">
        <v>8.3208501400000006E-3</v>
      </c>
      <c r="AP248">
        <v>8.30538439E-3</v>
      </c>
      <c r="AQ248">
        <v>8.2898499500000007E-3</v>
      </c>
      <c r="AR248">
        <v>8.2741465199999906E-3</v>
      </c>
      <c r="AS248">
        <v>8.2786793599999905E-3</v>
      </c>
      <c r="AT248">
        <v>8.2831713199999907E-3</v>
      </c>
      <c r="AU248">
        <v>8.2875494999999997E-3</v>
      </c>
      <c r="AV248">
        <v>8.2918685099999997E-3</v>
      </c>
      <c r="AW248">
        <v>8.2968014900000001E-3</v>
      </c>
    </row>
    <row r="249" spans="2:49" x14ac:dyDescent="0.25">
      <c r="B249" t="s">
        <v>533</v>
      </c>
      <c r="C249">
        <v>1.0311404413280999E-2</v>
      </c>
      <c r="D249">
        <v>1.0311404413280999E-2</v>
      </c>
      <c r="E249">
        <v>1.0313709399999999E-2</v>
      </c>
      <c r="F249">
        <v>1.15993789E-2</v>
      </c>
      <c r="G249">
        <v>1.30287237E-2</v>
      </c>
      <c r="H249">
        <v>1.4677073000000001E-2</v>
      </c>
      <c r="I249">
        <v>1.6490831899999999E-2</v>
      </c>
      <c r="J249">
        <v>1.8526953299999999E-2</v>
      </c>
      <c r="K249">
        <v>2.08137306E-2</v>
      </c>
      <c r="L249">
        <v>2.33863999E-2</v>
      </c>
      <c r="M249">
        <v>2.6298167800000001E-2</v>
      </c>
      <c r="N249">
        <v>2.9582565700000001E-2</v>
      </c>
      <c r="O249">
        <v>3.1008475800000001E-2</v>
      </c>
      <c r="P249">
        <v>3.2223789900000001E-2</v>
      </c>
      <c r="Q249">
        <v>3.3142716500000002E-2</v>
      </c>
      <c r="R249">
        <v>3.3731829099999999E-2</v>
      </c>
      <c r="S249">
        <v>6.1052175100000002E-2</v>
      </c>
      <c r="T249">
        <v>6.3244456300000002E-2</v>
      </c>
      <c r="U249">
        <v>6.5469088300000006E-2</v>
      </c>
      <c r="V249">
        <v>6.7659393799999995E-2</v>
      </c>
      <c r="W249">
        <v>7.07186442E-2</v>
      </c>
      <c r="X249">
        <v>7.3807331500000004E-2</v>
      </c>
      <c r="Y249">
        <v>7.7585127500000003E-2</v>
      </c>
      <c r="Z249">
        <v>8.1345805300000004E-2</v>
      </c>
      <c r="AA249">
        <v>8.5089336200000004E-2</v>
      </c>
      <c r="AB249">
        <v>8.89918658E-2</v>
      </c>
      <c r="AC249">
        <v>9.2886239800000006E-2</v>
      </c>
      <c r="AD249">
        <v>9.5538137400000001E-2</v>
      </c>
      <c r="AE249">
        <v>9.8161612199999998E-2</v>
      </c>
      <c r="AF249">
        <v>0.1007583648</v>
      </c>
      <c r="AG249">
        <v>0.10345774520000001</v>
      </c>
      <c r="AH249">
        <v>0.10613048629999999</v>
      </c>
      <c r="AI249">
        <v>0.10761121310000001</v>
      </c>
      <c r="AJ249">
        <v>0.1090803333</v>
      </c>
      <c r="AK249">
        <v>0.1105397162</v>
      </c>
      <c r="AL249">
        <v>0.1120496103</v>
      </c>
      <c r="AM249">
        <v>0.1135484668</v>
      </c>
      <c r="AN249">
        <v>0.1151593413</v>
      </c>
      <c r="AO249">
        <v>0.1167561709</v>
      </c>
      <c r="AP249">
        <v>0.11834181019999999</v>
      </c>
      <c r="AQ249">
        <v>0.11991925690000001</v>
      </c>
      <c r="AR249">
        <v>0.1214869965</v>
      </c>
      <c r="AS249">
        <v>0.12408593430000001</v>
      </c>
      <c r="AT249">
        <v>0.12668645579999999</v>
      </c>
      <c r="AU249">
        <v>0.12928738549999999</v>
      </c>
      <c r="AV249">
        <v>0.13188948689999999</v>
      </c>
      <c r="AW249">
        <v>0.1345036178</v>
      </c>
    </row>
    <row r="250" spans="2:49" x14ac:dyDescent="0.25">
      <c r="B250" t="s">
        <v>534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535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282</v>
      </c>
      <c r="C252">
        <v>1.54983431156195</v>
      </c>
      <c r="D252">
        <v>1.57471740274219</v>
      </c>
      <c r="E252">
        <v>1.60860863</v>
      </c>
      <c r="F252">
        <v>1.873045399</v>
      </c>
      <c r="G252">
        <v>2.0755696449999999</v>
      </c>
      <c r="H252">
        <v>2.232830898</v>
      </c>
      <c r="I252">
        <v>2.5033874840000001</v>
      </c>
      <c r="J252">
        <v>2.7134910880000001</v>
      </c>
      <c r="K252">
        <v>2.813347759</v>
      </c>
      <c r="L252">
        <v>2.9338250160000001</v>
      </c>
      <c r="M252">
        <v>3.0906681640000002</v>
      </c>
      <c r="N252">
        <v>3.277185485</v>
      </c>
      <c r="O252">
        <v>4.2825014269999997</v>
      </c>
      <c r="P252">
        <v>5.3898954999999997</v>
      </c>
      <c r="Q252">
        <v>6.4980816949999998</v>
      </c>
      <c r="R252">
        <v>7.7719836359999999</v>
      </c>
      <c r="S252">
        <v>6.5687196139999999</v>
      </c>
      <c r="T252">
        <v>6.5461578789999999</v>
      </c>
      <c r="U252">
        <v>6.58783619</v>
      </c>
      <c r="V252">
        <v>6.6508047140000004</v>
      </c>
      <c r="W252">
        <v>5.9951592219999998</v>
      </c>
      <c r="X252">
        <v>5.4453704299999997</v>
      </c>
      <c r="Y252">
        <v>5.1167888960000001</v>
      </c>
      <c r="Z252">
        <v>4.8707497760000003</v>
      </c>
      <c r="AA252">
        <v>4.677296213</v>
      </c>
      <c r="AB252">
        <v>4.5236961100000004</v>
      </c>
      <c r="AC252">
        <v>4.393589714</v>
      </c>
      <c r="AD252">
        <v>4.3016795510000003</v>
      </c>
      <c r="AE252">
        <v>4.2117990499999998</v>
      </c>
      <c r="AF252">
        <v>4.1265801680000003</v>
      </c>
      <c r="AG252">
        <v>4.045275524</v>
      </c>
      <c r="AH252">
        <v>3.9695549749999999</v>
      </c>
      <c r="AI252">
        <v>3.8942467039999999</v>
      </c>
      <c r="AJ252">
        <v>3.8228503730000001</v>
      </c>
      <c r="AK252">
        <v>3.7569693740000001</v>
      </c>
      <c r="AL252">
        <v>3.695037642</v>
      </c>
      <c r="AM252">
        <v>3.634165034</v>
      </c>
      <c r="AN252">
        <v>3.5783754839999999</v>
      </c>
      <c r="AO252">
        <v>3.5288861100000002</v>
      </c>
      <c r="AP252">
        <v>3.4799140710000001</v>
      </c>
      <c r="AQ252">
        <v>3.4378799369999999</v>
      </c>
      <c r="AR252">
        <v>3.3939473699999998</v>
      </c>
      <c r="AS252">
        <v>3.3653062230000002</v>
      </c>
      <c r="AT252">
        <v>3.337850016</v>
      </c>
      <c r="AU252">
        <v>3.3122877929999999</v>
      </c>
      <c r="AV252">
        <v>3.2862358700000001</v>
      </c>
      <c r="AW252">
        <v>3.2642626219999999</v>
      </c>
    </row>
    <row r="253" spans="2:49" x14ac:dyDescent="0.25">
      <c r="B253" t="s">
        <v>283</v>
      </c>
      <c r="C253">
        <v>0.19372928894524399</v>
      </c>
      <c r="D253">
        <v>0.196839675342774</v>
      </c>
      <c r="E253">
        <v>0.2010760788</v>
      </c>
      <c r="F253">
        <v>0.1902792482</v>
      </c>
      <c r="G253">
        <v>0.1751726794</v>
      </c>
      <c r="H253">
        <v>0.15925526800000001</v>
      </c>
      <c r="I253">
        <v>0.15299376410000001</v>
      </c>
      <c r="J253">
        <v>0.14374549889999999</v>
      </c>
      <c r="K253">
        <v>0.13047423920000001</v>
      </c>
      <c r="L253">
        <v>0.1201684895</v>
      </c>
      <c r="M253">
        <v>0.1127030559</v>
      </c>
      <c r="N253">
        <v>0.1071890858</v>
      </c>
      <c r="O253">
        <v>0.1070013506</v>
      </c>
      <c r="P253">
        <v>0.1028760516</v>
      </c>
      <c r="Q253">
        <v>9.4746092599999998E-2</v>
      </c>
      <c r="R253">
        <v>8.6566571600000003E-2</v>
      </c>
      <c r="S253">
        <v>0.3673623915</v>
      </c>
      <c r="T253">
        <v>0.33170546909999998</v>
      </c>
      <c r="U253">
        <v>0.30195140180000002</v>
      </c>
      <c r="V253">
        <v>0.2751235964</v>
      </c>
      <c r="W253">
        <v>1.0280761490000001</v>
      </c>
      <c r="X253">
        <v>1.1730131049999999</v>
      </c>
      <c r="Y253">
        <v>1.321614826</v>
      </c>
      <c r="Z253">
        <v>1.4703123339999999</v>
      </c>
      <c r="AA253">
        <v>1.6190906679999999</v>
      </c>
      <c r="AB253">
        <v>1.721912653</v>
      </c>
      <c r="AC253">
        <v>1.826450232</v>
      </c>
      <c r="AD253">
        <v>2.1025166419999999</v>
      </c>
      <c r="AE253">
        <v>2.3721353550000002</v>
      </c>
      <c r="AF253">
        <v>2.6372321680000002</v>
      </c>
      <c r="AG253">
        <v>2.845815322</v>
      </c>
      <c r="AH253">
        <v>3.053368554</v>
      </c>
      <c r="AI253">
        <v>3.278587505</v>
      </c>
      <c r="AJ253">
        <v>3.501441475</v>
      </c>
      <c r="AK253">
        <v>3.7242421370000001</v>
      </c>
      <c r="AL253">
        <v>3.8967303119999999</v>
      </c>
      <c r="AM253">
        <v>4.0670278209999999</v>
      </c>
      <c r="AN253">
        <v>4.1642811870000003</v>
      </c>
      <c r="AO253">
        <v>4.266384467</v>
      </c>
      <c r="AP253">
        <v>4.3668894849999997</v>
      </c>
      <c r="AQ253">
        <v>4.4741763189999997</v>
      </c>
      <c r="AR253">
        <v>4.5772621510000002</v>
      </c>
      <c r="AS253">
        <v>4.7723618830000003</v>
      </c>
      <c r="AT253">
        <v>4.9684463760000002</v>
      </c>
      <c r="AU253">
        <v>5.1668592049999997</v>
      </c>
      <c r="AV253">
        <v>5.3641076549999998</v>
      </c>
      <c r="AW253">
        <v>5.5678684599999997</v>
      </c>
    </row>
    <row r="254" spans="2:49" x14ac:dyDescent="0.25">
      <c r="B254" t="s">
        <v>284</v>
      </c>
      <c r="C254">
        <v>0.71679836909740502</v>
      </c>
      <c r="D254">
        <v>0.72830679876826598</v>
      </c>
      <c r="E254">
        <v>0.74398149140000003</v>
      </c>
      <c r="F254">
        <v>0.73782270179999998</v>
      </c>
      <c r="G254">
        <v>0.71184562870000001</v>
      </c>
      <c r="H254">
        <v>0.67822238450000005</v>
      </c>
      <c r="I254">
        <v>0.68282734479999996</v>
      </c>
      <c r="J254">
        <v>0.67234207820000003</v>
      </c>
      <c r="K254">
        <v>0.6395576141</v>
      </c>
      <c r="L254">
        <v>0.61731149659999995</v>
      </c>
      <c r="M254">
        <v>0.60674795010000004</v>
      </c>
      <c r="N254">
        <v>0.60475860319999997</v>
      </c>
      <c r="O254">
        <v>0.61987453199999998</v>
      </c>
      <c r="P254">
        <v>0.61191243240000004</v>
      </c>
      <c r="Q254">
        <v>0.57859387829999998</v>
      </c>
      <c r="R254">
        <v>0.54272149729999997</v>
      </c>
      <c r="S254">
        <v>1.4172785000000001</v>
      </c>
      <c r="T254">
        <v>1.1944378630000001</v>
      </c>
      <c r="U254">
        <v>1.000665725</v>
      </c>
      <c r="V254">
        <v>0.823004493</v>
      </c>
      <c r="W254">
        <v>0.94465030380000004</v>
      </c>
      <c r="X254">
        <v>0.90464389430000003</v>
      </c>
      <c r="Y254">
        <v>0.8592588941</v>
      </c>
      <c r="Z254">
        <v>0.8268264448</v>
      </c>
      <c r="AA254">
        <v>0.80264161369999998</v>
      </c>
      <c r="AB254">
        <v>0.7810639667</v>
      </c>
      <c r="AC254">
        <v>0.76332137820000001</v>
      </c>
      <c r="AD254">
        <v>0.74240093409999997</v>
      </c>
      <c r="AE254">
        <v>0.72200215759999997</v>
      </c>
      <c r="AF254">
        <v>0.70452239130000005</v>
      </c>
      <c r="AG254">
        <v>0.68649036750000003</v>
      </c>
      <c r="AH254">
        <v>0.66952161060000004</v>
      </c>
      <c r="AI254">
        <v>0.66206144870000005</v>
      </c>
      <c r="AJ254">
        <v>0.65515659439999996</v>
      </c>
      <c r="AK254">
        <v>0.6490975698</v>
      </c>
      <c r="AL254">
        <v>0.64367256039999998</v>
      </c>
      <c r="AM254">
        <v>0.63835359599999997</v>
      </c>
      <c r="AN254">
        <v>0.63233541950000005</v>
      </c>
      <c r="AO254">
        <v>0.62736567659999998</v>
      </c>
      <c r="AP254">
        <v>0.62242927299999995</v>
      </c>
      <c r="AQ254">
        <v>0.61868235270000005</v>
      </c>
      <c r="AR254">
        <v>0.61454701749999996</v>
      </c>
      <c r="AS254">
        <v>0.6113320833</v>
      </c>
      <c r="AT254">
        <v>0.60832912250000004</v>
      </c>
      <c r="AU254">
        <v>0.60566978329999999</v>
      </c>
      <c r="AV254">
        <v>0.60292009599999996</v>
      </c>
      <c r="AW254">
        <v>0.60092007000000003</v>
      </c>
    </row>
    <row r="255" spans="2:49" x14ac:dyDescent="0.25">
      <c r="B255" t="s">
        <v>285</v>
      </c>
      <c r="C255">
        <v>0.19372928894524399</v>
      </c>
      <c r="D255">
        <v>0.196839675342774</v>
      </c>
      <c r="E255">
        <v>0.2010760788</v>
      </c>
      <c r="F255">
        <v>0.2107932891</v>
      </c>
      <c r="G255">
        <v>0.2149795155</v>
      </c>
      <c r="H255">
        <v>0.2165159364</v>
      </c>
      <c r="I255">
        <v>0.23042794329999999</v>
      </c>
      <c r="J255">
        <v>0.23983967210000001</v>
      </c>
      <c r="K255">
        <v>0.2411664519</v>
      </c>
      <c r="L255">
        <v>0.24606399809999999</v>
      </c>
      <c r="M255">
        <v>0.25565748929999998</v>
      </c>
      <c r="N255">
        <v>0.26936350079999999</v>
      </c>
      <c r="O255">
        <v>0.28783187970000002</v>
      </c>
      <c r="P255">
        <v>0.29622750129999997</v>
      </c>
      <c r="Q255">
        <v>0.29203429089999999</v>
      </c>
      <c r="R255">
        <v>0.28561710480000002</v>
      </c>
      <c r="S255">
        <v>0.32127477570000001</v>
      </c>
      <c r="T255">
        <v>0.30029469149999999</v>
      </c>
      <c r="U255">
        <v>0.28379159549999999</v>
      </c>
      <c r="V255">
        <v>0.26933277630000002</v>
      </c>
      <c r="W255">
        <v>0.38418376999999998</v>
      </c>
      <c r="X255">
        <v>0.39558525249999998</v>
      </c>
      <c r="Y255">
        <v>0.39731952869999998</v>
      </c>
      <c r="Z255">
        <v>0.40298614849999997</v>
      </c>
      <c r="AA255">
        <v>0.4111602701</v>
      </c>
      <c r="AB255">
        <v>0.42248848239999998</v>
      </c>
      <c r="AC255">
        <v>0.43486048049999998</v>
      </c>
      <c r="AD255">
        <v>0.46363049880000001</v>
      </c>
      <c r="AE255">
        <v>0.49172285850000003</v>
      </c>
      <c r="AF255">
        <v>0.51949826870000004</v>
      </c>
      <c r="AG255">
        <v>0.54724832540000001</v>
      </c>
      <c r="AH255">
        <v>0.57503091829999997</v>
      </c>
      <c r="AI255">
        <v>0.57833381029999997</v>
      </c>
      <c r="AJ255">
        <v>0.58193364569999995</v>
      </c>
      <c r="AK255">
        <v>0.58611681859999998</v>
      </c>
      <c r="AL255">
        <v>0.59084060959999996</v>
      </c>
      <c r="AM255">
        <v>0.59553031000000001</v>
      </c>
      <c r="AN255">
        <v>0.59883198900000001</v>
      </c>
      <c r="AO255">
        <v>0.60299458679999995</v>
      </c>
      <c r="AP255">
        <v>0.60707229770000004</v>
      </c>
      <c r="AQ255">
        <v>0.61221036309999999</v>
      </c>
      <c r="AR255">
        <v>0.61687552229999998</v>
      </c>
      <c r="AS255">
        <v>0.62160451419999996</v>
      </c>
      <c r="AT255">
        <v>0.62652280839999996</v>
      </c>
      <c r="AU255">
        <v>0.63177574240000001</v>
      </c>
      <c r="AV255">
        <v>0.63691824939999997</v>
      </c>
      <c r="AW255">
        <v>0.64284508650000005</v>
      </c>
    </row>
    <row r="256" spans="2:49" x14ac:dyDescent="0.25">
      <c r="B256" t="s">
        <v>286</v>
      </c>
      <c r="C256">
        <v>0.38745857789048899</v>
      </c>
      <c r="D256">
        <v>0.39367935068554899</v>
      </c>
      <c r="E256">
        <v>0.4021521575</v>
      </c>
      <c r="F256">
        <v>0.45763561349999998</v>
      </c>
      <c r="G256">
        <v>0.50663262340000004</v>
      </c>
      <c r="H256">
        <v>0.55388420090000001</v>
      </c>
      <c r="I256">
        <v>0.63987816630000005</v>
      </c>
      <c r="J256">
        <v>0.72296322710000005</v>
      </c>
      <c r="K256">
        <v>0.78912375680000002</v>
      </c>
      <c r="L256">
        <v>0.87399578560000002</v>
      </c>
      <c r="M256">
        <v>0.98571830110000003</v>
      </c>
      <c r="N256">
        <v>1.127368994</v>
      </c>
      <c r="O256">
        <v>1.2167055490000001</v>
      </c>
      <c r="P256">
        <v>1.264710797</v>
      </c>
      <c r="Q256">
        <v>1.259270289</v>
      </c>
      <c r="R256">
        <v>1.243908902</v>
      </c>
      <c r="S256">
        <v>2.19185813</v>
      </c>
      <c r="T256">
        <v>2.194667999</v>
      </c>
      <c r="U256">
        <v>2.2182191859999998</v>
      </c>
      <c r="V256">
        <v>2.2483528439999998</v>
      </c>
      <c r="W256">
        <v>3.2975839269999998</v>
      </c>
      <c r="X256">
        <v>3.3793332409999999</v>
      </c>
      <c r="Y256">
        <v>3.485907321</v>
      </c>
      <c r="Z256">
        <v>3.6186769760000002</v>
      </c>
      <c r="AA256">
        <v>3.768163156</v>
      </c>
      <c r="AB256">
        <v>3.9425157689999999</v>
      </c>
      <c r="AC256">
        <v>4.1235328940000002</v>
      </c>
      <c r="AD256">
        <v>4.2800960410000002</v>
      </c>
      <c r="AE256">
        <v>4.4329303619999996</v>
      </c>
      <c r="AF256">
        <v>4.5851486279999998</v>
      </c>
      <c r="AG256">
        <v>4.742080852</v>
      </c>
      <c r="AH256">
        <v>4.9008533270000001</v>
      </c>
      <c r="AI256">
        <v>5.0429950339999996</v>
      </c>
      <c r="AJ256">
        <v>5.1855039850000004</v>
      </c>
      <c r="AK256">
        <v>5.3312551790000002</v>
      </c>
      <c r="AL256">
        <v>5.483200396</v>
      </c>
      <c r="AM256">
        <v>5.6333255680000001</v>
      </c>
      <c r="AN256">
        <v>5.7332239850000004</v>
      </c>
      <c r="AO256">
        <v>5.8403198290000002</v>
      </c>
      <c r="AP256">
        <v>5.9456764829999997</v>
      </c>
      <c r="AQ256">
        <v>6.0606409320000001</v>
      </c>
      <c r="AR256">
        <v>6.1702391150000002</v>
      </c>
      <c r="AS256">
        <v>6.2503798440000002</v>
      </c>
      <c r="AT256">
        <v>6.3323278800000002</v>
      </c>
      <c r="AU256">
        <v>6.4175913659999999</v>
      </c>
      <c r="AV256">
        <v>6.5016795089999997</v>
      </c>
      <c r="AW256">
        <v>6.5937549789999998</v>
      </c>
    </row>
    <row r="257" spans="2:49" x14ac:dyDescent="0.25">
      <c r="B257" t="s">
        <v>287</v>
      </c>
      <c r="C257">
        <v>34.067295461021303</v>
      </c>
      <c r="D257">
        <v>34.614256909026899</v>
      </c>
      <c r="E257">
        <v>35.359228450000003</v>
      </c>
      <c r="F257">
        <v>35.492059910000002</v>
      </c>
      <c r="G257">
        <v>34.658004849999998</v>
      </c>
      <c r="H257">
        <v>33.421689389999997</v>
      </c>
      <c r="I257">
        <v>34.05694811</v>
      </c>
      <c r="J257">
        <v>34.071422800000001</v>
      </c>
      <c r="K257">
        <v>32.946153379999998</v>
      </c>
      <c r="L257">
        <v>32.344634630000002</v>
      </c>
      <c r="M257">
        <v>32.3562291</v>
      </c>
      <c r="N257">
        <v>32.847080149999996</v>
      </c>
      <c r="O257">
        <v>32.676530290000002</v>
      </c>
      <c r="P257">
        <v>31.308306179999999</v>
      </c>
      <c r="Q257">
        <v>28.734479289999999</v>
      </c>
      <c r="R257">
        <v>26.162973439999998</v>
      </c>
      <c r="S257">
        <v>23.739985780000001</v>
      </c>
      <c r="T257">
        <v>22.782735429999999</v>
      </c>
      <c r="U257">
        <v>22.116176790000001</v>
      </c>
      <c r="V257">
        <v>21.570481749999999</v>
      </c>
      <c r="W257">
        <v>17.60423905</v>
      </c>
      <c r="X257">
        <v>15.63870352</v>
      </c>
      <c r="Y257">
        <v>13.89959511</v>
      </c>
      <c r="Z257">
        <v>12.45955681</v>
      </c>
      <c r="AA257">
        <v>11.20941212</v>
      </c>
      <c r="AB257">
        <v>10.15622392</v>
      </c>
      <c r="AC257">
        <v>9.1851533889999999</v>
      </c>
      <c r="AD257">
        <v>8.4865207520000006</v>
      </c>
      <c r="AE257">
        <v>7.8026162780000003</v>
      </c>
      <c r="AF257">
        <v>7.1300502840000002</v>
      </c>
      <c r="AG257">
        <v>6.5382108460000001</v>
      </c>
      <c r="AH257">
        <v>5.9630941450000003</v>
      </c>
      <c r="AI257">
        <v>5.4368731190000004</v>
      </c>
      <c r="AJ257">
        <v>4.9237652790000004</v>
      </c>
      <c r="AK257">
        <v>4.4246210440000002</v>
      </c>
      <c r="AL257">
        <v>3.9900130869999999</v>
      </c>
      <c r="AM257">
        <v>3.5610016880000002</v>
      </c>
      <c r="AN257">
        <v>3.229924032</v>
      </c>
      <c r="AO257">
        <v>2.9083162730000001</v>
      </c>
      <c r="AP257">
        <v>2.5904819899999998</v>
      </c>
      <c r="AQ257">
        <v>2.2806491960000002</v>
      </c>
      <c r="AR257">
        <v>1.9720649219999999</v>
      </c>
      <c r="AS257">
        <v>1.583413269</v>
      </c>
      <c r="AT257">
        <v>1.2027520380000001</v>
      </c>
      <c r="AU257">
        <v>0.82986231349999995</v>
      </c>
      <c r="AV257">
        <v>0.46378095499999999</v>
      </c>
      <c r="AW257">
        <v>0.1049166493</v>
      </c>
    </row>
    <row r="258" spans="2:49" x14ac:dyDescent="0.25">
      <c r="B258" t="s">
        <v>288</v>
      </c>
      <c r="C258">
        <v>1.54983431156195</v>
      </c>
      <c r="D258">
        <v>1.57471740274219</v>
      </c>
      <c r="E258">
        <v>1.60860863</v>
      </c>
      <c r="F258">
        <v>1.873045399</v>
      </c>
      <c r="G258">
        <v>2.0755696449999999</v>
      </c>
      <c r="H258">
        <v>2.232830898</v>
      </c>
      <c r="I258">
        <v>2.5033874840000001</v>
      </c>
      <c r="J258">
        <v>2.7134910880000001</v>
      </c>
      <c r="K258">
        <v>2.813347759</v>
      </c>
      <c r="L258">
        <v>2.9338250160000001</v>
      </c>
      <c r="M258">
        <v>3.0906681640000002</v>
      </c>
      <c r="N258">
        <v>3.277185485</v>
      </c>
      <c r="O258">
        <v>4.2825014269999997</v>
      </c>
      <c r="P258">
        <v>5.3898954999999997</v>
      </c>
      <c r="Q258">
        <v>6.4980816949999998</v>
      </c>
      <c r="R258">
        <v>7.7719836359999999</v>
      </c>
      <c r="S258">
        <v>6.5687196139999999</v>
      </c>
      <c r="T258">
        <v>6.5461578789999999</v>
      </c>
      <c r="U258">
        <v>6.58783619</v>
      </c>
      <c r="V258">
        <v>6.6508047140000004</v>
      </c>
      <c r="W258">
        <v>5.9951592219999998</v>
      </c>
      <c r="X258">
        <v>5.4453704299999997</v>
      </c>
      <c r="Y258">
        <v>5.1167888960000001</v>
      </c>
      <c r="Z258">
        <v>4.8707497760000003</v>
      </c>
      <c r="AA258">
        <v>4.677296213</v>
      </c>
      <c r="AB258">
        <v>4.5236961100000004</v>
      </c>
      <c r="AC258">
        <v>4.393589714</v>
      </c>
      <c r="AD258">
        <v>4.3016795510000003</v>
      </c>
      <c r="AE258">
        <v>4.2117990499999998</v>
      </c>
      <c r="AF258">
        <v>4.1265801680000003</v>
      </c>
      <c r="AG258">
        <v>4.045275524</v>
      </c>
      <c r="AH258">
        <v>3.9695549749999999</v>
      </c>
      <c r="AI258">
        <v>3.8942467039999999</v>
      </c>
      <c r="AJ258">
        <v>3.8228503730000001</v>
      </c>
      <c r="AK258">
        <v>3.7569693740000001</v>
      </c>
      <c r="AL258">
        <v>3.695037642</v>
      </c>
      <c r="AM258">
        <v>3.634165034</v>
      </c>
      <c r="AN258">
        <v>3.5783754839999999</v>
      </c>
      <c r="AO258">
        <v>3.5288861100000002</v>
      </c>
      <c r="AP258">
        <v>3.4799140710000001</v>
      </c>
      <c r="AQ258">
        <v>3.4378799369999999</v>
      </c>
      <c r="AR258">
        <v>3.3939473699999998</v>
      </c>
      <c r="AS258">
        <v>3.3653062230000002</v>
      </c>
      <c r="AT258">
        <v>3.337850016</v>
      </c>
      <c r="AU258">
        <v>3.3122877929999999</v>
      </c>
      <c r="AV258">
        <v>3.2862358700000001</v>
      </c>
      <c r="AW258">
        <v>3.2642626219999999</v>
      </c>
    </row>
    <row r="259" spans="2:49" x14ac:dyDescent="0.25">
      <c r="B259" t="s">
        <v>289</v>
      </c>
      <c r="C259">
        <v>0.19372928894524399</v>
      </c>
      <c r="D259">
        <v>0.196839675342774</v>
      </c>
      <c r="E259">
        <v>0.2010760788</v>
      </c>
      <c r="F259">
        <v>0.1902792482</v>
      </c>
      <c r="G259">
        <v>0.1751726794</v>
      </c>
      <c r="H259">
        <v>0.15925526800000001</v>
      </c>
      <c r="I259">
        <v>0.15299376410000001</v>
      </c>
      <c r="J259">
        <v>0.14374549889999999</v>
      </c>
      <c r="K259">
        <v>0.13047423920000001</v>
      </c>
      <c r="L259">
        <v>0.1201684895</v>
      </c>
      <c r="M259">
        <v>0.1127030559</v>
      </c>
      <c r="N259">
        <v>0.1071890858</v>
      </c>
      <c r="O259">
        <v>0.1070013506</v>
      </c>
      <c r="P259">
        <v>0.1028760516</v>
      </c>
      <c r="Q259">
        <v>9.4746092599999998E-2</v>
      </c>
      <c r="R259">
        <v>8.6566571600000003E-2</v>
      </c>
      <c r="S259">
        <v>0.3673623915</v>
      </c>
      <c r="T259">
        <v>0.33170546909999998</v>
      </c>
      <c r="U259">
        <v>0.30195140180000002</v>
      </c>
      <c r="V259">
        <v>0.2751235964</v>
      </c>
      <c r="W259">
        <v>1.0280761490000001</v>
      </c>
      <c r="X259">
        <v>1.1730131049999999</v>
      </c>
      <c r="Y259">
        <v>1.321614826</v>
      </c>
      <c r="Z259">
        <v>1.4703123339999999</v>
      </c>
      <c r="AA259">
        <v>1.6190906679999999</v>
      </c>
      <c r="AB259">
        <v>1.721912653</v>
      </c>
      <c r="AC259">
        <v>1.826450232</v>
      </c>
      <c r="AD259">
        <v>2.1025166419999999</v>
      </c>
      <c r="AE259">
        <v>2.3721353550000002</v>
      </c>
      <c r="AF259">
        <v>2.6372321680000002</v>
      </c>
      <c r="AG259">
        <v>2.845815322</v>
      </c>
      <c r="AH259">
        <v>3.053368554</v>
      </c>
      <c r="AI259">
        <v>3.278587505</v>
      </c>
      <c r="AJ259">
        <v>3.501441475</v>
      </c>
      <c r="AK259">
        <v>3.7242421370000001</v>
      </c>
      <c r="AL259">
        <v>3.8967303119999999</v>
      </c>
      <c r="AM259">
        <v>4.0670278209999999</v>
      </c>
      <c r="AN259">
        <v>4.1642811870000003</v>
      </c>
      <c r="AO259">
        <v>4.266384467</v>
      </c>
      <c r="AP259">
        <v>4.3668894849999997</v>
      </c>
      <c r="AQ259">
        <v>4.4741763189999997</v>
      </c>
      <c r="AR259">
        <v>4.5772621510000002</v>
      </c>
      <c r="AS259">
        <v>4.7723618830000003</v>
      </c>
      <c r="AT259">
        <v>4.9684463760000002</v>
      </c>
      <c r="AU259">
        <v>5.1668592049999997</v>
      </c>
      <c r="AV259">
        <v>5.3641076549999998</v>
      </c>
      <c r="AW259">
        <v>5.5678684599999997</v>
      </c>
    </row>
    <row r="260" spans="2:49" x14ac:dyDescent="0.25">
      <c r="B260" t="s">
        <v>290</v>
      </c>
      <c r="C260">
        <v>0.71679836909740502</v>
      </c>
      <c r="D260">
        <v>0.72830679876826598</v>
      </c>
      <c r="E260">
        <v>0.74398149140000003</v>
      </c>
      <c r="F260">
        <v>0.73782270179999998</v>
      </c>
      <c r="G260">
        <v>0.71184562870000001</v>
      </c>
      <c r="H260">
        <v>0.67822238450000005</v>
      </c>
      <c r="I260">
        <v>0.68282734479999996</v>
      </c>
      <c r="J260">
        <v>0.67234207820000003</v>
      </c>
      <c r="K260">
        <v>0.6395576141</v>
      </c>
      <c r="L260">
        <v>0.61731149659999995</v>
      </c>
      <c r="M260">
        <v>0.60674795010000004</v>
      </c>
      <c r="N260">
        <v>0.60475860319999997</v>
      </c>
      <c r="O260">
        <v>0.61987453199999998</v>
      </c>
      <c r="P260">
        <v>0.61191243240000004</v>
      </c>
      <c r="Q260">
        <v>0.57859387829999998</v>
      </c>
      <c r="R260">
        <v>0.54272149729999997</v>
      </c>
      <c r="S260">
        <v>1.4172785000000001</v>
      </c>
      <c r="T260">
        <v>1.1944378630000001</v>
      </c>
      <c r="U260">
        <v>1.000665725</v>
      </c>
      <c r="V260">
        <v>0.823004493</v>
      </c>
      <c r="W260">
        <v>0.94465030380000004</v>
      </c>
      <c r="X260">
        <v>0.90464389430000003</v>
      </c>
      <c r="Y260">
        <v>0.8592588941</v>
      </c>
      <c r="Z260">
        <v>0.8268264448</v>
      </c>
      <c r="AA260">
        <v>0.80264161369999998</v>
      </c>
      <c r="AB260">
        <v>0.7810639667</v>
      </c>
      <c r="AC260">
        <v>0.76332137820000001</v>
      </c>
      <c r="AD260">
        <v>0.74240093409999997</v>
      </c>
      <c r="AE260">
        <v>0.72200215759999997</v>
      </c>
      <c r="AF260">
        <v>0.70452239130000005</v>
      </c>
      <c r="AG260">
        <v>0.68649036750000003</v>
      </c>
      <c r="AH260">
        <v>0.66952161060000004</v>
      </c>
      <c r="AI260">
        <v>0.66206144870000005</v>
      </c>
      <c r="AJ260">
        <v>0.65515659439999996</v>
      </c>
      <c r="AK260">
        <v>0.6490975698</v>
      </c>
      <c r="AL260">
        <v>0.64367256039999998</v>
      </c>
      <c r="AM260">
        <v>0.63835359599999997</v>
      </c>
      <c r="AN260">
        <v>0.63233541950000005</v>
      </c>
      <c r="AO260">
        <v>0.62736567659999998</v>
      </c>
      <c r="AP260">
        <v>0.62242927299999995</v>
      </c>
      <c r="AQ260">
        <v>0.61868235270000005</v>
      </c>
      <c r="AR260">
        <v>0.61454701749999996</v>
      </c>
      <c r="AS260">
        <v>0.6113320833</v>
      </c>
      <c r="AT260">
        <v>0.60832912250000004</v>
      </c>
      <c r="AU260">
        <v>0.60566978329999999</v>
      </c>
      <c r="AV260">
        <v>0.60292009599999996</v>
      </c>
      <c r="AW260">
        <v>0.60092007000000003</v>
      </c>
    </row>
    <row r="261" spans="2:49" x14ac:dyDescent="0.25">
      <c r="B261" t="s">
        <v>291</v>
      </c>
      <c r="C261">
        <v>0.19372928894524399</v>
      </c>
      <c r="D261">
        <v>0.196839675342774</v>
      </c>
      <c r="E261">
        <v>0.2010760788</v>
      </c>
      <c r="F261">
        <v>0.2107932891</v>
      </c>
      <c r="G261">
        <v>0.2149795155</v>
      </c>
      <c r="H261">
        <v>0.2165159364</v>
      </c>
      <c r="I261">
        <v>0.23042794329999999</v>
      </c>
      <c r="J261">
        <v>0.23983967210000001</v>
      </c>
      <c r="K261">
        <v>0.2411664519</v>
      </c>
      <c r="L261">
        <v>0.24606399809999999</v>
      </c>
      <c r="M261">
        <v>0.25565748929999998</v>
      </c>
      <c r="N261">
        <v>0.26936350079999999</v>
      </c>
      <c r="O261">
        <v>0.28783187970000002</v>
      </c>
      <c r="P261">
        <v>0.29622750129999997</v>
      </c>
      <c r="Q261">
        <v>0.29203429089999999</v>
      </c>
      <c r="R261">
        <v>0.28561710480000002</v>
      </c>
      <c r="S261">
        <v>0.32127477570000001</v>
      </c>
      <c r="T261">
        <v>0.30029469149999999</v>
      </c>
      <c r="U261">
        <v>0.28379159549999999</v>
      </c>
      <c r="V261">
        <v>0.26933277630000002</v>
      </c>
      <c r="W261">
        <v>0.38418376999999998</v>
      </c>
      <c r="X261">
        <v>0.39558525249999998</v>
      </c>
      <c r="Y261">
        <v>0.39731952869999998</v>
      </c>
      <c r="Z261">
        <v>0.40298614849999997</v>
      </c>
      <c r="AA261">
        <v>0.4111602701</v>
      </c>
      <c r="AB261">
        <v>0.42248848239999998</v>
      </c>
      <c r="AC261">
        <v>0.43486048049999998</v>
      </c>
      <c r="AD261">
        <v>0.46363049880000001</v>
      </c>
      <c r="AE261">
        <v>0.49172285850000003</v>
      </c>
      <c r="AF261">
        <v>0.51949826870000004</v>
      </c>
      <c r="AG261">
        <v>0.54724832540000001</v>
      </c>
      <c r="AH261">
        <v>0.57503091829999997</v>
      </c>
      <c r="AI261">
        <v>0.57833381029999997</v>
      </c>
      <c r="AJ261">
        <v>0.58193364569999995</v>
      </c>
      <c r="AK261">
        <v>0.58611681859999998</v>
      </c>
      <c r="AL261">
        <v>0.59084060959999996</v>
      </c>
      <c r="AM261">
        <v>0.59553031000000001</v>
      </c>
      <c r="AN261">
        <v>0.59883198900000001</v>
      </c>
      <c r="AO261">
        <v>0.60299458679999995</v>
      </c>
      <c r="AP261">
        <v>0.60707229770000004</v>
      </c>
      <c r="AQ261">
        <v>0.61221036309999999</v>
      </c>
      <c r="AR261">
        <v>0.61687552229999998</v>
      </c>
      <c r="AS261">
        <v>0.62160451419999996</v>
      </c>
      <c r="AT261">
        <v>0.62652280839999996</v>
      </c>
      <c r="AU261">
        <v>0.63177574240000001</v>
      </c>
      <c r="AV261">
        <v>0.63691824939999997</v>
      </c>
      <c r="AW261">
        <v>0.64284508650000005</v>
      </c>
    </row>
    <row r="262" spans="2:49" x14ac:dyDescent="0.25">
      <c r="B262" t="s">
        <v>292</v>
      </c>
      <c r="C262">
        <v>0.38745857789048899</v>
      </c>
      <c r="D262">
        <v>0.39367935068554899</v>
      </c>
      <c r="E262">
        <v>0.4021521575</v>
      </c>
      <c r="F262">
        <v>0.45763561349999998</v>
      </c>
      <c r="G262">
        <v>0.50663262340000004</v>
      </c>
      <c r="H262">
        <v>0.55388420090000001</v>
      </c>
      <c r="I262">
        <v>0.63987816630000005</v>
      </c>
      <c r="J262">
        <v>0.72296322710000005</v>
      </c>
      <c r="K262">
        <v>0.78912375680000002</v>
      </c>
      <c r="L262">
        <v>0.87399578560000002</v>
      </c>
      <c r="M262">
        <v>0.98571830110000003</v>
      </c>
      <c r="N262">
        <v>1.127368994</v>
      </c>
      <c r="O262">
        <v>1.2167055490000001</v>
      </c>
      <c r="P262">
        <v>1.264710797</v>
      </c>
      <c r="Q262">
        <v>1.259270289</v>
      </c>
      <c r="R262">
        <v>1.243908902</v>
      </c>
      <c r="S262">
        <v>2.19185813</v>
      </c>
      <c r="T262">
        <v>2.194667999</v>
      </c>
      <c r="U262">
        <v>2.2182191859999998</v>
      </c>
      <c r="V262">
        <v>2.2483528439999998</v>
      </c>
      <c r="W262">
        <v>3.2975839269999998</v>
      </c>
      <c r="X262">
        <v>3.3793332409999999</v>
      </c>
      <c r="Y262">
        <v>3.485907321</v>
      </c>
      <c r="Z262">
        <v>3.6186769760000002</v>
      </c>
      <c r="AA262">
        <v>3.768163156</v>
      </c>
      <c r="AB262">
        <v>3.9425157689999999</v>
      </c>
      <c r="AC262">
        <v>4.1235328940000002</v>
      </c>
      <c r="AD262">
        <v>4.2800960410000002</v>
      </c>
      <c r="AE262">
        <v>4.4329303619999996</v>
      </c>
      <c r="AF262">
        <v>4.5851486279999998</v>
      </c>
      <c r="AG262">
        <v>4.742080852</v>
      </c>
      <c r="AH262">
        <v>4.9008533270000001</v>
      </c>
      <c r="AI262">
        <v>5.0429950339999996</v>
      </c>
      <c r="AJ262">
        <v>5.1855039850000004</v>
      </c>
      <c r="AK262">
        <v>5.3312551790000002</v>
      </c>
      <c r="AL262">
        <v>5.483200396</v>
      </c>
      <c r="AM262">
        <v>5.6333255680000001</v>
      </c>
      <c r="AN262">
        <v>5.7332239850000004</v>
      </c>
      <c r="AO262">
        <v>5.8403198290000002</v>
      </c>
      <c r="AP262">
        <v>5.9456764829999997</v>
      </c>
      <c r="AQ262">
        <v>6.0606409320000001</v>
      </c>
      <c r="AR262">
        <v>6.1702391150000002</v>
      </c>
      <c r="AS262">
        <v>6.2503798440000002</v>
      </c>
      <c r="AT262">
        <v>6.3323278800000002</v>
      </c>
      <c r="AU262">
        <v>6.4175913659999999</v>
      </c>
      <c r="AV262">
        <v>6.5016795089999997</v>
      </c>
      <c r="AW262">
        <v>6.5937549789999998</v>
      </c>
    </row>
    <row r="263" spans="2:49" x14ac:dyDescent="0.25">
      <c r="B263" t="s">
        <v>293</v>
      </c>
      <c r="C263">
        <v>1.1905732046364299</v>
      </c>
      <c r="D263">
        <v>1.2096882425386799</v>
      </c>
      <c r="E263">
        <v>1.229110199</v>
      </c>
      <c r="F263">
        <v>1.2315210889999999</v>
      </c>
      <c r="G263">
        <v>1.1449187329999999</v>
      </c>
      <c r="H263">
        <v>0.92601423009999995</v>
      </c>
      <c r="I263">
        <v>1.0179888459999999</v>
      </c>
      <c r="J263">
        <v>1.0425604260000001</v>
      </c>
      <c r="K263">
        <v>0.98423772379999996</v>
      </c>
      <c r="L263">
        <v>0.97519208479999997</v>
      </c>
      <c r="M263">
        <v>0.97964951410000001</v>
      </c>
      <c r="N263">
        <v>0.95446687779999995</v>
      </c>
      <c r="O263">
        <v>0.94806820520000001</v>
      </c>
      <c r="P263">
        <v>0.93623792750000001</v>
      </c>
      <c r="Q263">
        <v>0.92346104780000005</v>
      </c>
      <c r="R263">
        <v>0.9124547959</v>
      </c>
      <c r="S263">
        <v>0.90503557950000002</v>
      </c>
      <c r="T263">
        <v>0.89476977310000005</v>
      </c>
      <c r="U263">
        <v>0.89457958449999997</v>
      </c>
      <c r="V263">
        <v>0.89962734339999995</v>
      </c>
      <c r="W263">
        <v>0.89809505960000002</v>
      </c>
      <c r="X263">
        <v>0.89150585630000001</v>
      </c>
      <c r="Y263">
        <v>0.88800559680000002</v>
      </c>
      <c r="Z263">
        <v>0.88570730369999995</v>
      </c>
      <c r="AA263">
        <v>0.8849280249</v>
      </c>
      <c r="AB263">
        <v>0.88545210839999999</v>
      </c>
      <c r="AC263">
        <v>0.88747990659999998</v>
      </c>
      <c r="AD263">
        <v>0.8946039831</v>
      </c>
      <c r="AE263">
        <v>0.90380718530000004</v>
      </c>
      <c r="AF263">
        <v>0.91473904260000005</v>
      </c>
      <c r="AG263">
        <v>0.92674767410000003</v>
      </c>
      <c r="AH263">
        <v>0.93977203050000002</v>
      </c>
      <c r="AI263">
        <v>0.95345554860000004</v>
      </c>
      <c r="AJ263">
        <v>0.96770364929999997</v>
      </c>
      <c r="AK263">
        <v>0.98260997380000004</v>
      </c>
      <c r="AL263">
        <v>0.99791648389999998</v>
      </c>
      <c r="AM263">
        <v>1.0139757229999999</v>
      </c>
      <c r="AN263">
        <v>1.029576882</v>
      </c>
      <c r="AO263">
        <v>1.0456711670000001</v>
      </c>
      <c r="AP263">
        <v>1.0618065619999999</v>
      </c>
      <c r="AQ263">
        <v>1.078606309</v>
      </c>
      <c r="AR263">
        <v>1.0952550270000001</v>
      </c>
      <c r="AS263">
        <v>1.1120923519999999</v>
      </c>
      <c r="AT263">
        <v>1.1290265429999999</v>
      </c>
      <c r="AU263">
        <v>1.1460950780000001</v>
      </c>
      <c r="AV263">
        <v>1.1631692010000001</v>
      </c>
      <c r="AW263">
        <v>1.1806933129999999</v>
      </c>
    </row>
    <row r="264" spans="2:49" x14ac:dyDescent="0.25">
      <c r="B264" t="s">
        <v>294</v>
      </c>
      <c r="C264">
        <v>1.7112081308179601</v>
      </c>
      <c r="D264">
        <v>1.7386821308642</v>
      </c>
      <c r="E264">
        <v>1.766597204</v>
      </c>
      <c r="F264">
        <v>1.7874173019999999</v>
      </c>
      <c r="G264">
        <v>1.810204771</v>
      </c>
      <c r="H264">
        <v>1.7022867580000001</v>
      </c>
      <c r="I264">
        <v>1.7767751169999999</v>
      </c>
      <c r="J264">
        <v>1.8105798239999999</v>
      </c>
      <c r="K264">
        <v>1.791703268</v>
      </c>
      <c r="L264">
        <v>1.7992142</v>
      </c>
      <c r="M264">
        <v>1.8081049119999999</v>
      </c>
      <c r="N264">
        <v>1.8460067529999999</v>
      </c>
      <c r="O264">
        <v>1.8929711490000001</v>
      </c>
      <c r="P264">
        <v>1.91517286</v>
      </c>
      <c r="Q264">
        <v>1.92588648</v>
      </c>
      <c r="R264">
        <v>1.941051987</v>
      </c>
      <c r="S264">
        <v>1.9615180569999999</v>
      </c>
      <c r="T264">
        <v>1.9625009250000001</v>
      </c>
      <c r="U264">
        <v>1.9659001629999999</v>
      </c>
      <c r="V264">
        <v>1.9724249220000001</v>
      </c>
      <c r="W264">
        <v>1.971519698</v>
      </c>
      <c r="X264">
        <v>1.956091501</v>
      </c>
      <c r="Y264">
        <v>1.9491698500000001</v>
      </c>
      <c r="Z264">
        <v>1.952632731</v>
      </c>
      <c r="AA264">
        <v>1.9613065700000001</v>
      </c>
      <c r="AB264">
        <v>1.972527339</v>
      </c>
      <c r="AC264">
        <v>1.9853306159999999</v>
      </c>
      <c r="AD264">
        <v>2.0042428509999999</v>
      </c>
      <c r="AE264">
        <v>2.0293774500000001</v>
      </c>
      <c r="AF264">
        <v>2.0569253409999999</v>
      </c>
      <c r="AG264">
        <v>2.0896388240000001</v>
      </c>
      <c r="AH264">
        <v>2.121639885</v>
      </c>
      <c r="AI264">
        <v>2.1604897489999999</v>
      </c>
      <c r="AJ264">
        <v>2.1926809600000001</v>
      </c>
      <c r="AK264">
        <v>2.2381985790000001</v>
      </c>
      <c r="AL264">
        <v>2.267453433</v>
      </c>
      <c r="AM264">
        <v>2.3236415720000001</v>
      </c>
      <c r="AN264">
        <v>2.34045288</v>
      </c>
      <c r="AO264">
        <v>2.4159979049999998</v>
      </c>
      <c r="AP264">
        <v>2.4067136549999999</v>
      </c>
      <c r="AQ264">
        <v>2.5268110410000002</v>
      </c>
      <c r="AR264">
        <v>2.522531796</v>
      </c>
      <c r="AS264">
        <v>2.5689221099999999</v>
      </c>
      <c r="AT264">
        <v>2.5971679769999998</v>
      </c>
      <c r="AU264">
        <v>2.6590995949999998</v>
      </c>
      <c r="AV264">
        <v>2.6725197189999998</v>
      </c>
      <c r="AW264">
        <v>2.7603994850000002</v>
      </c>
    </row>
    <row r="265" spans="2:49" x14ac:dyDescent="0.25">
      <c r="B265" t="s">
        <v>295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296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1.663232187</v>
      </c>
      <c r="H266">
        <v>1.551759764</v>
      </c>
      <c r="I266">
        <v>1.6288634749999999</v>
      </c>
      <c r="J266">
        <v>1.6761074439999999</v>
      </c>
      <c r="K266">
        <v>1.6664686259999999</v>
      </c>
      <c r="L266">
        <v>1.6732747960000001</v>
      </c>
      <c r="M266">
        <v>1.6801261110000001</v>
      </c>
      <c r="N266">
        <v>1.696718564</v>
      </c>
      <c r="O266">
        <v>1.7709885249999999</v>
      </c>
      <c r="P266">
        <v>1.8488448470000001</v>
      </c>
      <c r="Q266">
        <v>1.9178909159999999</v>
      </c>
      <c r="R266">
        <v>1.976127921</v>
      </c>
      <c r="S266">
        <v>2.0205621900000001</v>
      </c>
      <c r="T266">
        <v>2.0144879219999998</v>
      </c>
      <c r="U266">
        <v>2.0045550649999999</v>
      </c>
      <c r="V266">
        <v>1.997564962</v>
      </c>
      <c r="W266">
        <v>1.9066782369999999</v>
      </c>
      <c r="X266">
        <v>1.8213295730000001</v>
      </c>
      <c r="Y266">
        <v>1.7638485909999999</v>
      </c>
      <c r="Z266">
        <v>1.7306819170000001</v>
      </c>
      <c r="AA266">
        <v>1.710821207</v>
      </c>
      <c r="AB266">
        <v>1.699584003</v>
      </c>
      <c r="AC266">
        <v>1.693306915</v>
      </c>
      <c r="AD266">
        <v>1.701619717</v>
      </c>
      <c r="AE266">
        <v>1.7189534200000001</v>
      </c>
      <c r="AF266">
        <v>1.739817505</v>
      </c>
      <c r="AG266">
        <v>1.765582268</v>
      </c>
      <c r="AH266">
        <v>1.7909897020000001</v>
      </c>
      <c r="AI266">
        <v>1.8225586920000001</v>
      </c>
      <c r="AJ266">
        <v>1.8485912149999999</v>
      </c>
      <c r="AK266">
        <v>1.885950249</v>
      </c>
      <c r="AL266">
        <v>1.9097495419999999</v>
      </c>
      <c r="AM266">
        <v>1.95604997</v>
      </c>
      <c r="AN266">
        <v>1.96940396</v>
      </c>
      <c r="AO266">
        <v>2.0324566860000002</v>
      </c>
      <c r="AP266">
        <v>2.0242709250000002</v>
      </c>
      <c r="AQ266">
        <v>2.125082141</v>
      </c>
      <c r="AR266">
        <v>2.1212924659999999</v>
      </c>
      <c r="AS266">
        <v>2.1598653379999999</v>
      </c>
      <c r="AT266">
        <v>2.1830411750000001</v>
      </c>
      <c r="AU266">
        <v>2.2344358469999999</v>
      </c>
      <c r="AV266">
        <v>2.2449233579999999</v>
      </c>
      <c r="AW266">
        <v>2.3178843819999999</v>
      </c>
    </row>
    <row r="267" spans="2:49" x14ac:dyDescent="0.25">
      <c r="B267" t="s">
        <v>297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0.98253090730000003</v>
      </c>
      <c r="H267">
        <v>0.97786703210000003</v>
      </c>
      <c r="I267">
        <v>0.97325870889999999</v>
      </c>
      <c r="J267">
        <v>0.96867469780000004</v>
      </c>
      <c r="K267">
        <v>0.96412075190000002</v>
      </c>
      <c r="L267">
        <v>0.95959345910000005</v>
      </c>
      <c r="M267">
        <v>0.95507468500000003</v>
      </c>
      <c r="N267">
        <v>0.95058946609999995</v>
      </c>
      <c r="O267">
        <v>0.94786269499999998</v>
      </c>
      <c r="P267">
        <v>0.94500637750000005</v>
      </c>
      <c r="Q267">
        <v>0.94201177439999995</v>
      </c>
      <c r="R267">
        <v>0.9388456114</v>
      </c>
      <c r="S267">
        <v>0.95295276790000005</v>
      </c>
      <c r="T267">
        <v>0.95006016660000003</v>
      </c>
      <c r="U267">
        <v>0.94720674319999998</v>
      </c>
      <c r="V267">
        <v>0.94438895560000002</v>
      </c>
      <c r="W267">
        <v>0.92727339870000003</v>
      </c>
      <c r="X267">
        <v>0.92234178730000005</v>
      </c>
      <c r="Y267">
        <v>0.91729524330000001</v>
      </c>
      <c r="Z267">
        <v>0.91180006609999997</v>
      </c>
      <c r="AA267">
        <v>0.90578240379999997</v>
      </c>
      <c r="AB267">
        <v>0.89950872240000002</v>
      </c>
      <c r="AC267">
        <v>0.89257376919999998</v>
      </c>
      <c r="AD267">
        <v>0.87770636619999998</v>
      </c>
      <c r="AE267">
        <v>0.86124789700000004</v>
      </c>
      <c r="AF267">
        <v>0.84291260710000004</v>
      </c>
      <c r="AG267">
        <v>0.82278503479999998</v>
      </c>
      <c r="AH267">
        <v>0.80004288010000002</v>
      </c>
      <c r="AI267">
        <v>0.76843563439999996</v>
      </c>
      <c r="AJ267">
        <v>0.73217582469999998</v>
      </c>
      <c r="AK267">
        <v>0.69027061680000001</v>
      </c>
      <c r="AL267">
        <v>0.64287953710000001</v>
      </c>
      <c r="AM267">
        <v>0.58678200899999999</v>
      </c>
      <c r="AN267">
        <v>0.56269853690000005</v>
      </c>
      <c r="AO267">
        <v>0.53512709250000001</v>
      </c>
      <c r="AP267">
        <v>0.50136023249999995</v>
      </c>
      <c r="AQ267">
        <v>0.46227588520000001</v>
      </c>
      <c r="AR267">
        <v>0.41237777489999999</v>
      </c>
      <c r="AS267">
        <v>0.41751588509999998</v>
      </c>
      <c r="AT267">
        <v>0.42306191450000002</v>
      </c>
      <c r="AU267">
        <v>0.42990741389999998</v>
      </c>
      <c r="AV267">
        <v>0.43712650590000002</v>
      </c>
      <c r="AW267">
        <v>0.4467579149</v>
      </c>
    </row>
    <row r="268" spans="2:49" x14ac:dyDescent="0.25">
      <c r="B268" t="s">
        <v>298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1.7469092700000001E-2</v>
      </c>
      <c r="H268">
        <v>2.2132967900000002E-2</v>
      </c>
      <c r="I268">
        <v>2.6741291100000002E-2</v>
      </c>
      <c r="J268">
        <v>3.1325302200000002E-2</v>
      </c>
      <c r="K268">
        <v>3.5879248099999997E-2</v>
      </c>
      <c r="L268">
        <v>4.0406540900000003E-2</v>
      </c>
      <c r="M268">
        <v>4.4925315E-2</v>
      </c>
      <c r="N268">
        <v>4.9410533899999998E-2</v>
      </c>
      <c r="O268">
        <v>5.2137305000000002E-2</v>
      </c>
      <c r="P268">
        <v>5.4993622499999999E-2</v>
      </c>
      <c r="Q268">
        <v>5.7988225599999998E-2</v>
      </c>
      <c r="R268">
        <v>6.1154388599999998E-2</v>
      </c>
      <c r="S268">
        <v>4.7047232100000003E-2</v>
      </c>
      <c r="T268">
        <v>4.9939833400000001E-2</v>
      </c>
      <c r="U268">
        <v>5.27932568E-2</v>
      </c>
      <c r="V268">
        <v>5.5611044399999997E-2</v>
      </c>
      <c r="W268">
        <v>7.2726601299999999E-2</v>
      </c>
      <c r="X268">
        <v>7.7658212700000007E-2</v>
      </c>
      <c r="Y268">
        <v>8.2704756700000007E-2</v>
      </c>
      <c r="Z268">
        <v>8.8199933899999999E-2</v>
      </c>
      <c r="AA268">
        <v>9.4217596200000003E-2</v>
      </c>
      <c r="AB268">
        <v>0.1004912776</v>
      </c>
      <c r="AC268">
        <v>0.10742623079999999</v>
      </c>
      <c r="AD268">
        <v>0.1222936338</v>
      </c>
      <c r="AE268">
        <v>0.13875210299999999</v>
      </c>
      <c r="AF268">
        <v>0.15708739290000001</v>
      </c>
      <c r="AG268">
        <v>0.17721496519999999</v>
      </c>
      <c r="AH268">
        <v>0.19995711990000001</v>
      </c>
      <c r="AI268">
        <v>0.23156436559999999</v>
      </c>
      <c r="AJ268">
        <v>0.26782417530000002</v>
      </c>
      <c r="AK268">
        <v>0.30972938319999999</v>
      </c>
      <c r="AL268">
        <v>0.35712046289999999</v>
      </c>
      <c r="AM268">
        <v>0.41321799100000001</v>
      </c>
      <c r="AN268">
        <v>0.43730146310000001</v>
      </c>
      <c r="AO268">
        <v>0.46487290749999999</v>
      </c>
      <c r="AP268">
        <v>0.4986397675</v>
      </c>
      <c r="AQ268">
        <v>0.53772411480000004</v>
      </c>
      <c r="AR268">
        <v>0.58762222509999995</v>
      </c>
      <c r="AS268">
        <v>0.58248411489999996</v>
      </c>
      <c r="AT268">
        <v>0.57693808550000003</v>
      </c>
      <c r="AU268">
        <v>0.57009258610000002</v>
      </c>
      <c r="AV268">
        <v>0.56287349409999998</v>
      </c>
      <c r="AW268">
        <v>0.55324208509999995</v>
      </c>
    </row>
    <row r="269" spans="2:49" x14ac:dyDescent="0.25">
      <c r="B269" t="s">
        <v>299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300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301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302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303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304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305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306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307</v>
      </c>
      <c r="C277">
        <v>0.92287069498865704</v>
      </c>
      <c r="D277">
        <v>0.92287069498865704</v>
      </c>
      <c r="E277">
        <v>0.92285345399999996</v>
      </c>
      <c r="F277">
        <v>0.91580034519999998</v>
      </c>
      <c r="G277">
        <v>0.90892104730000001</v>
      </c>
      <c r="H277">
        <v>0.90182068319999997</v>
      </c>
      <c r="I277">
        <v>0.89502733079999997</v>
      </c>
      <c r="J277">
        <v>0.8883145992</v>
      </c>
      <c r="K277">
        <v>0.88167376330000002</v>
      </c>
      <c r="L277">
        <v>0.87507744799999998</v>
      </c>
      <c r="M277">
        <v>0.86844038999999995</v>
      </c>
      <c r="N277">
        <v>0.86180637689999995</v>
      </c>
      <c r="O277">
        <v>0.83691448589999995</v>
      </c>
      <c r="P277">
        <v>0.80739007060000001</v>
      </c>
      <c r="Q277">
        <v>0.7728920896</v>
      </c>
      <c r="R277">
        <v>0.73287661260000003</v>
      </c>
      <c r="S277">
        <v>0.70219252340000005</v>
      </c>
      <c r="T277">
        <v>0.69978838109999997</v>
      </c>
      <c r="U277">
        <v>0.69723132160000001</v>
      </c>
      <c r="V277">
        <v>0.69468584229999997</v>
      </c>
      <c r="W277">
        <v>0.62319001230000004</v>
      </c>
      <c r="X277">
        <v>0.60372006869999995</v>
      </c>
      <c r="Y277">
        <v>0.57968867609999997</v>
      </c>
      <c r="Z277">
        <v>0.55495493240000004</v>
      </c>
      <c r="AA277">
        <v>0.52944154170000002</v>
      </c>
      <c r="AB277">
        <v>0.50513863349999999</v>
      </c>
      <c r="AC277">
        <v>0.48005240580000003</v>
      </c>
      <c r="AD277">
        <v>0.4560713367</v>
      </c>
      <c r="AE277">
        <v>0.43218862180000001</v>
      </c>
      <c r="AF277">
        <v>0.40825922640000001</v>
      </c>
      <c r="AG277">
        <v>0.38683043389999999</v>
      </c>
      <c r="AH277">
        <v>0.36525775290000001</v>
      </c>
      <c r="AI277">
        <v>0.34520776530000002</v>
      </c>
      <c r="AJ277">
        <v>0.32499813350000001</v>
      </c>
      <c r="AK277">
        <v>0.3051544417</v>
      </c>
      <c r="AL277">
        <v>0.28731568260000001</v>
      </c>
      <c r="AM277">
        <v>0.27032451740000002</v>
      </c>
      <c r="AN277">
        <v>0.2570237031</v>
      </c>
      <c r="AO277">
        <v>0.24553066160000001</v>
      </c>
      <c r="AP277">
        <v>0.231332487</v>
      </c>
      <c r="AQ277">
        <v>0.2213312791</v>
      </c>
      <c r="AR277">
        <v>0.20725432769999999</v>
      </c>
      <c r="AS277">
        <v>0.19138467640000001</v>
      </c>
      <c r="AT277">
        <v>0.17476414160000001</v>
      </c>
      <c r="AU277">
        <v>0.15923835310000001</v>
      </c>
      <c r="AV277">
        <v>0.14185047570000001</v>
      </c>
      <c r="AW277">
        <v>0.1270803523</v>
      </c>
    </row>
    <row r="278" spans="2:49" x14ac:dyDescent="0.25">
      <c r="B278" t="s">
        <v>308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5.3373724300000001E-2</v>
      </c>
      <c r="H278">
        <v>5.9167075E-2</v>
      </c>
      <c r="I278">
        <v>6.4520142799999999E-2</v>
      </c>
      <c r="J278">
        <v>6.9541849399999994E-2</v>
      </c>
      <c r="K278">
        <v>7.4211054299999996E-2</v>
      </c>
      <c r="L278">
        <v>7.8515116600000004E-2</v>
      </c>
      <c r="M278">
        <v>8.2473652999999994E-2</v>
      </c>
      <c r="N278">
        <v>8.6019665300000006E-2</v>
      </c>
      <c r="O278">
        <v>0.109237846</v>
      </c>
      <c r="P278">
        <v>0.13749655329999999</v>
      </c>
      <c r="Q278">
        <v>0.17125877170000001</v>
      </c>
      <c r="R278">
        <v>0.21108966479999999</v>
      </c>
      <c r="S278">
        <v>0.1830585861</v>
      </c>
      <c r="T278">
        <v>0.188650348</v>
      </c>
      <c r="U278">
        <v>0.1942437541</v>
      </c>
      <c r="V278">
        <v>0.1997425514</v>
      </c>
      <c r="W278">
        <v>0.1955951437</v>
      </c>
      <c r="X278">
        <v>0.19259061960000001</v>
      </c>
      <c r="Y278">
        <v>0.19385789549999999</v>
      </c>
      <c r="Z278">
        <v>0.1951557988</v>
      </c>
      <c r="AA278">
        <v>0.19650569940000001</v>
      </c>
      <c r="AB278">
        <v>0.19780292329999999</v>
      </c>
      <c r="AC278">
        <v>0.19915582060000001</v>
      </c>
      <c r="AD278">
        <v>0.19790330040000001</v>
      </c>
      <c r="AE278">
        <v>0.19655818629999999</v>
      </c>
      <c r="AF278">
        <v>0.19517981540000001</v>
      </c>
      <c r="AG278">
        <v>0.19366996219999999</v>
      </c>
      <c r="AH278">
        <v>0.19216891320000001</v>
      </c>
      <c r="AI278">
        <v>0.1902693805</v>
      </c>
      <c r="AJ278">
        <v>0.18843005430000001</v>
      </c>
      <c r="AK278">
        <v>0.18650332040000001</v>
      </c>
      <c r="AL278">
        <v>0.18465884430000001</v>
      </c>
      <c r="AM278">
        <v>0.1826069421</v>
      </c>
      <c r="AN278">
        <v>0.18132444070000001</v>
      </c>
      <c r="AO278">
        <v>0.17961232590000001</v>
      </c>
      <c r="AP278">
        <v>0.17855018210000001</v>
      </c>
      <c r="AQ278">
        <v>0.17652687419999999</v>
      </c>
      <c r="AR278">
        <v>0.17544163700000001</v>
      </c>
      <c r="AS278">
        <v>0.17459782569999999</v>
      </c>
      <c r="AT278">
        <v>0.1738953479</v>
      </c>
      <c r="AU278">
        <v>0.17294410869999999</v>
      </c>
      <c r="AV278">
        <v>0.17235510200000001</v>
      </c>
      <c r="AW278">
        <v>0.1712239613</v>
      </c>
    </row>
    <row r="279" spans="2:49" x14ac:dyDescent="0.25">
      <c r="B279" t="s">
        <v>309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4.5046035099999999E-3</v>
      </c>
      <c r="H279">
        <v>4.22005464E-3</v>
      </c>
      <c r="I279">
        <v>3.9431288899999997E-3</v>
      </c>
      <c r="J279">
        <v>3.68393612E-3</v>
      </c>
      <c r="K279">
        <v>3.4416757899999998E-3</v>
      </c>
      <c r="L279">
        <v>3.2159528599999998E-3</v>
      </c>
      <c r="M279">
        <v>3.00745089E-3</v>
      </c>
      <c r="N279">
        <v>2.8135024199999999E-3</v>
      </c>
      <c r="O279">
        <v>2.7293854399999999E-3</v>
      </c>
      <c r="P279">
        <v>2.6243741699999998E-3</v>
      </c>
      <c r="Q279">
        <v>2.49705993E-3</v>
      </c>
      <c r="R279">
        <v>2.3511769300000001E-3</v>
      </c>
      <c r="S279">
        <v>1.0237739500000001E-2</v>
      </c>
      <c r="T279">
        <v>9.5592488500000003E-3</v>
      </c>
      <c r="U279">
        <v>8.90310144E-3</v>
      </c>
      <c r="V279">
        <v>8.2627428499999905E-3</v>
      </c>
      <c r="W279">
        <v>3.3541511500000003E-2</v>
      </c>
      <c r="X279">
        <v>4.148686E-2</v>
      </c>
      <c r="Y279">
        <v>5.0071534000000001E-2</v>
      </c>
      <c r="Z279">
        <v>5.8910843499999997E-2</v>
      </c>
      <c r="AA279">
        <v>6.8022320900000002E-2</v>
      </c>
      <c r="AB279">
        <v>7.5292271600000002E-2</v>
      </c>
      <c r="AC279">
        <v>8.2790660599999996E-2</v>
      </c>
      <c r="AD279">
        <v>9.6728493499999998E-2</v>
      </c>
      <c r="AE279">
        <v>0.1107039101</v>
      </c>
      <c r="AF279">
        <v>0.1247363354</v>
      </c>
      <c r="AG279">
        <v>0.1362450945</v>
      </c>
      <c r="AH279">
        <v>0.14781569219999999</v>
      </c>
      <c r="AI279">
        <v>0.16018882749999999</v>
      </c>
      <c r="AJ279">
        <v>0.17258766179999999</v>
      </c>
      <c r="AK279">
        <v>0.18487867629999999</v>
      </c>
      <c r="AL279">
        <v>0.1947383993</v>
      </c>
      <c r="AM279">
        <v>0.20435712389999999</v>
      </c>
      <c r="AN279">
        <v>0.21101361790000001</v>
      </c>
      <c r="AO279">
        <v>0.21714932510000001</v>
      </c>
      <c r="AP279">
        <v>0.22405981780000001</v>
      </c>
      <c r="AQ279">
        <v>0.22973820340000001</v>
      </c>
      <c r="AR279">
        <v>0.2366101407</v>
      </c>
      <c r="AS279">
        <v>0.24759827279999999</v>
      </c>
      <c r="AT279">
        <v>0.25884617560000001</v>
      </c>
      <c r="AU279">
        <v>0.26977663660000001</v>
      </c>
      <c r="AV279">
        <v>0.28133443819999998</v>
      </c>
      <c r="AW279">
        <v>0.29205753470000001</v>
      </c>
    </row>
    <row r="280" spans="2:49" x14ac:dyDescent="0.25">
      <c r="B280" t="s">
        <v>310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1.4644212E-2</v>
      </c>
      <c r="H280">
        <v>1.4377599200000001E-2</v>
      </c>
      <c r="I280">
        <v>1.40788809E-2</v>
      </c>
      <c r="J280">
        <v>1.37847253E-2</v>
      </c>
      <c r="K280">
        <v>1.34963037E-2</v>
      </c>
      <c r="L280">
        <v>1.3216407600000001E-2</v>
      </c>
      <c r="M280">
        <v>1.29527254E-2</v>
      </c>
      <c r="N280">
        <v>1.26989779E-2</v>
      </c>
      <c r="O280">
        <v>1.27406124E-2</v>
      </c>
      <c r="P280">
        <v>1.26693736E-2</v>
      </c>
      <c r="Q280">
        <v>1.24670101E-2</v>
      </c>
      <c r="R280">
        <v>1.21401097E-2</v>
      </c>
      <c r="S280">
        <v>3.4474586299999999E-2</v>
      </c>
      <c r="T280">
        <v>3.0100979E-2</v>
      </c>
      <c r="U280">
        <v>2.5849501699999999E-2</v>
      </c>
      <c r="V280">
        <v>2.1695615000000001E-2</v>
      </c>
      <c r="W280">
        <v>2.75537735E-2</v>
      </c>
      <c r="X280">
        <v>2.86919954E-2</v>
      </c>
      <c r="Y280">
        <v>2.9259509600000001E-2</v>
      </c>
      <c r="Z280">
        <v>2.9842888500000001E-2</v>
      </c>
      <c r="AA280">
        <v>3.04459046E-2</v>
      </c>
      <c r="AB280">
        <v>3.0902201099999999E-2</v>
      </c>
      <c r="AC280">
        <v>3.1374952599999999E-2</v>
      </c>
      <c r="AD280">
        <v>3.1056731600000002E-2</v>
      </c>
      <c r="AE280">
        <v>3.0723287200000001E-2</v>
      </c>
      <c r="AF280">
        <v>3.03840113E-2</v>
      </c>
      <c r="AG280">
        <v>3.00247415E-2</v>
      </c>
      <c r="AH280">
        <v>2.9666282400000001E-2</v>
      </c>
      <c r="AI280">
        <v>2.9680971E-2</v>
      </c>
      <c r="AJ280">
        <v>2.97044952E-2</v>
      </c>
      <c r="AK280">
        <v>2.9713622299999999E-2</v>
      </c>
      <c r="AL280">
        <v>2.9737962600000001E-2</v>
      </c>
      <c r="AM280">
        <v>2.9728292600000001E-2</v>
      </c>
      <c r="AN280">
        <v>2.97785315E-2</v>
      </c>
      <c r="AO280">
        <v>2.9757549000000001E-2</v>
      </c>
      <c r="AP280">
        <v>2.9843898600000002E-2</v>
      </c>
      <c r="AQ280">
        <v>2.9768762800000001E-2</v>
      </c>
      <c r="AR280">
        <v>2.9850946E-2</v>
      </c>
      <c r="AS280">
        <v>2.9888957899999999E-2</v>
      </c>
      <c r="AT280">
        <v>2.9952052999999999E-2</v>
      </c>
      <c r="AU280">
        <v>2.99730923E-2</v>
      </c>
      <c r="AV280">
        <v>3.00578432E-2</v>
      </c>
      <c r="AW280">
        <v>3.0048800800000001E-2</v>
      </c>
    </row>
    <row r="281" spans="2:49" x14ac:dyDescent="0.25">
      <c r="B281" t="s">
        <v>311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5.5282449399999996E-3</v>
      </c>
      <c r="H281">
        <v>5.7373868599999997E-3</v>
      </c>
      <c r="I281">
        <v>5.9388504199999999E-3</v>
      </c>
      <c r="J281">
        <v>6.1466552899999997E-3</v>
      </c>
      <c r="K281">
        <v>6.3615372800000002E-3</v>
      </c>
      <c r="L281">
        <v>6.5851723900000004E-3</v>
      </c>
      <c r="M281">
        <v>6.8221516900000001E-3</v>
      </c>
      <c r="N281">
        <v>7.0702614500000004E-3</v>
      </c>
      <c r="O281">
        <v>7.3420021199999998E-3</v>
      </c>
      <c r="P281">
        <v>7.5567810899999999E-3</v>
      </c>
      <c r="Q281">
        <v>7.69664592E-3</v>
      </c>
      <c r="R281">
        <v>7.7574557199999996E-3</v>
      </c>
      <c r="S281">
        <v>8.9533592000000002E-3</v>
      </c>
      <c r="T281">
        <v>8.6540378500000008E-3</v>
      </c>
      <c r="U281">
        <v>8.3676556800000006E-3</v>
      </c>
      <c r="V281">
        <v>8.0888280800000007E-3</v>
      </c>
      <c r="W281">
        <v>1.2534192499999999E-2</v>
      </c>
      <c r="X281">
        <v>1.3990969000000001E-2</v>
      </c>
      <c r="Y281">
        <v>1.50530986E-2</v>
      </c>
      <c r="Z281">
        <v>1.6146402000000001E-2</v>
      </c>
      <c r="AA281">
        <v>1.7273940500000001E-2</v>
      </c>
      <c r="AB281">
        <v>1.84737115E-2</v>
      </c>
      <c r="AC281">
        <v>1.9711671199999999E-2</v>
      </c>
      <c r="AD281">
        <v>2.1329809599999999E-2</v>
      </c>
      <c r="AE281">
        <v>2.2947949799999999E-2</v>
      </c>
      <c r="AF281">
        <v>2.45713332E-2</v>
      </c>
      <c r="AG281">
        <v>2.61998378E-2</v>
      </c>
      <c r="AH281">
        <v>2.7837646099999998E-2</v>
      </c>
      <c r="AI281">
        <v>2.82568682E-2</v>
      </c>
      <c r="AJ281">
        <v>2.86837772E-2</v>
      </c>
      <c r="AK281">
        <v>2.9095987199999999E-2</v>
      </c>
      <c r="AL281">
        <v>2.9527153600000001E-2</v>
      </c>
      <c r="AM281">
        <v>2.9923783799999999E-2</v>
      </c>
      <c r="AN281">
        <v>3.0344181599999999E-2</v>
      </c>
      <c r="AO281">
        <v>3.0691061400000001E-2</v>
      </c>
      <c r="AP281">
        <v>3.11481454E-2</v>
      </c>
      <c r="AQ281">
        <v>3.1435531099999997E-2</v>
      </c>
      <c r="AR281">
        <v>3.1887840200000003E-2</v>
      </c>
      <c r="AS281">
        <v>3.22499022E-2</v>
      </c>
      <c r="AT281">
        <v>3.2640592400000001E-2</v>
      </c>
      <c r="AU281">
        <v>3.2986835499999999E-2</v>
      </c>
      <c r="AV281">
        <v>3.3404817599999997E-2</v>
      </c>
      <c r="AW281">
        <v>3.3719861099999998E-2</v>
      </c>
    </row>
    <row r="282" spans="2:49" x14ac:dyDescent="0.25">
      <c r="B282" t="s">
        <v>312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1.3028168E-2</v>
      </c>
      <c r="H282">
        <v>1.46772011E-2</v>
      </c>
      <c r="I282">
        <v>1.6491666200000001E-2</v>
      </c>
      <c r="J282">
        <v>1.85282347E-2</v>
      </c>
      <c r="K282">
        <v>2.08156655E-2</v>
      </c>
      <c r="L282">
        <v>2.33899025E-2</v>
      </c>
      <c r="M282">
        <v>2.63036291E-2</v>
      </c>
      <c r="N282">
        <v>2.9591216E-2</v>
      </c>
      <c r="O282">
        <v>3.1035668200000002E-2</v>
      </c>
      <c r="P282">
        <v>3.2262847300000001E-2</v>
      </c>
      <c r="Q282">
        <v>3.3188422799999999E-2</v>
      </c>
      <c r="R282">
        <v>3.3784980200000002E-2</v>
      </c>
      <c r="S282">
        <v>6.1083205500000001E-2</v>
      </c>
      <c r="T282">
        <v>6.3247005199999998E-2</v>
      </c>
      <c r="U282">
        <v>6.54046655E-2</v>
      </c>
      <c r="V282">
        <v>6.7524420399999896E-2</v>
      </c>
      <c r="W282">
        <v>0.1075853665</v>
      </c>
      <c r="X282">
        <v>0.1195194874</v>
      </c>
      <c r="Y282">
        <v>0.1320692862</v>
      </c>
      <c r="Z282">
        <v>0.1449891348</v>
      </c>
      <c r="AA282">
        <v>0.15831059289999999</v>
      </c>
      <c r="AB282">
        <v>0.17239025899999999</v>
      </c>
      <c r="AC282">
        <v>0.18691448920000001</v>
      </c>
      <c r="AD282">
        <v>0.19691032829999999</v>
      </c>
      <c r="AE282">
        <v>0.20687804470000001</v>
      </c>
      <c r="AF282">
        <v>0.2168692783</v>
      </c>
      <c r="AG282">
        <v>0.2270299301</v>
      </c>
      <c r="AH282">
        <v>0.23725371310000001</v>
      </c>
      <c r="AI282">
        <v>0.2463961875</v>
      </c>
      <c r="AJ282">
        <v>0.255595878</v>
      </c>
      <c r="AK282">
        <v>0.26465395219999999</v>
      </c>
      <c r="AL282">
        <v>0.27402195759999998</v>
      </c>
      <c r="AM282">
        <v>0.2830593401</v>
      </c>
      <c r="AN282">
        <v>0.2905155251</v>
      </c>
      <c r="AO282">
        <v>0.29725907709999999</v>
      </c>
      <c r="AP282">
        <v>0.30506546919999999</v>
      </c>
      <c r="AQ282">
        <v>0.31119934929999998</v>
      </c>
      <c r="AR282">
        <v>0.31895510840000002</v>
      </c>
      <c r="AS282">
        <v>0.32428036500000001</v>
      </c>
      <c r="AT282">
        <v>0.32990168959999999</v>
      </c>
      <c r="AU282">
        <v>0.33508097370000001</v>
      </c>
      <c r="AV282">
        <v>0.34099732329999999</v>
      </c>
      <c r="AW282">
        <v>0.34586948979999999</v>
      </c>
    </row>
    <row r="283" spans="2:49" x14ac:dyDescent="0.25">
      <c r="B283" t="s">
        <v>313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314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315</v>
      </c>
      <c r="C285">
        <v>383714635.27038902</v>
      </c>
      <c r="D285">
        <v>389875297.85567099</v>
      </c>
      <c r="E285">
        <v>396134871.89999998</v>
      </c>
      <c r="F285">
        <v>412015962.39999998</v>
      </c>
      <c r="G285">
        <v>421142046.19999999</v>
      </c>
      <c r="H285">
        <v>439537742.5</v>
      </c>
      <c r="I285">
        <v>454175219.19999999</v>
      </c>
      <c r="J285">
        <v>471399717.39999998</v>
      </c>
      <c r="K285">
        <v>493298723.89999998</v>
      </c>
      <c r="L285">
        <v>519361374.69999999</v>
      </c>
      <c r="M285">
        <v>549574613.60000002</v>
      </c>
      <c r="N285">
        <v>565404891.79999995</v>
      </c>
      <c r="O285">
        <v>564692559.5</v>
      </c>
      <c r="P285">
        <v>564413232</v>
      </c>
      <c r="Q285">
        <v>563182343.39999998</v>
      </c>
      <c r="R285">
        <v>562978063.29999995</v>
      </c>
      <c r="S285">
        <v>568377327.89999998</v>
      </c>
      <c r="T285">
        <v>573702959.79999995</v>
      </c>
      <c r="U285">
        <v>576506816.20000005</v>
      </c>
      <c r="V285">
        <v>578374129.29999995</v>
      </c>
      <c r="W285">
        <v>572078281</v>
      </c>
      <c r="X285">
        <v>562930567.60000002</v>
      </c>
      <c r="Y285">
        <v>553929114.70000005</v>
      </c>
      <c r="Z285">
        <v>545571722.60000002</v>
      </c>
      <c r="AA285">
        <v>537762186.39999998</v>
      </c>
      <c r="AB285">
        <v>530293607.69999999</v>
      </c>
      <c r="AC285">
        <v>522993639.5</v>
      </c>
      <c r="AD285">
        <v>517753798.30000001</v>
      </c>
      <c r="AE285">
        <v>513461271.39999998</v>
      </c>
      <c r="AF285">
        <v>509533133.80000001</v>
      </c>
      <c r="AG285">
        <v>505718503</v>
      </c>
      <c r="AH285">
        <v>501907326.30000001</v>
      </c>
      <c r="AI285">
        <v>498041293</v>
      </c>
      <c r="AJ285">
        <v>494116060.10000002</v>
      </c>
      <c r="AK285">
        <v>490180020.89999998</v>
      </c>
      <c r="AL285">
        <v>486243137</v>
      </c>
      <c r="AM285">
        <v>482386187.60000002</v>
      </c>
      <c r="AN285">
        <v>478703834</v>
      </c>
      <c r="AO285">
        <v>475255398.10000002</v>
      </c>
      <c r="AP285">
        <v>471871093.89999998</v>
      </c>
      <c r="AQ285">
        <v>468687556.69999999</v>
      </c>
      <c r="AR285">
        <v>465483940.5</v>
      </c>
      <c r="AS285">
        <v>462327413.5</v>
      </c>
      <c r="AT285">
        <v>459173528.69999999</v>
      </c>
      <c r="AU285">
        <v>456059499.60000002</v>
      </c>
      <c r="AV285">
        <v>452926631.89999998</v>
      </c>
      <c r="AW285">
        <v>449873469.60000002</v>
      </c>
    </row>
    <row r="286" spans="2:49" x14ac:dyDescent="0.25">
      <c r="B286" t="s">
        <v>316</v>
      </c>
      <c r="C286">
        <v>261485.90393552999</v>
      </c>
      <c r="D286">
        <v>265684.14470322698</v>
      </c>
      <c r="E286">
        <v>269949.78960000002</v>
      </c>
      <c r="F286">
        <v>277098.17170000001</v>
      </c>
      <c r="G286">
        <v>283659.86829999997</v>
      </c>
      <c r="H286">
        <v>284994.99819999997</v>
      </c>
      <c r="I286">
        <v>276969.24219999998</v>
      </c>
      <c r="J286">
        <v>276311.07939999999</v>
      </c>
      <c r="K286">
        <v>278560.18609999999</v>
      </c>
      <c r="L286">
        <v>278778.19709999999</v>
      </c>
      <c r="M286">
        <v>284116.59600000002</v>
      </c>
      <c r="N286">
        <v>292990.47159999999</v>
      </c>
      <c r="O286">
        <v>300379.13520000002</v>
      </c>
      <c r="P286">
        <v>308878.95010000002</v>
      </c>
      <c r="Q286">
        <v>317365.6201</v>
      </c>
      <c r="R286">
        <v>328595.4534</v>
      </c>
      <c r="S286">
        <v>344344.00790000003</v>
      </c>
      <c r="T286">
        <v>360897.24969999999</v>
      </c>
      <c r="U286">
        <v>372023.09620000003</v>
      </c>
      <c r="V286">
        <v>382660.10930000001</v>
      </c>
      <c r="W286">
        <v>391677.37699999998</v>
      </c>
      <c r="X286">
        <v>398807.1874</v>
      </c>
      <c r="Y286">
        <v>406517.08110000001</v>
      </c>
      <c r="Z286">
        <v>415440.6005</v>
      </c>
      <c r="AA286">
        <v>424930.61709999997</v>
      </c>
      <c r="AB286">
        <v>434492.08590000001</v>
      </c>
      <c r="AC286">
        <v>443840.29310000001</v>
      </c>
      <c r="AD286">
        <v>448874.48210000002</v>
      </c>
      <c r="AE286">
        <v>455479.34899999999</v>
      </c>
      <c r="AF286">
        <v>461970.52549999999</v>
      </c>
      <c r="AG286">
        <v>467764.18709999998</v>
      </c>
      <c r="AH286">
        <v>472705.9558</v>
      </c>
      <c r="AI286">
        <v>477036.5208</v>
      </c>
      <c r="AJ286">
        <v>480960.01059999998</v>
      </c>
      <c r="AK286">
        <v>484840.69870000001</v>
      </c>
      <c r="AL286">
        <v>488590.08380000002</v>
      </c>
      <c r="AM286">
        <v>493155.67070000002</v>
      </c>
      <c r="AN286">
        <v>497626.65740000003</v>
      </c>
      <c r="AO286">
        <v>502897.17599999998</v>
      </c>
      <c r="AP286">
        <v>507354.76329999999</v>
      </c>
      <c r="AQ286">
        <v>513396.69449999998</v>
      </c>
      <c r="AR286">
        <v>518272.47139999998</v>
      </c>
      <c r="AS286">
        <v>524007.07140000002</v>
      </c>
      <c r="AT286">
        <v>529611.32140000002</v>
      </c>
      <c r="AU286">
        <v>535688.62320000003</v>
      </c>
      <c r="AV286">
        <v>541326.49800000002</v>
      </c>
      <c r="AW286">
        <v>547924.83360000001</v>
      </c>
    </row>
    <row r="287" spans="2:49" x14ac:dyDescent="0.25">
      <c r="B287" t="s">
        <v>317</v>
      </c>
      <c r="C287">
        <v>158336.21117690401</v>
      </c>
      <c r="D287">
        <v>160878.35026264799</v>
      </c>
      <c r="E287">
        <v>163461.30420000001</v>
      </c>
      <c r="F287">
        <v>168432.22510000001</v>
      </c>
      <c r="G287">
        <v>175099.23300000001</v>
      </c>
      <c r="H287">
        <v>184375.0638</v>
      </c>
      <c r="I287">
        <v>192030.4235</v>
      </c>
      <c r="J287">
        <v>200640.8302</v>
      </c>
      <c r="K287">
        <v>215030.5569</v>
      </c>
      <c r="L287">
        <v>230856.481</v>
      </c>
      <c r="M287">
        <v>247457.1078</v>
      </c>
      <c r="N287">
        <v>260450.02830000001</v>
      </c>
      <c r="O287">
        <v>261242.96429999999</v>
      </c>
      <c r="P287">
        <v>258856.2923</v>
      </c>
      <c r="Q287">
        <v>254988.948</v>
      </c>
      <c r="R287">
        <v>253654.0907</v>
      </c>
      <c r="S287">
        <v>254237.47889999999</v>
      </c>
      <c r="T287">
        <v>256757.45250000001</v>
      </c>
      <c r="U287">
        <v>258383.55420000001</v>
      </c>
      <c r="V287">
        <v>259201.42600000001</v>
      </c>
      <c r="W287">
        <v>262516.83159999998</v>
      </c>
      <c r="X287">
        <v>261941.42819999999</v>
      </c>
      <c r="Y287">
        <v>260623.9572</v>
      </c>
      <c r="Z287">
        <v>259158.58</v>
      </c>
      <c r="AA287">
        <v>257686.8786</v>
      </c>
      <c r="AB287">
        <v>256174.02220000001</v>
      </c>
      <c r="AC287">
        <v>254522.5601</v>
      </c>
      <c r="AD287">
        <v>253778.30230000001</v>
      </c>
      <c r="AE287">
        <v>254100.88810000001</v>
      </c>
      <c r="AF287">
        <v>255116.56589999999</v>
      </c>
      <c r="AG287">
        <v>256574.7243</v>
      </c>
      <c r="AH287">
        <v>258293.75049999999</v>
      </c>
      <c r="AI287">
        <v>260087.78330000001</v>
      </c>
      <c r="AJ287">
        <v>261878.25450000001</v>
      </c>
      <c r="AK287">
        <v>263645.09580000001</v>
      </c>
      <c r="AL287">
        <v>265403.50300000003</v>
      </c>
      <c r="AM287">
        <v>267145.56829999998</v>
      </c>
      <c r="AN287">
        <v>268711.39039999997</v>
      </c>
      <c r="AO287">
        <v>270279.61330000003</v>
      </c>
      <c r="AP287">
        <v>271988.48590000003</v>
      </c>
      <c r="AQ287">
        <v>273671.71269999997</v>
      </c>
      <c r="AR287">
        <v>275525.1899</v>
      </c>
      <c r="AS287">
        <v>277348.92320000002</v>
      </c>
      <c r="AT287">
        <v>279224.11900000001</v>
      </c>
      <c r="AU287">
        <v>281100.0625</v>
      </c>
      <c r="AV287">
        <v>283033.13740000001</v>
      </c>
      <c r="AW287">
        <v>284938.16450000001</v>
      </c>
    </row>
    <row r="288" spans="2:49" x14ac:dyDescent="0.25">
      <c r="B288" t="s">
        <v>318</v>
      </c>
      <c r="C288">
        <v>516755.579312385</v>
      </c>
      <c r="D288">
        <v>525052.257287574</v>
      </c>
      <c r="E288">
        <v>533482.14110000001</v>
      </c>
      <c r="F288">
        <v>549193.42949999997</v>
      </c>
      <c r="G288">
        <v>552125.20750000002</v>
      </c>
      <c r="H288">
        <v>567689.07709999999</v>
      </c>
      <c r="I288">
        <v>577881.47109999997</v>
      </c>
      <c r="J288">
        <v>590938.95559999999</v>
      </c>
      <c r="K288">
        <v>606348.71059999999</v>
      </c>
      <c r="L288">
        <v>626362.15890000004</v>
      </c>
      <c r="M288">
        <v>651249.59259999997</v>
      </c>
      <c r="N288">
        <v>668543.24080000003</v>
      </c>
      <c r="O288">
        <v>664369.31969999999</v>
      </c>
      <c r="P288">
        <v>663263.02879999997</v>
      </c>
      <c r="Q288">
        <v>661839.09210000001</v>
      </c>
      <c r="R288">
        <v>660077.05740000005</v>
      </c>
      <c r="S288">
        <v>665326.45510000002</v>
      </c>
      <c r="T288">
        <v>668966.18889999995</v>
      </c>
      <c r="U288">
        <v>669460.45779999997</v>
      </c>
      <c r="V288">
        <v>669146.8774</v>
      </c>
      <c r="W288">
        <v>661165.83059999999</v>
      </c>
      <c r="X288">
        <v>651728.35900000005</v>
      </c>
      <c r="Y288">
        <v>642946.04260000004</v>
      </c>
      <c r="Z288">
        <v>635131.9</v>
      </c>
      <c r="AA288">
        <v>628045.42520000006</v>
      </c>
      <c r="AB288">
        <v>621406.38919999998</v>
      </c>
      <c r="AC288">
        <v>615029.36560000002</v>
      </c>
      <c r="AD288">
        <v>611060.80220000003</v>
      </c>
      <c r="AE288">
        <v>607690.86510000005</v>
      </c>
      <c r="AF288">
        <v>604309.40969999996</v>
      </c>
      <c r="AG288">
        <v>600718.85160000005</v>
      </c>
      <c r="AH288">
        <v>596884.81590000005</v>
      </c>
      <c r="AI288">
        <v>592855.05889999995</v>
      </c>
      <c r="AJ288">
        <v>588680.74109999998</v>
      </c>
      <c r="AK288">
        <v>584453.07640000002</v>
      </c>
      <c r="AL288">
        <v>580176.37540000002</v>
      </c>
      <c r="AM288">
        <v>575986.73910000001</v>
      </c>
      <c r="AN288">
        <v>572159.47250000003</v>
      </c>
      <c r="AO288">
        <v>568659.96849999996</v>
      </c>
      <c r="AP288">
        <v>565111.80440000002</v>
      </c>
      <c r="AQ288">
        <v>561865.51190000004</v>
      </c>
      <c r="AR288">
        <v>558414.19369999995</v>
      </c>
      <c r="AS288">
        <v>555019.1202</v>
      </c>
      <c r="AT288">
        <v>551546.32149999996</v>
      </c>
      <c r="AU288">
        <v>548096.0699</v>
      </c>
      <c r="AV288">
        <v>544528.50219999999</v>
      </c>
      <c r="AW288">
        <v>541072.95929999999</v>
      </c>
    </row>
    <row r="289" spans="2:49" x14ac:dyDescent="0.25">
      <c r="B289" t="s">
        <v>319</v>
      </c>
      <c r="C289">
        <v>82711.5521017555</v>
      </c>
      <c r="D289">
        <v>84039.512824558697</v>
      </c>
      <c r="E289">
        <v>85388.794389999995</v>
      </c>
      <c r="F289">
        <v>94624.030620000005</v>
      </c>
      <c r="G289">
        <v>97309.61477</v>
      </c>
      <c r="H289">
        <v>103596.51669999999</v>
      </c>
      <c r="I289">
        <v>107572.88219999999</v>
      </c>
      <c r="J289">
        <v>114868.29549999999</v>
      </c>
      <c r="K289">
        <v>120273.13920000001</v>
      </c>
      <c r="L289">
        <v>126785.8879</v>
      </c>
      <c r="M289">
        <v>135784.2187</v>
      </c>
      <c r="N289">
        <v>145687.5558</v>
      </c>
      <c r="O289">
        <v>136449.88690000001</v>
      </c>
      <c r="P289">
        <v>131145.65659999999</v>
      </c>
      <c r="Q289">
        <v>126036.6703</v>
      </c>
      <c r="R289">
        <v>114478.12579999999</v>
      </c>
      <c r="S289">
        <v>113957.9507</v>
      </c>
      <c r="T289">
        <v>113598.7643</v>
      </c>
      <c r="U289">
        <v>113194.19349999999</v>
      </c>
      <c r="V289">
        <v>113144.0331</v>
      </c>
      <c r="W289">
        <v>113610.8524</v>
      </c>
      <c r="X289">
        <v>115374.567</v>
      </c>
      <c r="Y289">
        <v>117412.7893</v>
      </c>
      <c r="Z289">
        <v>119777.2933</v>
      </c>
      <c r="AA289">
        <v>122415.98179999999</v>
      </c>
      <c r="AB289">
        <v>125313.5485</v>
      </c>
      <c r="AC289">
        <v>128502.516</v>
      </c>
      <c r="AD289">
        <v>129768.0858</v>
      </c>
      <c r="AE289">
        <v>130753.20909999999</v>
      </c>
      <c r="AF289">
        <v>131456.7493</v>
      </c>
      <c r="AG289">
        <v>131930.3462</v>
      </c>
      <c r="AH289">
        <v>132236.4075</v>
      </c>
      <c r="AI289">
        <v>132468.3965</v>
      </c>
      <c r="AJ289">
        <v>132676.9958</v>
      </c>
      <c r="AK289">
        <v>132902.1974</v>
      </c>
      <c r="AL289">
        <v>133138.72760000001</v>
      </c>
      <c r="AM289">
        <v>133460.25690000001</v>
      </c>
      <c r="AN289">
        <v>133829.37609999999</v>
      </c>
      <c r="AO289">
        <v>134262.55220000001</v>
      </c>
      <c r="AP289">
        <v>134602.65479999999</v>
      </c>
      <c r="AQ289">
        <v>135069.4529</v>
      </c>
      <c r="AR289">
        <v>135397.86129999999</v>
      </c>
      <c r="AS289">
        <v>135762.88630000001</v>
      </c>
      <c r="AT289">
        <v>136077.6066</v>
      </c>
      <c r="AU289">
        <v>136402.46739999999</v>
      </c>
      <c r="AV289">
        <v>136656.0723</v>
      </c>
      <c r="AW289">
        <v>136795.85870000001</v>
      </c>
    </row>
    <row r="290" spans="2:49" x14ac:dyDescent="0.25">
      <c r="B290" t="s">
        <v>320</v>
      </c>
      <c r="C290">
        <v>45689.201708803201</v>
      </c>
      <c r="D290">
        <v>46422.756620829103</v>
      </c>
      <c r="E290">
        <v>47168.089010000003</v>
      </c>
      <c r="F290">
        <v>49526.52895</v>
      </c>
      <c r="G290">
        <v>49189.323729999996</v>
      </c>
      <c r="H290">
        <v>50577.665509999999</v>
      </c>
      <c r="I290">
        <v>51404.659030000003</v>
      </c>
      <c r="J290">
        <v>52652.29189</v>
      </c>
      <c r="K290">
        <v>53240.421770000001</v>
      </c>
      <c r="L290">
        <v>54441.881390000002</v>
      </c>
      <c r="M290">
        <v>56442.274799999999</v>
      </c>
      <c r="N290">
        <v>57916.760419999999</v>
      </c>
      <c r="O290">
        <v>56790.046549999999</v>
      </c>
      <c r="P290">
        <v>56687.282290000003</v>
      </c>
      <c r="Q290">
        <v>56747.768029999999</v>
      </c>
      <c r="R290">
        <v>55974.758280000002</v>
      </c>
      <c r="S290">
        <v>56548.240140000002</v>
      </c>
      <c r="T290">
        <v>56685.369749999998</v>
      </c>
      <c r="U290">
        <v>56519.798439999999</v>
      </c>
      <c r="V290">
        <v>56391.776680000003</v>
      </c>
      <c r="W290">
        <v>55744.621769999998</v>
      </c>
      <c r="X290">
        <v>55552.850290000002</v>
      </c>
      <c r="Y290">
        <v>55576.297380000004</v>
      </c>
      <c r="Z290">
        <v>55791.073709999997</v>
      </c>
      <c r="AA290">
        <v>56158.094729999997</v>
      </c>
      <c r="AB290">
        <v>56661.121379999997</v>
      </c>
      <c r="AC290">
        <v>57314.31755</v>
      </c>
      <c r="AD290">
        <v>55359.259729999998</v>
      </c>
      <c r="AE290">
        <v>53732.754889999997</v>
      </c>
      <c r="AF290">
        <v>52268.4859</v>
      </c>
      <c r="AG290">
        <v>50910.485430000001</v>
      </c>
      <c r="AH290">
        <v>49640.712229999997</v>
      </c>
      <c r="AI290">
        <v>48463.55573</v>
      </c>
      <c r="AJ290">
        <v>47374.003909999999</v>
      </c>
      <c r="AK290">
        <v>46369.439400000003</v>
      </c>
      <c r="AL290">
        <v>45433.455479999997</v>
      </c>
      <c r="AM290">
        <v>44576.174279999999</v>
      </c>
      <c r="AN290">
        <v>43837.238640000003</v>
      </c>
      <c r="AO290">
        <v>43181.736550000001</v>
      </c>
      <c r="AP290">
        <v>42538.575669999998</v>
      </c>
      <c r="AQ290">
        <v>41970.961159999999</v>
      </c>
      <c r="AR290">
        <v>41387.354939999997</v>
      </c>
      <c r="AS290">
        <v>40843.959060000001</v>
      </c>
      <c r="AT290">
        <v>40311.989540000002</v>
      </c>
      <c r="AU290">
        <v>39807.745260000003</v>
      </c>
      <c r="AV290">
        <v>39305.719210000003</v>
      </c>
      <c r="AW290">
        <v>38842.850870000002</v>
      </c>
    </row>
    <row r="291" spans="2:49" x14ac:dyDescent="0.25">
      <c r="B291" t="s">
        <v>321</v>
      </c>
      <c r="C291">
        <v>562444.78102118894</v>
      </c>
      <c r="D291">
        <v>571475.01390840299</v>
      </c>
      <c r="E291">
        <v>580650.23010000004</v>
      </c>
      <c r="F291">
        <v>598711.18119999999</v>
      </c>
      <c r="G291">
        <v>601302.35640000005</v>
      </c>
      <c r="H291">
        <v>618254.22450000001</v>
      </c>
      <c r="I291">
        <v>629273.33019999997</v>
      </c>
      <c r="J291">
        <v>643578.0919</v>
      </c>
      <c r="K291">
        <v>659570.36589999998</v>
      </c>
      <c r="L291">
        <v>680782.07160000002</v>
      </c>
      <c r="M291">
        <v>707668.81539999996</v>
      </c>
      <c r="N291">
        <v>726436.33310000005</v>
      </c>
      <c r="O291">
        <v>721131.15060000005</v>
      </c>
      <c r="P291">
        <v>719922.1422</v>
      </c>
      <c r="Q291">
        <v>718558.47479999997</v>
      </c>
      <c r="R291">
        <v>716020.36100000003</v>
      </c>
      <c r="S291">
        <v>721842.85049999994</v>
      </c>
      <c r="T291">
        <v>726288.39240000001</v>
      </c>
      <c r="U291">
        <v>727287.19279999996</v>
      </c>
      <c r="V291">
        <v>727515.27800000005</v>
      </c>
      <c r="W291">
        <v>726758.22629999998</v>
      </c>
      <c r="X291">
        <v>724867.73289999994</v>
      </c>
      <c r="Y291">
        <v>723747.35270000005</v>
      </c>
      <c r="Z291">
        <v>723727.16509999998</v>
      </c>
      <c r="AA291">
        <v>724548.7243</v>
      </c>
      <c r="AB291">
        <v>725922.96770000004</v>
      </c>
      <c r="AC291">
        <v>727682.52350000001</v>
      </c>
      <c r="AD291">
        <v>729164.47860000003</v>
      </c>
      <c r="AE291">
        <v>731625.12250000006</v>
      </c>
      <c r="AF291">
        <v>734225.21389999997</v>
      </c>
      <c r="AG291">
        <v>736681.51100000006</v>
      </c>
      <c r="AH291">
        <v>738928.80680000002</v>
      </c>
      <c r="AI291">
        <v>741020.31559999997</v>
      </c>
      <c r="AJ291">
        <v>743004.55539999995</v>
      </c>
      <c r="AK291">
        <v>744982.44900000002</v>
      </c>
      <c r="AL291">
        <v>746939.15769999998</v>
      </c>
      <c r="AM291">
        <v>749050.58900000004</v>
      </c>
      <c r="AN291">
        <v>751706.5098</v>
      </c>
      <c r="AO291">
        <v>754838.74750000006</v>
      </c>
      <c r="AP291">
        <v>757904.32220000005</v>
      </c>
      <c r="AQ291">
        <v>761422.94149999996</v>
      </c>
      <c r="AR291">
        <v>764645.94539999997</v>
      </c>
      <c r="AS291">
        <v>767972.82169999997</v>
      </c>
      <c r="AT291">
        <v>771194.54469999997</v>
      </c>
      <c r="AU291">
        <v>774461.06270000001</v>
      </c>
      <c r="AV291">
        <v>777553.30200000003</v>
      </c>
      <c r="AW291">
        <v>780824.01809999999</v>
      </c>
    </row>
    <row r="292" spans="2:49" x14ac:dyDescent="0.25">
      <c r="B292" t="s">
        <v>322</v>
      </c>
      <c r="C292">
        <v>241047.76327865999</v>
      </c>
      <c r="D292">
        <v>244917.86308720699</v>
      </c>
      <c r="E292">
        <v>248850.0986</v>
      </c>
      <c r="F292">
        <v>262898.27980000002</v>
      </c>
      <c r="G292">
        <v>272241.5797</v>
      </c>
      <c r="H292">
        <v>287790.76390000002</v>
      </c>
      <c r="I292">
        <v>299414.87190000003</v>
      </c>
      <c r="J292">
        <v>315293.48210000002</v>
      </c>
      <c r="K292">
        <v>335053.53840000002</v>
      </c>
      <c r="L292">
        <v>357361.83149999997</v>
      </c>
      <c r="M292">
        <v>382940.67560000002</v>
      </c>
      <c r="N292">
        <v>405801.78539999999</v>
      </c>
      <c r="O292">
        <v>397150.76010000001</v>
      </c>
      <c r="P292">
        <v>389429.723</v>
      </c>
      <c r="Q292">
        <v>380440.76630000002</v>
      </c>
      <c r="R292">
        <v>367234.37349999999</v>
      </c>
      <c r="S292">
        <v>367295.58689999999</v>
      </c>
      <c r="T292">
        <v>369444.41210000002</v>
      </c>
      <c r="U292">
        <v>370659.09279999998</v>
      </c>
      <c r="V292">
        <v>371424.39559999999</v>
      </c>
      <c r="W292">
        <v>375194.33809999999</v>
      </c>
      <c r="X292">
        <v>376367.38410000002</v>
      </c>
      <c r="Y292">
        <v>377065.90500000003</v>
      </c>
      <c r="Z292">
        <v>377936.16759999999</v>
      </c>
      <c r="AA292">
        <v>379069.0172</v>
      </c>
      <c r="AB292">
        <v>380414.22730000003</v>
      </c>
      <c r="AC292">
        <v>381905.20140000002</v>
      </c>
      <c r="AD292">
        <v>382418.07290000003</v>
      </c>
      <c r="AE292">
        <v>383720.23320000002</v>
      </c>
      <c r="AF292">
        <v>385434.304</v>
      </c>
      <c r="AG292">
        <v>387360.1753</v>
      </c>
      <c r="AH292">
        <v>389378.46519999998</v>
      </c>
      <c r="AI292">
        <v>391397.34179999999</v>
      </c>
      <c r="AJ292">
        <v>393389.28249999997</v>
      </c>
      <c r="AK292">
        <v>395374.32370000001</v>
      </c>
      <c r="AL292">
        <v>397362.31099999999</v>
      </c>
      <c r="AM292">
        <v>399419.03860000003</v>
      </c>
      <c r="AN292">
        <v>401347.82439999998</v>
      </c>
      <c r="AO292">
        <v>403342.99249999999</v>
      </c>
      <c r="AP292">
        <v>405385.25449999998</v>
      </c>
      <c r="AQ292">
        <v>407528.57199999999</v>
      </c>
      <c r="AR292">
        <v>409703.13880000002</v>
      </c>
      <c r="AS292">
        <v>411884.7059</v>
      </c>
      <c r="AT292">
        <v>414067.22389999998</v>
      </c>
      <c r="AU292">
        <v>416260.63429999998</v>
      </c>
      <c r="AV292">
        <v>418439.6617</v>
      </c>
      <c r="AW292">
        <v>420476.89569999999</v>
      </c>
    </row>
    <row r="293" spans="2:49" x14ac:dyDescent="0.25">
      <c r="B293" t="s">
        <v>323</v>
      </c>
      <c r="C293">
        <v>383714635.27038902</v>
      </c>
      <c r="D293">
        <v>389875297.85567099</v>
      </c>
      <c r="E293">
        <v>396134871.89999998</v>
      </c>
      <c r="F293">
        <v>412015962.39999998</v>
      </c>
      <c r="G293">
        <v>421142046.19999999</v>
      </c>
      <c r="H293">
        <v>439537742.5</v>
      </c>
      <c r="I293">
        <v>454175219.19999999</v>
      </c>
      <c r="J293">
        <v>471399717.39999998</v>
      </c>
      <c r="K293">
        <v>493298723.89999998</v>
      </c>
      <c r="L293">
        <v>519361374.69999999</v>
      </c>
      <c r="M293">
        <v>549574613.60000002</v>
      </c>
      <c r="N293">
        <v>565404891.79999995</v>
      </c>
      <c r="O293">
        <v>564692559.5</v>
      </c>
      <c r="P293">
        <v>564413232</v>
      </c>
      <c r="Q293">
        <v>563182343.39999998</v>
      </c>
      <c r="R293">
        <v>562978063.29999995</v>
      </c>
      <c r="S293">
        <v>568376145.29999995</v>
      </c>
      <c r="T293">
        <v>573130308.20000005</v>
      </c>
      <c r="U293">
        <v>575742986.79999995</v>
      </c>
      <c r="V293">
        <v>577610805.79999995</v>
      </c>
      <c r="W293">
        <v>578416411.20000005</v>
      </c>
      <c r="X293">
        <v>578452667.39999998</v>
      </c>
      <c r="Y293">
        <v>579305115.5</v>
      </c>
      <c r="Z293">
        <v>580988517.20000005</v>
      </c>
      <c r="AA293">
        <v>583336682.20000005</v>
      </c>
      <c r="AB293">
        <v>586136116.60000002</v>
      </c>
      <c r="AC293">
        <v>589237677.89999998</v>
      </c>
      <c r="AD293">
        <v>592455015.39999998</v>
      </c>
      <c r="AE293">
        <v>595710259.39999998</v>
      </c>
      <c r="AF293">
        <v>598957768.20000005</v>
      </c>
      <c r="AG293">
        <v>602183028.10000002</v>
      </c>
      <c r="AH293">
        <v>605401851.10000002</v>
      </c>
      <c r="AI293">
        <v>608582403.10000002</v>
      </c>
      <c r="AJ293">
        <v>611762384.20000005</v>
      </c>
      <c r="AK293">
        <v>614968929.10000002</v>
      </c>
      <c r="AL293">
        <v>618230789.5</v>
      </c>
      <c r="AM293">
        <v>621561052.5</v>
      </c>
      <c r="AN293">
        <v>625064560.60000002</v>
      </c>
      <c r="AO293">
        <v>628723486.20000005</v>
      </c>
      <c r="AP293">
        <v>632497190.20000005</v>
      </c>
      <c r="AQ293">
        <v>636361446.60000002</v>
      </c>
      <c r="AR293">
        <v>640284618.60000002</v>
      </c>
      <c r="AS293">
        <v>644233261.60000002</v>
      </c>
      <c r="AT293">
        <v>648202990.29999995</v>
      </c>
      <c r="AU293">
        <v>652187986.10000002</v>
      </c>
      <c r="AV293">
        <v>656182660.20000005</v>
      </c>
      <c r="AW293">
        <v>660218561.10000002</v>
      </c>
    </row>
    <row r="294" spans="2:49" x14ac:dyDescent="0.25">
      <c r="B294" t="s">
        <v>324</v>
      </c>
      <c r="C294">
        <v>261485.90393552999</v>
      </c>
      <c r="D294">
        <v>265684.14470322698</v>
      </c>
      <c r="E294">
        <v>269949.78960000002</v>
      </c>
      <c r="F294">
        <v>277098.17170000001</v>
      </c>
      <c r="G294">
        <v>283659.86829999997</v>
      </c>
      <c r="H294">
        <v>284994.99819999997</v>
      </c>
      <c r="I294">
        <v>276969.24219999998</v>
      </c>
      <c r="J294">
        <v>276311.07939999999</v>
      </c>
      <c r="K294">
        <v>278560.18609999999</v>
      </c>
      <c r="L294">
        <v>278778.19709999999</v>
      </c>
      <c r="M294">
        <v>284116.59600000002</v>
      </c>
      <c r="N294">
        <v>292990.47159999999</v>
      </c>
      <c r="O294">
        <v>300379.13520000002</v>
      </c>
      <c r="P294">
        <v>308878.95010000002</v>
      </c>
      <c r="Q294">
        <v>317365.6201</v>
      </c>
      <c r="R294">
        <v>328595.4534</v>
      </c>
      <c r="S294">
        <v>327873.1421</v>
      </c>
      <c r="T294">
        <v>327196.73859999998</v>
      </c>
      <c r="U294">
        <v>327409.57990000001</v>
      </c>
      <c r="V294">
        <v>326764.87479999999</v>
      </c>
      <c r="W294">
        <v>333217.77730000002</v>
      </c>
      <c r="X294">
        <v>338119.90350000001</v>
      </c>
      <c r="Y294">
        <v>343709.4852</v>
      </c>
      <c r="Z294">
        <v>349759.48340000003</v>
      </c>
      <c r="AA294">
        <v>356370.87469999999</v>
      </c>
      <c r="AB294">
        <v>363340.02039999998</v>
      </c>
      <c r="AC294">
        <v>370552.8284</v>
      </c>
      <c r="AD294">
        <v>377970.97330000001</v>
      </c>
      <c r="AE294">
        <v>385430.85960000003</v>
      </c>
      <c r="AF294">
        <v>392795.27899999998</v>
      </c>
      <c r="AG294">
        <v>400035.85989999998</v>
      </c>
      <c r="AH294">
        <v>407221.97249999997</v>
      </c>
      <c r="AI294">
        <v>414341.52409999998</v>
      </c>
      <c r="AJ294">
        <v>421455.72859999997</v>
      </c>
      <c r="AK294">
        <v>428582.18430000002</v>
      </c>
      <c r="AL294">
        <v>435914.51770000003</v>
      </c>
      <c r="AM294">
        <v>443504.58110000001</v>
      </c>
      <c r="AN294">
        <v>451457.88699999999</v>
      </c>
      <c r="AO294">
        <v>459809.89630000002</v>
      </c>
      <c r="AP294">
        <v>468508.27549999999</v>
      </c>
      <c r="AQ294">
        <v>477624.98100000003</v>
      </c>
      <c r="AR294">
        <v>487160.99959999998</v>
      </c>
      <c r="AS294">
        <v>497061.38179999997</v>
      </c>
      <c r="AT294">
        <v>507397.16580000002</v>
      </c>
      <c r="AU294">
        <v>518157.02309999999</v>
      </c>
      <c r="AV294">
        <v>529301.63500000001</v>
      </c>
      <c r="AW294">
        <v>541036.3517</v>
      </c>
    </row>
    <row r="295" spans="2:49" x14ac:dyDescent="0.25">
      <c r="B295" t="s">
        <v>325</v>
      </c>
      <c r="C295">
        <v>158336.21117690401</v>
      </c>
      <c r="D295">
        <v>160878.35026264799</v>
      </c>
      <c r="E295">
        <v>163461.30420000001</v>
      </c>
      <c r="F295">
        <v>168432.22510000001</v>
      </c>
      <c r="G295">
        <v>175099.23300000001</v>
      </c>
      <c r="H295">
        <v>184375.0638</v>
      </c>
      <c r="I295">
        <v>192030.4235</v>
      </c>
      <c r="J295">
        <v>200640.8302</v>
      </c>
      <c r="K295">
        <v>215030.5569</v>
      </c>
      <c r="L295">
        <v>230856.481</v>
      </c>
      <c r="M295">
        <v>247457.1078</v>
      </c>
      <c r="N295">
        <v>260450.02830000001</v>
      </c>
      <c r="O295">
        <v>261242.96429999999</v>
      </c>
      <c r="P295">
        <v>258856.2923</v>
      </c>
      <c r="Q295">
        <v>254988.948</v>
      </c>
      <c r="R295">
        <v>253654.0907</v>
      </c>
      <c r="S295">
        <v>254237.35339999999</v>
      </c>
      <c r="T295">
        <v>257189.93580000001</v>
      </c>
      <c r="U295">
        <v>258543.78959999999</v>
      </c>
      <c r="V295">
        <v>259386.63159999999</v>
      </c>
      <c r="W295">
        <v>259903.5073</v>
      </c>
      <c r="X295">
        <v>259956.198</v>
      </c>
      <c r="Y295">
        <v>260437.76130000001</v>
      </c>
      <c r="Z295">
        <v>261237.78630000001</v>
      </c>
      <c r="AA295">
        <v>262227.15639999998</v>
      </c>
      <c r="AB295">
        <v>263286.02970000001</v>
      </c>
      <c r="AC295">
        <v>264344.2329</v>
      </c>
      <c r="AD295">
        <v>265424.76549999998</v>
      </c>
      <c r="AE295">
        <v>266439.77189999999</v>
      </c>
      <c r="AF295">
        <v>267368.20740000001</v>
      </c>
      <c r="AG295">
        <v>268203.45500000002</v>
      </c>
      <c r="AH295">
        <v>268956.33779999998</v>
      </c>
      <c r="AI295">
        <v>269612.45480000001</v>
      </c>
      <c r="AJ295">
        <v>270206.88860000001</v>
      </c>
      <c r="AK295">
        <v>270786.21990000003</v>
      </c>
      <c r="AL295">
        <v>271368.24249999999</v>
      </c>
      <c r="AM295">
        <v>271978.18670000002</v>
      </c>
      <c r="AN295">
        <v>272532.17509999999</v>
      </c>
      <c r="AO295">
        <v>273149.50439999998</v>
      </c>
      <c r="AP295">
        <v>273853.734</v>
      </c>
      <c r="AQ295">
        <v>274637.43</v>
      </c>
      <c r="AR295">
        <v>275494.42930000002</v>
      </c>
      <c r="AS295">
        <v>276407.62</v>
      </c>
      <c r="AT295">
        <v>277370.5686</v>
      </c>
      <c r="AU295">
        <v>278382.20299999998</v>
      </c>
      <c r="AV295">
        <v>279442.02380000002</v>
      </c>
      <c r="AW295">
        <v>280541.99550000002</v>
      </c>
    </row>
    <row r="296" spans="2:49" x14ac:dyDescent="0.25">
      <c r="B296" t="s">
        <v>326</v>
      </c>
      <c r="C296">
        <v>516755.579312385</v>
      </c>
      <c r="D296">
        <v>525052.257287574</v>
      </c>
      <c r="E296">
        <v>533482.14110000001</v>
      </c>
      <c r="F296">
        <v>549193.42949999997</v>
      </c>
      <c r="G296">
        <v>552125.20750000002</v>
      </c>
      <c r="H296">
        <v>567689.07709999999</v>
      </c>
      <c r="I296">
        <v>577881.47109999997</v>
      </c>
      <c r="J296">
        <v>590938.95559999999</v>
      </c>
      <c r="K296">
        <v>606348.71059999999</v>
      </c>
      <c r="L296">
        <v>626362.15890000004</v>
      </c>
      <c r="M296">
        <v>651249.59259999997</v>
      </c>
      <c r="N296">
        <v>668543.24080000003</v>
      </c>
      <c r="O296">
        <v>664369.31969999999</v>
      </c>
      <c r="P296">
        <v>663263.02879999997</v>
      </c>
      <c r="Q296">
        <v>661839.09210000001</v>
      </c>
      <c r="R296">
        <v>660077.05740000005</v>
      </c>
      <c r="S296">
        <v>665324.76679999998</v>
      </c>
      <c r="T296">
        <v>667779.48219999997</v>
      </c>
      <c r="U296">
        <v>668194.7977</v>
      </c>
      <c r="V296">
        <v>667866.45589999994</v>
      </c>
      <c r="W296">
        <v>666191.7683</v>
      </c>
      <c r="X296">
        <v>663723.80429999996</v>
      </c>
      <c r="Y296">
        <v>662148.92079999996</v>
      </c>
      <c r="Z296">
        <v>661561.65280000004</v>
      </c>
      <c r="AA296">
        <v>661803.85589999997</v>
      </c>
      <c r="AB296">
        <v>662643.79059999995</v>
      </c>
      <c r="AC296">
        <v>663910.21329999994</v>
      </c>
      <c r="AD296">
        <v>665309.8824</v>
      </c>
      <c r="AE296">
        <v>666794.22259999998</v>
      </c>
      <c r="AF296">
        <v>668312.43180000002</v>
      </c>
      <c r="AG296">
        <v>669848.67509999999</v>
      </c>
      <c r="AH296">
        <v>671418.0013</v>
      </c>
      <c r="AI296">
        <v>672985.6078</v>
      </c>
      <c r="AJ296">
        <v>674579.74950000003</v>
      </c>
      <c r="AK296">
        <v>676204.26850000001</v>
      </c>
      <c r="AL296">
        <v>677886.55689999997</v>
      </c>
      <c r="AM296">
        <v>679625.64029999997</v>
      </c>
      <c r="AN296">
        <v>681632.74459999998</v>
      </c>
      <c r="AO296">
        <v>683790.73210000002</v>
      </c>
      <c r="AP296">
        <v>686022.71840000001</v>
      </c>
      <c r="AQ296">
        <v>688298.93240000005</v>
      </c>
      <c r="AR296">
        <v>690578.65049999999</v>
      </c>
      <c r="AS296">
        <v>692827.38690000004</v>
      </c>
      <c r="AT296">
        <v>695043.68039999995</v>
      </c>
      <c r="AU296">
        <v>697220.10919999995</v>
      </c>
      <c r="AV296">
        <v>699349.23259999999</v>
      </c>
      <c r="AW296">
        <v>701480.72640000004</v>
      </c>
    </row>
    <row r="297" spans="2:49" x14ac:dyDescent="0.25">
      <c r="B297" t="s">
        <v>327</v>
      </c>
      <c r="C297">
        <v>82711.5521017555</v>
      </c>
      <c r="D297">
        <v>84039.512824558697</v>
      </c>
      <c r="E297">
        <v>85388.794389999995</v>
      </c>
      <c r="F297">
        <v>94624.030620000005</v>
      </c>
      <c r="G297">
        <v>97309.61477</v>
      </c>
      <c r="H297">
        <v>103596.51669999999</v>
      </c>
      <c r="I297">
        <v>107572.88219999999</v>
      </c>
      <c r="J297">
        <v>114868.29549999999</v>
      </c>
      <c r="K297">
        <v>120273.13920000001</v>
      </c>
      <c r="L297">
        <v>126785.8879</v>
      </c>
      <c r="M297">
        <v>135784.2187</v>
      </c>
      <c r="N297">
        <v>145687.5558</v>
      </c>
      <c r="O297">
        <v>136449.88690000001</v>
      </c>
      <c r="P297">
        <v>131145.65659999999</v>
      </c>
      <c r="Q297">
        <v>126036.6703</v>
      </c>
      <c r="R297">
        <v>114478.12579999999</v>
      </c>
      <c r="S297">
        <v>113957.5534</v>
      </c>
      <c r="T297">
        <v>113452.2179</v>
      </c>
      <c r="U297">
        <v>113141.73759999999</v>
      </c>
      <c r="V297">
        <v>113072.56299999999</v>
      </c>
      <c r="W297">
        <v>112874.747</v>
      </c>
      <c r="X297">
        <v>112776.14320000001</v>
      </c>
      <c r="Y297">
        <v>112539.6443</v>
      </c>
      <c r="Z297">
        <v>112400.64720000001</v>
      </c>
      <c r="AA297">
        <v>112466.8627</v>
      </c>
      <c r="AB297">
        <v>112592.7674</v>
      </c>
      <c r="AC297">
        <v>112818.2389</v>
      </c>
      <c r="AD297">
        <v>113136.394</v>
      </c>
      <c r="AE297">
        <v>113540.7948</v>
      </c>
      <c r="AF297">
        <v>114008.87699999999</v>
      </c>
      <c r="AG297">
        <v>114528.3138</v>
      </c>
      <c r="AH297">
        <v>115094.8662</v>
      </c>
      <c r="AI297">
        <v>115706.08990000001</v>
      </c>
      <c r="AJ297">
        <v>116349.0866</v>
      </c>
      <c r="AK297">
        <v>117008.68580000001</v>
      </c>
      <c r="AL297">
        <v>117689.6056</v>
      </c>
      <c r="AM297">
        <v>118382.5619</v>
      </c>
      <c r="AN297">
        <v>119126.9765</v>
      </c>
      <c r="AO297">
        <v>119874.96219999999</v>
      </c>
      <c r="AP297">
        <v>120609.4492</v>
      </c>
      <c r="AQ297">
        <v>121335.57369999999</v>
      </c>
      <c r="AR297">
        <v>122046.9359</v>
      </c>
      <c r="AS297">
        <v>122744.4856</v>
      </c>
      <c r="AT297">
        <v>123431.1514</v>
      </c>
      <c r="AU297">
        <v>124102.45110000001</v>
      </c>
      <c r="AV297">
        <v>124754.2381</v>
      </c>
      <c r="AW297">
        <v>125408.1202</v>
      </c>
    </row>
    <row r="298" spans="2:49" x14ac:dyDescent="0.25">
      <c r="B298" t="s">
        <v>328</v>
      </c>
      <c r="C298">
        <v>45689.201708803201</v>
      </c>
      <c r="D298">
        <v>46422.756620829103</v>
      </c>
      <c r="E298">
        <v>47168.089010000003</v>
      </c>
      <c r="F298">
        <v>49526.52895</v>
      </c>
      <c r="G298">
        <v>49189.323729999996</v>
      </c>
      <c r="H298">
        <v>50577.665509999999</v>
      </c>
      <c r="I298">
        <v>51404.659030000003</v>
      </c>
      <c r="J298">
        <v>52652.29189</v>
      </c>
      <c r="K298">
        <v>53240.421770000001</v>
      </c>
      <c r="L298">
        <v>54441.881390000002</v>
      </c>
      <c r="M298">
        <v>56442.274799999999</v>
      </c>
      <c r="N298">
        <v>57916.760419999999</v>
      </c>
      <c r="O298">
        <v>56790.046549999999</v>
      </c>
      <c r="P298">
        <v>56687.282290000003</v>
      </c>
      <c r="Q298">
        <v>56747.768029999999</v>
      </c>
      <c r="R298">
        <v>55974.758280000002</v>
      </c>
      <c r="S298">
        <v>56547.996440000003</v>
      </c>
      <c r="T298">
        <v>56516.294699999999</v>
      </c>
      <c r="U298">
        <v>56388.970679999999</v>
      </c>
      <c r="V298">
        <v>56254.180350000002</v>
      </c>
      <c r="W298">
        <v>55974.155650000001</v>
      </c>
      <c r="X298">
        <v>55664.8626</v>
      </c>
      <c r="Y298">
        <v>55409.21</v>
      </c>
      <c r="Z298">
        <v>55258.398009999997</v>
      </c>
      <c r="AA298">
        <v>55214.919900000001</v>
      </c>
      <c r="AB298">
        <v>55252.533790000001</v>
      </c>
      <c r="AC298">
        <v>55359.742689999999</v>
      </c>
      <c r="AD298">
        <v>55489.44889</v>
      </c>
      <c r="AE298">
        <v>55648.073859999997</v>
      </c>
      <c r="AF298">
        <v>55830.375970000001</v>
      </c>
      <c r="AG298">
        <v>56034.3338</v>
      </c>
      <c r="AH298">
        <v>56260.084049999998</v>
      </c>
      <c r="AI298">
        <v>56504.36969</v>
      </c>
      <c r="AJ298">
        <v>56764.978439999999</v>
      </c>
      <c r="AK298">
        <v>57034.523529999999</v>
      </c>
      <c r="AL298">
        <v>57313.917820000002</v>
      </c>
      <c r="AM298">
        <v>57598.368470000001</v>
      </c>
      <c r="AN298">
        <v>57934.873590000003</v>
      </c>
      <c r="AO298">
        <v>58284.309229999999</v>
      </c>
      <c r="AP298">
        <v>58630.705020000001</v>
      </c>
      <c r="AQ298">
        <v>58970.924299999999</v>
      </c>
      <c r="AR298">
        <v>59299.249909999999</v>
      </c>
      <c r="AS298">
        <v>59613.372049999998</v>
      </c>
      <c r="AT298">
        <v>59914.023410000002</v>
      </c>
      <c r="AU298">
        <v>60199.967960000002</v>
      </c>
      <c r="AV298">
        <v>60470.056900000003</v>
      </c>
      <c r="AW298">
        <v>60734.0939</v>
      </c>
    </row>
    <row r="299" spans="2:49" x14ac:dyDescent="0.25">
      <c r="B299" t="s">
        <v>329</v>
      </c>
      <c r="C299">
        <v>562444.78102118894</v>
      </c>
      <c r="D299">
        <v>571475.01390840299</v>
      </c>
      <c r="E299">
        <v>580650.23010000004</v>
      </c>
      <c r="F299">
        <v>598711.18119999999</v>
      </c>
      <c r="G299">
        <v>601302.35640000005</v>
      </c>
      <c r="H299">
        <v>618254.22450000001</v>
      </c>
      <c r="I299">
        <v>629273.33019999997</v>
      </c>
      <c r="J299">
        <v>643578.0919</v>
      </c>
      <c r="K299">
        <v>659570.36589999998</v>
      </c>
      <c r="L299">
        <v>680782.07160000002</v>
      </c>
      <c r="M299">
        <v>707668.81539999996</v>
      </c>
      <c r="N299">
        <v>726436.33310000005</v>
      </c>
      <c r="O299">
        <v>721131.15060000005</v>
      </c>
      <c r="P299">
        <v>719922.1422</v>
      </c>
      <c r="Q299">
        <v>718558.47479999997</v>
      </c>
      <c r="R299">
        <v>716020.36100000003</v>
      </c>
      <c r="S299">
        <v>721840.91879999998</v>
      </c>
      <c r="T299">
        <v>726382.50430000003</v>
      </c>
      <c r="U299">
        <v>727341.38769999996</v>
      </c>
      <c r="V299">
        <v>727547.01690000005</v>
      </c>
      <c r="W299">
        <v>726252.41949999996</v>
      </c>
      <c r="X299">
        <v>724127.05319999997</v>
      </c>
      <c r="Y299">
        <v>722951.03500000003</v>
      </c>
      <c r="Z299">
        <v>722874.06770000001</v>
      </c>
      <c r="AA299">
        <v>723742.07869999995</v>
      </c>
      <c r="AB299">
        <v>725296.98270000005</v>
      </c>
      <c r="AC299">
        <v>727355.84039999999</v>
      </c>
      <c r="AD299">
        <v>729575.51899999997</v>
      </c>
      <c r="AE299">
        <v>731913.73510000005</v>
      </c>
      <c r="AF299">
        <v>734313.95349999995</v>
      </c>
      <c r="AG299">
        <v>736758.19090000005</v>
      </c>
      <c r="AH299">
        <v>739261.96699999995</v>
      </c>
      <c r="AI299">
        <v>741786.7169</v>
      </c>
      <c r="AJ299">
        <v>744358.98549999995</v>
      </c>
      <c r="AK299">
        <v>746975.28850000002</v>
      </c>
      <c r="AL299">
        <v>749664.6</v>
      </c>
      <c r="AM299">
        <v>752421.23529999994</v>
      </c>
      <c r="AN299">
        <v>755509.09230000002</v>
      </c>
      <c r="AO299">
        <v>758769.34849999996</v>
      </c>
      <c r="AP299">
        <v>762107.46620000002</v>
      </c>
      <c r="AQ299">
        <v>765489.95059999998</v>
      </c>
      <c r="AR299">
        <v>768869.31110000005</v>
      </c>
      <c r="AS299">
        <v>772207.77579999994</v>
      </c>
      <c r="AT299">
        <v>775504.48199999996</v>
      </c>
      <c r="AU299">
        <v>778750.41310000001</v>
      </c>
      <c r="AV299">
        <v>781936.59019999998</v>
      </c>
      <c r="AW299">
        <v>785124.10979999998</v>
      </c>
    </row>
    <row r="300" spans="2:49" x14ac:dyDescent="0.25">
      <c r="B300" t="s">
        <v>330</v>
      </c>
      <c r="C300">
        <v>241047.76327865999</v>
      </c>
      <c r="D300">
        <v>244917.86308720699</v>
      </c>
      <c r="E300">
        <v>248850.0986</v>
      </c>
      <c r="F300">
        <v>262898.27980000002</v>
      </c>
      <c r="G300">
        <v>272241.5797</v>
      </c>
      <c r="H300">
        <v>287790.76390000002</v>
      </c>
      <c r="I300">
        <v>299414.87190000003</v>
      </c>
      <c r="J300">
        <v>315293.48210000002</v>
      </c>
      <c r="K300">
        <v>335053.53840000002</v>
      </c>
      <c r="L300">
        <v>357361.83149999997</v>
      </c>
      <c r="M300">
        <v>382940.67560000002</v>
      </c>
      <c r="N300">
        <v>405801.78539999999</v>
      </c>
      <c r="O300">
        <v>397150.76010000001</v>
      </c>
      <c r="P300">
        <v>389429.723</v>
      </c>
      <c r="Q300">
        <v>380440.76630000002</v>
      </c>
      <c r="R300">
        <v>367234.37349999999</v>
      </c>
      <c r="S300">
        <v>367295.0638</v>
      </c>
      <c r="T300">
        <v>369726.24790000002</v>
      </c>
      <c r="U300">
        <v>370764.53159999999</v>
      </c>
      <c r="V300">
        <v>371535.69420000003</v>
      </c>
      <c r="W300">
        <v>371853.41269999999</v>
      </c>
      <c r="X300">
        <v>371807.56809999997</v>
      </c>
      <c r="Y300">
        <v>372051.41220000002</v>
      </c>
      <c r="Z300">
        <v>372710.0724</v>
      </c>
      <c r="AA300">
        <v>373762.63520000002</v>
      </c>
      <c r="AB300">
        <v>374944.13459999999</v>
      </c>
      <c r="AC300">
        <v>376224.45779999997</v>
      </c>
      <c r="AD300">
        <v>377619.60369999998</v>
      </c>
      <c r="AE300">
        <v>379035.47820000001</v>
      </c>
      <c r="AF300">
        <v>380428.50640000001</v>
      </c>
      <c r="AG300">
        <v>381779.73979999998</v>
      </c>
      <c r="AH300">
        <v>383095.71049999999</v>
      </c>
      <c r="AI300">
        <v>384359.56800000003</v>
      </c>
      <c r="AJ300">
        <v>385593.467</v>
      </c>
      <c r="AK300">
        <v>386828.81060000003</v>
      </c>
      <c r="AL300">
        <v>388088.0601</v>
      </c>
      <c r="AM300">
        <v>389387.17259999999</v>
      </c>
      <c r="AN300">
        <v>390681.59720000002</v>
      </c>
      <c r="AO300">
        <v>392042.84139999998</v>
      </c>
      <c r="AP300">
        <v>393477.4437</v>
      </c>
      <c r="AQ300">
        <v>394983.07640000002</v>
      </c>
      <c r="AR300">
        <v>396547.20289999997</v>
      </c>
      <c r="AS300">
        <v>398153.67320000002</v>
      </c>
      <c r="AT300">
        <v>399798.97330000001</v>
      </c>
      <c r="AU300">
        <v>401477.56089999998</v>
      </c>
      <c r="AV300">
        <v>403184.79690000002</v>
      </c>
      <c r="AW300">
        <v>404934.18900000001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U5" sqref="U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5" t="s">
        <v>243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6" t="s">
        <v>227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4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8">
        <v>4</v>
      </c>
      <c r="F5" s="238">
        <f>E5+9</f>
        <v>13</v>
      </c>
      <c r="G5" s="238">
        <f>F5+3</f>
        <v>16</v>
      </c>
      <c r="H5" s="238">
        <f t="shared" ref="H5:S5" si="0">G5+1</f>
        <v>17</v>
      </c>
      <c r="I5" s="238">
        <f t="shared" si="0"/>
        <v>18</v>
      </c>
      <c r="J5" s="238">
        <f t="shared" si="0"/>
        <v>19</v>
      </c>
      <c r="K5" s="238">
        <f t="shared" si="0"/>
        <v>20</v>
      </c>
      <c r="L5" s="238">
        <f t="shared" si="0"/>
        <v>21</v>
      </c>
      <c r="M5" s="238">
        <f t="shared" si="0"/>
        <v>22</v>
      </c>
      <c r="N5" s="238">
        <f t="shared" si="0"/>
        <v>23</v>
      </c>
      <c r="O5" s="238">
        <f t="shared" si="0"/>
        <v>24</v>
      </c>
      <c r="P5" s="238">
        <f t="shared" si="0"/>
        <v>25</v>
      </c>
      <c r="Q5" s="238">
        <f t="shared" si="0"/>
        <v>26</v>
      </c>
      <c r="R5" s="238">
        <f t="shared" si="0"/>
        <v>27</v>
      </c>
      <c r="S5" s="238">
        <f t="shared" si="0"/>
        <v>28</v>
      </c>
      <c r="T5" s="238">
        <f>S5+5</f>
        <v>33</v>
      </c>
      <c r="U5" s="238">
        <f>T5+5</f>
        <v>38</v>
      </c>
      <c r="V5" s="238">
        <f>U5+5</f>
        <v>43</v>
      </c>
      <c r="W5" s="238">
        <f>V5+5</f>
        <v>48</v>
      </c>
      <c r="X5" s="3"/>
    </row>
    <row r="6" spans="1:29" x14ac:dyDescent="0.25">
      <c r="A6" s="3"/>
      <c r="B6" s="205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8">
        <v>2020</v>
      </c>
      <c r="J6" s="116">
        <v>2021</v>
      </c>
      <c r="K6" s="33">
        <v>2022</v>
      </c>
      <c r="L6" s="33">
        <v>2023</v>
      </c>
      <c r="M6" s="33">
        <v>2024</v>
      </c>
      <c r="N6" s="108">
        <v>2025</v>
      </c>
      <c r="O6" s="116">
        <v>2026</v>
      </c>
      <c r="P6" s="33">
        <v>2027</v>
      </c>
      <c r="Q6" s="33">
        <v>2028</v>
      </c>
      <c r="R6" s="33">
        <v>2029</v>
      </c>
      <c r="S6" s="117">
        <v>2030</v>
      </c>
      <c r="T6" s="118">
        <v>2035</v>
      </c>
      <c r="U6" s="118">
        <v>2040</v>
      </c>
      <c r="V6" s="118">
        <v>2045</v>
      </c>
      <c r="W6" s="118">
        <v>2050</v>
      </c>
      <c r="X6" s="3"/>
      <c r="Y6" s="44"/>
      <c r="Z6" s="51" t="s">
        <v>236</v>
      </c>
      <c r="AA6" s="51"/>
      <c r="AB6" s="51"/>
      <c r="AC6" s="53"/>
    </row>
    <row r="7" spans="1:29" ht="15" customHeight="1" x14ac:dyDescent="0.25">
      <c r="A7" s="3"/>
      <c r="B7" s="271" t="s">
        <v>0</v>
      </c>
      <c r="C7" s="5" t="s">
        <v>1</v>
      </c>
      <c r="D7" s="2"/>
      <c r="E7" s="6">
        <f>SUM(E8:E9)</f>
        <v>89.447820110999999</v>
      </c>
      <c r="F7" s="6">
        <f>SUM(F8:F9)</f>
        <v>75.741218579999995</v>
      </c>
      <c r="G7" s="109">
        <f t="shared" ref="G7:R7" si="1">SUM(G8:G9)</f>
        <v>73.359578326000005</v>
      </c>
      <c r="H7" s="6">
        <f t="shared" si="1"/>
        <v>72.798102212000003</v>
      </c>
      <c r="I7" s="110">
        <f t="shared" si="1"/>
        <v>71.359109051999994</v>
      </c>
      <c r="J7" s="109">
        <f t="shared" si="1"/>
        <v>71.296324392000002</v>
      </c>
      <c r="K7" s="6">
        <f t="shared" si="1"/>
        <v>71.553303018999998</v>
      </c>
      <c r="L7" s="6">
        <f t="shared" si="1"/>
        <v>71.746735415000003</v>
      </c>
      <c r="M7" s="6">
        <f t="shared" si="1"/>
        <v>71.092662101000002</v>
      </c>
      <c r="N7" s="110">
        <f t="shared" si="1"/>
        <v>70.223562900000005</v>
      </c>
      <c r="O7" s="109">
        <f t="shared" si="1"/>
        <v>69.180644242</v>
      </c>
      <c r="P7" s="6">
        <f t="shared" si="1"/>
        <v>68.394984618999999</v>
      </c>
      <c r="Q7" s="6">
        <f t="shared" si="1"/>
        <v>67.782526804</v>
      </c>
      <c r="R7" s="6">
        <f t="shared" si="1"/>
        <v>67.330186005999991</v>
      </c>
      <c r="S7" s="110">
        <f>SUM(S8:S9)</f>
        <v>66.987466728000001</v>
      </c>
      <c r="T7" s="119">
        <f>SUM(T8:T9)</f>
        <v>64.211019015000005</v>
      </c>
      <c r="U7" s="119">
        <f>SUM(U8:U9)</f>
        <v>61.543211560000003</v>
      </c>
      <c r="V7" s="119">
        <f>SUM(V8:V9)</f>
        <v>59.024144253999999</v>
      </c>
      <c r="W7" s="119">
        <f>SUM(W8:W9)</f>
        <v>56.224724795</v>
      </c>
      <c r="X7" s="3"/>
      <c r="Y7" s="34"/>
      <c r="Z7" s="208"/>
      <c r="AA7" s="209">
        <v>2020</v>
      </c>
      <c r="AB7" s="209">
        <v>2030</v>
      </c>
      <c r="AC7" s="210">
        <v>2050</v>
      </c>
    </row>
    <row r="8" spans="1:29" x14ac:dyDescent="0.25">
      <c r="A8" s="3"/>
      <c r="B8" s="272"/>
      <c r="C8" s="3" t="s">
        <v>2</v>
      </c>
      <c r="D8" s="18" t="s">
        <v>136</v>
      </c>
      <c r="E8" s="19">
        <f>VLOOKUP($D8,Résultats!$B$2:$AX$476,E$5,FALSE)</f>
        <v>88.747785539999995</v>
      </c>
      <c r="F8" s="19">
        <f>VLOOKUP($D8,Résultats!$B$2:$AX$476,F$5,FALSE)</f>
        <v>72.017774759999995</v>
      </c>
      <c r="G8" s="28">
        <f>VLOOKUP($D8,Résultats!$B$2:$AX$476,G$5,FALSE)</f>
        <v>69.134043439999999</v>
      </c>
      <c r="H8" s="19">
        <f>VLOOKUP($D8,Résultats!$B$2:$AX$476,H$5,FALSE)</f>
        <v>68.37892033</v>
      </c>
      <c r="I8" s="111">
        <f>VLOOKUP($D8,Résultats!$B$2:$AX$476,I$5,FALSE)</f>
        <v>67.974928649999995</v>
      </c>
      <c r="J8" s="28">
        <f>VLOOKUP($D8,Résultats!$B$2:$AX$476,J$5,FALSE)</f>
        <v>67.731165970000006</v>
      </c>
      <c r="K8" s="19">
        <f>VLOOKUP($D8,Résultats!$B$2:$AX$476,K$5,FALSE)</f>
        <v>67.795175630000003</v>
      </c>
      <c r="L8" s="19">
        <f>VLOOKUP($D8,Résultats!$B$2:$AX$476,L$5,FALSE)</f>
        <v>67.802211270000001</v>
      </c>
      <c r="M8" s="19">
        <f>VLOOKUP($D8,Résultats!$B$2:$AX$476,M$5,FALSE)</f>
        <v>67.069532539999997</v>
      </c>
      <c r="N8" s="111">
        <f>VLOOKUP($D8,Résultats!$B$2:$AX$476,N$5,FALSE)</f>
        <v>66.135911050000004</v>
      </c>
      <c r="O8" s="28">
        <f>VLOOKUP($D8,Résultats!$B$2:$AX$476,O$5,FALSE)</f>
        <v>65.157900659999996</v>
      </c>
      <c r="P8" s="19">
        <f>VLOOKUP($D8,Résultats!$B$2:$AX$476,P$5,FALSE)</f>
        <v>64.422082660000001</v>
      </c>
      <c r="Q8" s="19">
        <f>VLOOKUP($D8,Résultats!$B$2:$AX$476,Q$5,FALSE)</f>
        <v>63.849325239999999</v>
      </c>
      <c r="R8" s="19">
        <f>VLOOKUP($D8,Résultats!$B$2:$AX$476,R$5,FALSE)</f>
        <v>63.426787439999998</v>
      </c>
      <c r="S8" s="111">
        <f>VLOOKUP($D8,Résultats!$B$2:$AX$476,S$5,FALSE)</f>
        <v>63.107403650000002</v>
      </c>
      <c r="T8" s="120">
        <f>VLOOKUP($D8,Résultats!$B$2:$AX$476,T$5,FALSE)</f>
        <v>60.527185899999999</v>
      </c>
      <c r="U8" s="120">
        <f>VLOOKUP($D8,Résultats!$B$2:$AX$476,U$5,FALSE)</f>
        <v>58.023396040000002</v>
      </c>
      <c r="V8" s="120">
        <f>VLOOKUP($D8,Résultats!$B$2:$AX$476,V$5,FALSE)</f>
        <v>55.59446045</v>
      </c>
      <c r="W8" s="120">
        <f>VLOOKUP($D8,Résultats!$B$2:$AX$476,W$5,FALSE)</f>
        <v>52.877408699999997</v>
      </c>
      <c r="X8" s="3"/>
      <c r="Y8" s="34"/>
      <c r="Z8" s="213" t="s">
        <v>178</v>
      </c>
      <c r="AA8" s="215">
        <f>I27</f>
        <v>236.56374677859998</v>
      </c>
      <c r="AB8" s="215">
        <f>S27</f>
        <v>236.07300384539997</v>
      </c>
      <c r="AC8" s="216">
        <f>W27</f>
        <v>199.28448258240002</v>
      </c>
    </row>
    <row r="9" spans="1:29" x14ac:dyDescent="0.25">
      <c r="A9" s="3"/>
      <c r="B9" s="273"/>
      <c r="C9" s="7" t="s">
        <v>3</v>
      </c>
      <c r="D9" s="18" t="s">
        <v>137</v>
      </c>
      <c r="E9" s="19">
        <f>VLOOKUP($D9,Résultats!$B$2:$AX$476,E$5,FALSE)</f>
        <v>0.70003457099999999</v>
      </c>
      <c r="F9" s="19">
        <f>VLOOKUP($D9,Résultats!$B$2:$AX$476,F$5,FALSE)</f>
        <v>3.72344382</v>
      </c>
      <c r="G9" s="28">
        <f>VLOOKUP($D9,Résultats!$B$2:$AX$476,G$5,FALSE)</f>
        <v>4.2255348860000002</v>
      </c>
      <c r="H9" s="19">
        <f>VLOOKUP($D9,Résultats!$B$2:$AX$476,H$5,FALSE)</f>
        <v>4.4191818820000002</v>
      </c>
      <c r="I9" s="111">
        <f>VLOOKUP($D9,Résultats!$B$2:$AX$476,I$5,FALSE)</f>
        <v>3.3841804020000001</v>
      </c>
      <c r="J9" s="28">
        <f>VLOOKUP($D9,Résultats!$B$2:$AX$476,J$5,FALSE)</f>
        <v>3.5651584220000001</v>
      </c>
      <c r="K9" s="19">
        <f>VLOOKUP($D9,Résultats!$B$2:$AX$476,K$5,FALSE)</f>
        <v>3.7581273890000002</v>
      </c>
      <c r="L9" s="19">
        <f>VLOOKUP($D9,Résultats!$B$2:$AX$476,L$5,FALSE)</f>
        <v>3.9445241449999999</v>
      </c>
      <c r="M9" s="19">
        <f>VLOOKUP($D9,Résultats!$B$2:$AX$476,M$5,FALSE)</f>
        <v>4.0231295610000002</v>
      </c>
      <c r="N9" s="111">
        <f>VLOOKUP($D9,Résultats!$B$2:$AX$476,N$5,FALSE)</f>
        <v>4.0876518500000003</v>
      </c>
      <c r="O9" s="28">
        <f>VLOOKUP($D9,Résultats!$B$2:$AX$476,O$5,FALSE)</f>
        <v>4.0227435820000004</v>
      </c>
      <c r="P9" s="19">
        <f>VLOOKUP($D9,Résultats!$B$2:$AX$476,P$5,FALSE)</f>
        <v>3.9729019590000001</v>
      </c>
      <c r="Q9" s="19">
        <f>VLOOKUP($D9,Résultats!$B$2:$AX$476,Q$5,FALSE)</f>
        <v>3.933201564</v>
      </c>
      <c r="R9" s="19">
        <f>VLOOKUP($D9,Résultats!$B$2:$AX$476,R$5,FALSE)</f>
        <v>3.9033985659999999</v>
      </c>
      <c r="S9" s="111">
        <f>VLOOKUP($D9,Résultats!$B$2:$AX$476,S$5,FALSE)</f>
        <v>3.8800630780000001</v>
      </c>
      <c r="T9" s="120">
        <f>VLOOKUP($D9,Résultats!$B$2:$AX$476,T$5,FALSE)</f>
        <v>3.6838331150000001</v>
      </c>
      <c r="U9" s="120">
        <f>VLOOKUP($D9,Résultats!$B$2:$AX$476,U$5,FALSE)</f>
        <v>3.5198155199999999</v>
      </c>
      <c r="V9" s="120">
        <f>VLOOKUP($D9,Résultats!$B$2:$AX$476,V$5,FALSE)</f>
        <v>3.4296838040000002</v>
      </c>
      <c r="W9" s="120">
        <f>VLOOKUP($D9,Résultats!$B$2:$AX$476,W$5,FALSE)</f>
        <v>3.347316095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1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142.92347454219995</v>
      </c>
      <c r="G10" s="27">
        <f t="shared" ref="G10:R10" si="2">SUM(G11:G18)</f>
        <v>137.06860641660001</v>
      </c>
      <c r="H10" s="8">
        <f t="shared" si="2"/>
        <v>134.32850360910001</v>
      </c>
      <c r="I10" s="112">
        <f t="shared" si="2"/>
        <v>128.3118284816</v>
      </c>
      <c r="J10" s="27">
        <f t="shared" si="2"/>
        <v>126.06817909970002</v>
      </c>
      <c r="K10" s="8">
        <f t="shared" si="2"/>
        <v>122.62908738130001</v>
      </c>
      <c r="L10" s="8">
        <f t="shared" si="2"/>
        <v>118.33168706539999</v>
      </c>
      <c r="M10" s="8">
        <f t="shared" si="2"/>
        <v>124.88484705519997</v>
      </c>
      <c r="N10" s="112">
        <f t="shared" si="2"/>
        <v>132.27509644210002</v>
      </c>
      <c r="O10" s="27">
        <f t="shared" si="2"/>
        <v>132.27313916380001</v>
      </c>
      <c r="P10" s="8">
        <f t="shared" si="2"/>
        <v>132.7571087103</v>
      </c>
      <c r="Q10" s="8">
        <f t="shared" si="2"/>
        <v>133.6002859036</v>
      </c>
      <c r="R10" s="8">
        <f t="shared" si="2"/>
        <v>134.31798094940001</v>
      </c>
      <c r="S10" s="112">
        <f>SUM(S11:S18)</f>
        <v>135.15371966149999</v>
      </c>
      <c r="T10" s="121">
        <f>SUM(T11:T18)</f>
        <v>125.38152403199997</v>
      </c>
      <c r="U10" s="121">
        <f>SUM(U11:U18)</f>
        <v>118.3571590597</v>
      </c>
      <c r="V10" s="121">
        <f>SUM(V11:V18)</f>
        <v>112.25661873050001</v>
      </c>
      <c r="W10" s="121">
        <f>SUM(W11:W18)</f>
        <v>109.3601414969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2"/>
      <c r="C11" s="3" t="s">
        <v>5</v>
      </c>
      <c r="D11" s="3" t="s">
        <v>138</v>
      </c>
      <c r="E11" s="19">
        <f>VLOOKUP($D11,Résultats!$B$2:$AX$476,E$5,FALSE)</f>
        <v>118.47422469999999</v>
      </c>
      <c r="F11" s="19">
        <f>VLOOKUP($D11,Résultats!$B$2:$AX$476,F$5,FALSE)</f>
        <v>126.6879194</v>
      </c>
      <c r="G11" s="28">
        <f>VLOOKUP($D11,Résultats!$B$2:$AX$476,G$5,FALSE)</f>
        <v>118.5183442</v>
      </c>
      <c r="H11" s="19">
        <f>VLOOKUP($D11,Résultats!$B$2:$AX$476,H$5,FALSE)</f>
        <v>114.8916545</v>
      </c>
      <c r="I11" s="111">
        <f>VLOOKUP($D11,Résultats!$B$2:$AX$476,I$5,FALSE)</f>
        <v>107.72793</v>
      </c>
      <c r="J11" s="28">
        <f>VLOOKUP($D11,Résultats!$B$2:$AX$476,J$5,FALSE)</f>
        <v>105.89825810000001</v>
      </c>
      <c r="K11" s="19">
        <f>VLOOKUP($D11,Résultats!$B$2:$AX$476,K$5,FALSE)</f>
        <v>103.1045633</v>
      </c>
      <c r="L11" s="19">
        <f>VLOOKUP($D11,Résultats!$B$2:$AX$476,L$5,FALSE)</f>
        <v>99.622876000000005</v>
      </c>
      <c r="M11" s="19">
        <f>VLOOKUP($D11,Résultats!$B$2:$AX$476,M$5,FALSE)</f>
        <v>105.58179869999999</v>
      </c>
      <c r="N11" s="111">
        <f>VLOOKUP($D11,Résultats!$B$2:$AX$476,N$5,FALSE)</f>
        <v>112.2886924</v>
      </c>
      <c r="O11" s="28">
        <f>VLOOKUP($D11,Résultats!$B$2:$AX$476,O$5,FALSE)</f>
        <v>111.9214966</v>
      </c>
      <c r="P11" s="19">
        <f>VLOOKUP($D11,Résultats!$B$2:$AX$476,P$5,FALSE)</f>
        <v>111.9797028</v>
      </c>
      <c r="Q11" s="19">
        <f>VLOOKUP($D11,Résultats!$B$2:$AX$476,Q$5,FALSE)</f>
        <v>112.35279970000001</v>
      </c>
      <c r="R11" s="19">
        <f>VLOOKUP($D11,Résultats!$B$2:$AX$476,R$5,FALSE)</f>
        <v>112.67128289999999</v>
      </c>
      <c r="S11" s="111">
        <f>VLOOKUP($D11,Résultats!$B$2:$AX$476,S$5,FALSE)</f>
        <v>113.0987471</v>
      </c>
      <c r="T11" s="120">
        <f>VLOOKUP($D11,Résultats!$B$2:$AX$476,T$5,FALSE)</f>
        <v>99.954720980000005</v>
      </c>
      <c r="U11" s="120">
        <f>VLOOKUP($D11,Résultats!$B$2:$AX$476,U$5,FALSE)</f>
        <v>88.781845399999995</v>
      </c>
      <c r="V11" s="120">
        <f>VLOOKUP($D11,Résultats!$B$2:$AX$476,V$5,FALSE)</f>
        <v>78.458294469999998</v>
      </c>
      <c r="W11" s="120">
        <f>VLOOKUP($D11,Résultats!$B$2:$AX$476,W$5,FALSE)</f>
        <v>68.985342549999999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2"/>
      <c r="C12" s="3" t="s">
        <v>6</v>
      </c>
      <c r="D12" s="3" t="s">
        <v>139</v>
      </c>
      <c r="E12" s="19">
        <f>VLOOKUP($D12,Résultats!$B$2:$AX$476,E$5,FALSE)</f>
        <v>1.321055477</v>
      </c>
      <c r="F12" s="19">
        <f>VLOOKUP($D12,Résultats!$B$2:$AX$476,F$5,FALSE)</f>
        <v>0.60729080520000001</v>
      </c>
      <c r="G12" s="28">
        <f>VLOOKUP($D12,Résultats!$B$2:$AX$476,G$5,FALSE)</f>
        <v>0.43316970649999997</v>
      </c>
      <c r="H12" s="19">
        <f>VLOOKUP($D12,Résultats!$B$2:$AX$476,H$5,FALSE)</f>
        <v>0.38357458109999998</v>
      </c>
      <c r="I12" s="111">
        <f>VLOOKUP($D12,Résultats!$B$2:$AX$476,I$5,FALSE)</f>
        <v>0.34160925130000003</v>
      </c>
      <c r="J12" s="28">
        <f>VLOOKUP($D12,Résultats!$B$2:$AX$476,J$5,FALSE)</f>
        <v>0.54655153820000002</v>
      </c>
      <c r="K12" s="19">
        <f>VLOOKUP($D12,Résultats!$B$2:$AX$476,K$5,FALSE)</f>
        <v>0.72816430409999999</v>
      </c>
      <c r="L12" s="19">
        <f>VLOOKUP($D12,Résultats!$B$2:$AX$476,L$5,FALSE)</f>
        <v>0.88462880759999996</v>
      </c>
      <c r="M12" s="19">
        <f>VLOOKUP($D12,Résultats!$B$2:$AX$476,M$5,FALSE)</f>
        <v>0.81027131119999996</v>
      </c>
      <c r="N12" s="111">
        <f>VLOOKUP($D12,Résultats!$B$2:$AX$476,N$5,FALSE)</f>
        <v>0.72819945630000005</v>
      </c>
      <c r="O12" s="28">
        <f>VLOOKUP($D12,Résultats!$B$2:$AX$476,O$5,FALSE)</f>
        <v>0.72015799160000005</v>
      </c>
      <c r="P12" s="19">
        <f>VLOOKUP($D12,Résultats!$B$2:$AX$476,P$5,FALSE)</f>
        <v>0.71485598370000003</v>
      </c>
      <c r="Q12" s="19">
        <f>VLOOKUP($D12,Résultats!$B$2:$AX$476,Q$5,FALSE)</f>
        <v>0.71152840250000005</v>
      </c>
      <c r="R12" s="19">
        <f>VLOOKUP($D12,Résultats!$B$2:$AX$476,R$5,FALSE)</f>
        <v>0.70802463299999996</v>
      </c>
      <c r="S12" s="111">
        <f>VLOOKUP($D12,Résultats!$B$2:$AX$476,S$5,FALSE)</f>
        <v>0.70517025840000003</v>
      </c>
      <c r="T12" s="120">
        <f>VLOOKUP($D12,Résultats!$B$2:$AX$476,T$5,FALSE)</f>
        <v>0.73394468469999996</v>
      </c>
      <c r="U12" s="120">
        <f>VLOOKUP($D12,Résultats!$B$2:$AX$476,U$5,FALSE)</f>
        <v>0.69209319619999998</v>
      </c>
      <c r="V12" s="120">
        <f>VLOOKUP($D12,Résultats!$B$2:$AX$476,V$5,FALSE)</f>
        <v>0.73479366909999999</v>
      </c>
      <c r="W12" s="120">
        <f>VLOOKUP($D12,Résultats!$B$2:$AX$476,W$5,FALSE)</f>
        <v>0.76251449319999998</v>
      </c>
      <c r="X12" s="3"/>
      <c r="Y12" s="34"/>
      <c r="Z12" s="217"/>
      <c r="AA12" s="218"/>
      <c r="AB12" s="218"/>
      <c r="AC12" s="218"/>
    </row>
    <row r="13" spans="1:29" x14ac:dyDescent="0.25">
      <c r="A13" s="3"/>
      <c r="B13" s="272"/>
      <c r="C13" s="3" t="s">
        <v>7</v>
      </c>
      <c r="D13" s="3" t="s">
        <v>140</v>
      </c>
      <c r="E13" s="19">
        <f>VLOOKUP($D13,Résultats!$B$2:$AX$476,E$5,FALSE)</f>
        <v>3.5862282059999999</v>
      </c>
      <c r="F13" s="19">
        <f>VLOOKUP($D13,Résultats!$B$2:$AX$476,F$5,FALSE)</f>
        <v>2.7147108979999999</v>
      </c>
      <c r="G13" s="28">
        <f>VLOOKUP($D13,Résultats!$B$2:$AX$476,G$5,FALSE)</f>
        <v>3.5019546099999999</v>
      </c>
      <c r="H13" s="19">
        <f>VLOOKUP($D13,Résultats!$B$2:$AX$476,H$5,FALSE)</f>
        <v>3.7786673230000001</v>
      </c>
      <c r="I13" s="111">
        <f>VLOOKUP($D13,Résultats!$B$2:$AX$476,I$5,FALSE)</f>
        <v>6.0000555130000004</v>
      </c>
      <c r="J13" s="28">
        <f>VLOOKUP($D13,Résultats!$B$2:$AX$476,J$5,FALSE)</f>
        <v>4.4826578100000001</v>
      </c>
      <c r="K13" s="19">
        <f>VLOOKUP($D13,Résultats!$B$2:$AX$476,K$5,FALSE)</f>
        <v>3.0435767980000001</v>
      </c>
      <c r="L13" s="19">
        <f>VLOOKUP($D13,Résultats!$B$2:$AX$476,L$5,FALSE)</f>
        <v>1.716867556</v>
      </c>
      <c r="M13" s="19">
        <f>VLOOKUP($D13,Résultats!$B$2:$AX$476,M$5,FALSE)</f>
        <v>1.729959719</v>
      </c>
      <c r="N13" s="111">
        <f>VLOOKUP($D13,Résultats!$B$2:$AX$476,N$5,FALSE)</f>
        <v>1.747568985</v>
      </c>
      <c r="O13" s="28">
        <f>VLOOKUP($D13,Résultats!$B$2:$AX$476,O$5,FALSE)</f>
        <v>1.7269748039999999</v>
      </c>
      <c r="P13" s="19">
        <f>VLOOKUP($D13,Résultats!$B$2:$AX$476,P$5,FALSE)</f>
        <v>1.7130618390000001</v>
      </c>
      <c r="Q13" s="19">
        <f>VLOOKUP($D13,Résultats!$B$2:$AX$476,Q$5,FALSE)</f>
        <v>1.70398451</v>
      </c>
      <c r="R13" s="19">
        <f>VLOOKUP($D13,Résultats!$B$2:$AX$476,R$5,FALSE)</f>
        <v>1.6952255860000001</v>
      </c>
      <c r="S13" s="111">
        <f>VLOOKUP($D13,Résultats!$B$2:$AX$476,S$5,FALSE)</f>
        <v>1.6880235379999999</v>
      </c>
      <c r="T13" s="120">
        <f>VLOOKUP($D13,Résultats!$B$2:$AX$476,T$5,FALSE)</f>
        <v>1.6309880059999999</v>
      </c>
      <c r="U13" s="120">
        <f>VLOOKUP($D13,Résultats!$B$2:$AX$476,U$5,FALSE)</f>
        <v>1.6002610209999999</v>
      </c>
      <c r="V13" s="120">
        <f>VLOOKUP($D13,Résultats!$B$2:$AX$476,V$5,FALSE)</f>
        <v>1.5834859320000001</v>
      </c>
      <c r="W13" s="120">
        <f>VLOOKUP($D13,Résultats!$B$2:$AX$476,W$5,FALSE)</f>
        <v>4.4876814420000004</v>
      </c>
      <c r="X13" s="3"/>
      <c r="Y13" s="34"/>
    </row>
    <row r="14" spans="1:29" x14ac:dyDescent="0.25">
      <c r="A14" s="3"/>
      <c r="B14" s="272"/>
      <c r="C14" s="3" t="s">
        <v>8</v>
      </c>
      <c r="D14" s="3" t="s">
        <v>141</v>
      </c>
      <c r="E14" s="19">
        <f>VLOOKUP($D14,Résultats!$B$2:$AX$476,E$5,FALSE)</f>
        <v>5.2640531209999999</v>
      </c>
      <c r="F14" s="19">
        <f>VLOOKUP($D14,Résultats!$B$2:$AX$476,F$5,FALSE)</f>
        <v>3.1904233130000001</v>
      </c>
      <c r="G14" s="28">
        <f>VLOOKUP($D14,Résultats!$B$2:$AX$476,G$5,FALSE)</f>
        <v>2.4276138760000001</v>
      </c>
      <c r="H14" s="19">
        <f>VLOOKUP($D14,Résultats!$B$2:$AX$476,H$5,FALSE)</f>
        <v>2.195888815</v>
      </c>
      <c r="I14" s="111">
        <f>VLOOKUP($D14,Résultats!$B$2:$AX$476,I$5,FALSE)</f>
        <v>0.94149115630000002</v>
      </c>
      <c r="J14" s="28">
        <f>VLOOKUP($D14,Résultats!$B$2:$AX$476,J$5,FALSE)</f>
        <v>0.75406269550000005</v>
      </c>
      <c r="K14" s="19">
        <f>VLOOKUP($D14,Résultats!$B$2:$AX$476,K$5,FALSE)</f>
        <v>0.5749846502</v>
      </c>
      <c r="L14" s="19">
        <f>VLOOKUP($D14,Résultats!$B$2:$AX$476,L$5,FALSE)</f>
        <v>0.40882088379999998</v>
      </c>
      <c r="M14" s="19">
        <f>VLOOKUP($D14,Résultats!$B$2:$AX$476,M$5,FALSE)</f>
        <v>0.34213693099999998</v>
      </c>
      <c r="N14" s="111">
        <f>VLOOKUP($D14,Résultats!$B$2:$AX$476,N$5,FALSE)</f>
        <v>0.26732967680000003</v>
      </c>
      <c r="O14" s="28">
        <f>VLOOKUP($D14,Résultats!$B$2:$AX$476,O$5,FALSE)</f>
        <v>0.26637490419999998</v>
      </c>
      <c r="P14" s="19">
        <f>VLOOKUP($D14,Résultats!$B$2:$AX$476,P$5,FALSE)</f>
        <v>0.2664362616</v>
      </c>
      <c r="Q14" s="19">
        <f>VLOOKUP($D14,Résultats!$B$2:$AX$476,Q$5,FALSE)</f>
        <v>0.26725001009999999</v>
      </c>
      <c r="R14" s="19">
        <f>VLOOKUP($D14,Résultats!$B$2:$AX$476,R$5,FALSE)</f>
        <v>0.26792067539999997</v>
      </c>
      <c r="S14" s="111">
        <f>VLOOKUP($D14,Résultats!$B$2:$AX$476,S$5,FALSE)</f>
        <v>0.26885095110000001</v>
      </c>
      <c r="T14" s="120">
        <f>VLOOKUP($D14,Résultats!$B$2:$AX$476,T$5,FALSE)</f>
        <v>0.2630965703</v>
      </c>
      <c r="U14" s="120">
        <f>VLOOKUP($D14,Résultats!$B$2:$AX$476,U$5,FALSE)</f>
        <v>0.26177513149999998</v>
      </c>
      <c r="V14" s="120">
        <f>VLOOKUP($D14,Résultats!$B$2:$AX$476,V$5,FALSE)</f>
        <v>0.26308227740000001</v>
      </c>
      <c r="W14" s="120">
        <f>VLOOKUP($D14,Résultats!$B$2:$AX$476,W$5,FALSE)</f>
        <v>0.26816169070000001</v>
      </c>
      <c r="X14" s="3"/>
      <c r="Y14" s="34"/>
    </row>
    <row r="15" spans="1:29" x14ac:dyDescent="0.25">
      <c r="A15" s="3"/>
      <c r="B15" s="272"/>
      <c r="C15" s="3" t="s">
        <v>9</v>
      </c>
      <c r="D15" s="3" t="s">
        <v>142</v>
      </c>
      <c r="E15" s="19">
        <f>VLOOKUP($D15,Résultats!$B$2:$AX$476,E$5,FALSE)</f>
        <v>0.36838541540000003</v>
      </c>
      <c r="F15" s="19">
        <f>VLOOKUP($D15,Résultats!$B$2:$AX$476,F$5,FALSE)</f>
        <v>1.7388362390000001</v>
      </c>
      <c r="G15" s="28">
        <f>VLOOKUP($D15,Résultats!$B$2:$AX$476,G$5,FALSE)</f>
        <v>2.5187874579999998</v>
      </c>
      <c r="H15" s="19">
        <f>VLOOKUP($D15,Résultats!$B$2:$AX$476,H$5,FALSE)</f>
        <v>2.82491688</v>
      </c>
      <c r="I15" s="111">
        <f>VLOOKUP($D15,Résultats!$B$2:$AX$476,I$5,FALSE)</f>
        <v>3.8336687509999998</v>
      </c>
      <c r="J15" s="28">
        <f>VLOOKUP($D15,Résultats!$B$2:$AX$476,J$5,FALSE)</f>
        <v>3.9873854999999998</v>
      </c>
      <c r="K15" s="19">
        <f>VLOOKUP($D15,Résultats!$B$2:$AX$476,K$5,FALSE)</f>
        <v>4.0903864130000001</v>
      </c>
      <c r="L15" s="19">
        <f>VLOOKUP($D15,Résultats!$B$2:$AX$476,L$5,FALSE)</f>
        <v>4.1490421250000002</v>
      </c>
      <c r="M15" s="19">
        <f>VLOOKUP($D15,Résultats!$B$2:$AX$476,M$5,FALSE)</f>
        <v>4.666100363</v>
      </c>
      <c r="N15" s="111">
        <f>VLOOKUP($D15,Résultats!$B$2:$AX$476,N$5,FALSE)</f>
        <v>5.2320115889999999</v>
      </c>
      <c r="O15" s="28">
        <f>VLOOKUP($D15,Résultats!$B$2:$AX$476,O$5,FALSE)</f>
        <v>5.5658573469999997</v>
      </c>
      <c r="P15" s="19">
        <f>VLOOKUP($D15,Résultats!$B$2:$AX$476,P$5,FALSE)</f>
        <v>5.9206617210000001</v>
      </c>
      <c r="Q15" s="19">
        <f>VLOOKUP($D15,Résultats!$B$2:$AX$476,Q$5,FALSE)</f>
        <v>6.2942732100000001</v>
      </c>
      <c r="R15" s="19">
        <f>VLOOKUP($D15,Résultats!$B$2:$AX$476,R$5,FALSE)</f>
        <v>6.5554397409999998</v>
      </c>
      <c r="S15" s="111">
        <f>VLOOKUP($D15,Résultats!$B$2:$AX$476,S$5,FALSE)</f>
        <v>6.8246695830000004</v>
      </c>
      <c r="T15" s="120">
        <f>VLOOKUP($D15,Résultats!$B$2:$AX$476,T$5,FALSE)</f>
        <v>8.6146108409999904</v>
      </c>
      <c r="U15" s="120">
        <f>VLOOKUP($D15,Résultats!$B$2:$AX$476,U$5,FALSE)</f>
        <v>10.56910399</v>
      </c>
      <c r="V15" s="120">
        <f>VLOOKUP($D15,Résultats!$B$2:$AX$476,V$5,FALSE)</f>
        <v>12.63871928</v>
      </c>
      <c r="W15" s="120">
        <f>VLOOKUP($D15,Résultats!$B$2:$AX$476,W$5,FALSE)</f>
        <v>14.821389419999999</v>
      </c>
      <c r="X15" s="3"/>
      <c r="Y15" s="34"/>
    </row>
    <row r="16" spans="1:29" x14ac:dyDescent="0.25">
      <c r="A16" s="3"/>
      <c r="B16" s="272"/>
      <c r="C16" s="3" t="s">
        <v>10</v>
      </c>
      <c r="D16" s="3" t="s">
        <v>143</v>
      </c>
      <c r="E16" s="19">
        <f>VLOOKUP($D16,Résultats!$B$2:$AX$476,E$5,FALSE)</f>
        <v>8.2886718499999998E-2</v>
      </c>
      <c r="F16" s="19">
        <f>VLOOKUP($D16,Résultats!$B$2:$AX$476,F$5,FALSE)</f>
        <v>0.60982882299999996</v>
      </c>
      <c r="G16" s="28">
        <f>VLOOKUP($D16,Résultats!$B$2:$AX$476,G$5,FALSE)</f>
        <v>0.97051991910000002</v>
      </c>
      <c r="H16" s="19">
        <f>VLOOKUP($D16,Résultats!$B$2:$AX$476,H$5,FALSE)</f>
        <v>1.123155342</v>
      </c>
      <c r="I16" s="111">
        <f>VLOOKUP($D16,Résultats!$B$2:$AX$476,I$5,FALSE)</f>
        <v>1.689517479</v>
      </c>
      <c r="J16" s="28">
        <f>VLOOKUP($D16,Résultats!$B$2:$AX$476,J$5,FALSE)</f>
        <v>1.7572612379999999</v>
      </c>
      <c r="K16" s="19">
        <f>VLOOKUP($D16,Résultats!$B$2:$AX$476,K$5,FALSE)</f>
        <v>1.802654269</v>
      </c>
      <c r="L16" s="19">
        <f>VLOOKUP($D16,Résultats!$B$2:$AX$476,L$5,FALSE)</f>
        <v>1.828504141</v>
      </c>
      <c r="M16" s="19">
        <f>VLOOKUP($D16,Résultats!$B$2:$AX$476,M$5,FALSE)</f>
        <v>1.974235016</v>
      </c>
      <c r="N16" s="111">
        <f>VLOOKUP($D16,Résultats!$B$2:$AX$476,N$5,FALSE)</f>
        <v>2.135917305</v>
      </c>
      <c r="O16" s="28">
        <f>VLOOKUP($D16,Résultats!$B$2:$AX$476,O$5,FALSE)</f>
        <v>2.2866278809999998</v>
      </c>
      <c r="P16" s="19">
        <f>VLOOKUP($D16,Résultats!$B$2:$AX$476,P$5,FALSE)</f>
        <v>2.44593617</v>
      </c>
      <c r="Q16" s="19">
        <f>VLOOKUP($D16,Résultats!$B$2:$AX$476,Q$5,FALSE)</f>
        <v>2.6130869579999998</v>
      </c>
      <c r="R16" s="19">
        <f>VLOOKUP($D16,Résultats!$B$2:$AX$476,R$5,FALSE)</f>
        <v>2.7832482660000002</v>
      </c>
      <c r="S16" s="111">
        <f>VLOOKUP($D16,Résultats!$B$2:$AX$476,S$5,FALSE)</f>
        <v>2.9572472919999999</v>
      </c>
      <c r="T16" s="120">
        <f>VLOOKUP($D16,Résultats!$B$2:$AX$476,T$5,FALSE)</f>
        <v>4.7520837890000003</v>
      </c>
      <c r="U16" s="120">
        <f>VLOOKUP($D16,Résultats!$B$2:$AX$476,U$5,FALSE)</f>
        <v>6.6709023429999998</v>
      </c>
      <c r="V16" s="120">
        <f>VLOOKUP($D16,Résultats!$B$2:$AX$476,V$5,FALSE)</f>
        <v>8.6993896199999998</v>
      </c>
      <c r="W16" s="120">
        <f>VLOOKUP($D16,Résultats!$B$2:$AX$476,W$5,FALSE)</f>
        <v>9.9363288440000002</v>
      </c>
      <c r="X16" s="3"/>
      <c r="Y16" s="34"/>
    </row>
    <row r="17" spans="1:39" x14ac:dyDescent="0.25">
      <c r="A17" s="3"/>
      <c r="B17" s="272"/>
      <c r="C17" s="3" t="s">
        <v>11</v>
      </c>
      <c r="D17" s="3" t="s">
        <v>144</v>
      </c>
      <c r="E17" s="19">
        <f>VLOOKUP($D17,Résultats!$B$2:$AX$476,E$5,FALSE)</f>
        <v>4.6467795299999999</v>
      </c>
      <c r="F17" s="19">
        <f>VLOOKUP($D17,Résultats!$B$2:$AX$476,F$5,FALSE)</f>
        <v>4.9353344740000002</v>
      </c>
      <c r="G17" s="28">
        <f>VLOOKUP($D17,Résultats!$B$2:$AX$476,G$5,FALSE)</f>
        <v>5.3329577119999998</v>
      </c>
      <c r="H17" s="19">
        <f>VLOOKUP($D17,Résultats!$B$2:$AX$476,H$5,FALSE)</f>
        <v>5.4243493269999998</v>
      </c>
      <c r="I17" s="111">
        <f>VLOOKUP($D17,Résultats!$B$2:$AX$476,I$5,FALSE)</f>
        <v>5.0347155250000002</v>
      </c>
      <c r="J17" s="28">
        <f>VLOOKUP($D17,Résultats!$B$2:$AX$476,J$5,FALSE)</f>
        <v>5.2331698290000004</v>
      </c>
      <c r="K17" s="19">
        <f>VLOOKUP($D17,Résultats!$B$2:$AX$476,K$5,FALSE)</f>
        <v>5.3648482800000004</v>
      </c>
      <c r="L17" s="19">
        <f>VLOOKUP($D17,Résultats!$B$2:$AX$476,L$5,FALSE)</f>
        <v>5.4382316929999996</v>
      </c>
      <c r="M17" s="19">
        <f>VLOOKUP($D17,Résultats!$B$2:$AX$476,M$5,FALSE)</f>
        <v>5.4083597169999997</v>
      </c>
      <c r="N17" s="111">
        <f>VLOOKUP($D17,Résultats!$B$2:$AX$476,N$5,FALSE)</f>
        <v>5.3937484959999997</v>
      </c>
      <c r="O17" s="28">
        <f>VLOOKUP($D17,Résultats!$B$2:$AX$476,O$5,FALSE)</f>
        <v>5.3611199379999999</v>
      </c>
      <c r="P17" s="19">
        <f>VLOOKUP($D17,Résultats!$B$2:$AX$476,P$5,FALSE)</f>
        <v>5.349031085</v>
      </c>
      <c r="Q17" s="19">
        <f>VLOOKUP($D17,Résultats!$B$2:$AX$476,Q$5,FALSE)</f>
        <v>5.3520475420000002</v>
      </c>
      <c r="R17" s="19">
        <f>VLOOKUP($D17,Résultats!$B$2:$AX$476,R$5,FALSE)</f>
        <v>5.3624265810000002</v>
      </c>
      <c r="S17" s="111">
        <f>VLOOKUP($D17,Résultats!$B$2:$AX$476,S$5,FALSE)</f>
        <v>5.3779837319999997</v>
      </c>
      <c r="T17" s="120">
        <f>VLOOKUP($D17,Résultats!$B$2:$AX$476,T$5,FALSE)</f>
        <v>5.4105800889999998</v>
      </c>
      <c r="U17" s="120">
        <f>VLOOKUP($D17,Résultats!$B$2:$AX$476,U$5,FALSE)</f>
        <v>5.5082790709999996</v>
      </c>
      <c r="V17" s="120">
        <f>VLOOKUP($D17,Résultats!$B$2:$AX$476,V$5,FALSE)</f>
        <v>5.6227125129999997</v>
      </c>
      <c r="W17" s="120">
        <f>VLOOKUP($D17,Résultats!$B$2:$AX$476,W$5,FALSE)</f>
        <v>5.7545702570000001</v>
      </c>
      <c r="X17" s="3"/>
      <c r="Y17" s="34"/>
    </row>
    <row r="18" spans="1:39" x14ac:dyDescent="0.25">
      <c r="A18" s="3"/>
      <c r="B18" s="273"/>
      <c r="C18" s="7" t="s">
        <v>12</v>
      </c>
      <c r="D18" s="3" t="s">
        <v>145</v>
      </c>
      <c r="E18" s="20">
        <f>VLOOKUP($D18,Résultats!$B$2:$AX$476,E$5,FALSE)</f>
        <v>1.469743255</v>
      </c>
      <c r="F18" s="20">
        <f>VLOOKUP($D18,Résultats!$B$2:$AX$476,F$5,FALSE)</f>
        <v>2.43913059</v>
      </c>
      <c r="G18" s="113">
        <f>VLOOKUP($D18,Résultats!$B$2:$AX$476,G$5,FALSE)</f>
        <v>3.365258935</v>
      </c>
      <c r="H18" s="20">
        <f>VLOOKUP($D18,Résultats!$B$2:$AX$476,H$5,FALSE)</f>
        <v>3.7062968409999999</v>
      </c>
      <c r="I18" s="114">
        <f>VLOOKUP($D18,Résultats!$B$2:$AX$476,I$5,FALSE)</f>
        <v>2.7428408059999998</v>
      </c>
      <c r="J18" s="113">
        <f>VLOOKUP($D18,Résultats!$B$2:$AX$476,J$5,FALSE)</f>
        <v>3.4088323890000001</v>
      </c>
      <c r="K18" s="20">
        <f>VLOOKUP($D18,Résultats!$B$2:$AX$476,K$5,FALSE)</f>
        <v>3.9199093669999998</v>
      </c>
      <c r="L18" s="20">
        <f>VLOOKUP($D18,Résultats!$B$2:$AX$476,L$5,FALSE)</f>
        <v>4.2827158589999996</v>
      </c>
      <c r="M18" s="20">
        <f>VLOOKUP($D18,Résultats!$B$2:$AX$476,M$5,FALSE)</f>
        <v>4.3719852980000002</v>
      </c>
      <c r="N18" s="114">
        <f>VLOOKUP($D18,Résultats!$B$2:$AX$476,N$5,FALSE)</f>
        <v>4.4816285340000004</v>
      </c>
      <c r="O18" s="113">
        <f>VLOOKUP($D18,Résultats!$B$2:$AX$476,O$5,FALSE)</f>
        <v>4.4245296979999997</v>
      </c>
      <c r="P18" s="20">
        <f>VLOOKUP($D18,Résultats!$B$2:$AX$476,P$5,FALSE)</f>
        <v>4.3674228499999996</v>
      </c>
      <c r="Q18" s="20">
        <f>VLOOKUP($D18,Résultats!$B$2:$AX$476,Q$5,FALSE)</f>
        <v>4.3053155710000004</v>
      </c>
      <c r="R18" s="20">
        <f>VLOOKUP($D18,Résultats!$B$2:$AX$476,R$5,FALSE)</f>
        <v>4.2744125669999997</v>
      </c>
      <c r="S18" s="114">
        <f>VLOOKUP($D18,Résultats!$B$2:$AX$476,S$5,FALSE)</f>
        <v>4.2330272070000001</v>
      </c>
      <c r="T18" s="122">
        <f>VLOOKUP($D18,Résultats!$B$2:$AX$476,T$5,FALSE)</f>
        <v>4.0214990720000001</v>
      </c>
      <c r="U18" s="122">
        <f>VLOOKUP($D18,Résultats!$B$2:$AX$476,U$5,FALSE)</f>
        <v>4.2728989070000001</v>
      </c>
      <c r="V18" s="122">
        <f>VLOOKUP($D18,Résultats!$B$2:$AX$476,V$5,FALSE)</f>
        <v>4.2561409689999996</v>
      </c>
      <c r="W18" s="122">
        <f>VLOOKUP($D18,Résultats!$B$2:$AX$476,W$5,FALSE)</f>
        <v>4.3441527999999998</v>
      </c>
      <c r="X18" s="3"/>
      <c r="Y18" s="34"/>
    </row>
    <row r="19" spans="1:39" ht="15" customHeight="1" x14ac:dyDescent="0.25">
      <c r="A19" s="3"/>
      <c r="B19" s="271" t="s">
        <v>163</v>
      </c>
      <c r="C19" s="5" t="s">
        <v>1</v>
      </c>
      <c r="D19" s="2"/>
      <c r="E19" s="6">
        <f>SUM(E20:E25)</f>
        <v>38.5161228865</v>
      </c>
      <c r="F19" s="6">
        <f>SUM(F20:F25)</f>
        <v>38.014853519399999</v>
      </c>
      <c r="G19" s="109">
        <f t="shared" ref="G19:R19" si="3">SUM(G20:G25)</f>
        <v>37.074108300100001</v>
      </c>
      <c r="H19" s="6">
        <f t="shared" si="3"/>
        <v>35.854603051900007</v>
      </c>
      <c r="I19" s="110">
        <f t="shared" si="3"/>
        <v>34.426885365999993</v>
      </c>
      <c r="J19" s="109">
        <f t="shared" si="3"/>
        <v>33.045075748000002</v>
      </c>
      <c r="K19" s="6">
        <f t="shared" si="3"/>
        <v>32.550550784800002</v>
      </c>
      <c r="L19" s="6">
        <f t="shared" si="3"/>
        <v>32.360853777500004</v>
      </c>
      <c r="M19" s="6">
        <f t="shared" si="3"/>
        <v>32.1066798576</v>
      </c>
      <c r="N19" s="110">
        <f t="shared" si="3"/>
        <v>31.790948611300003</v>
      </c>
      <c r="O19" s="109">
        <f t="shared" si="3"/>
        <v>31.697411918599997</v>
      </c>
      <c r="P19" s="6">
        <f t="shared" si="3"/>
        <v>31.612394515100004</v>
      </c>
      <c r="Q19" s="6">
        <f t="shared" si="3"/>
        <v>31.487241809500002</v>
      </c>
      <c r="R19" s="6">
        <f t="shared" si="3"/>
        <v>31.363995002499998</v>
      </c>
      <c r="S19" s="110">
        <f>SUM(S20:S25)</f>
        <v>31.252498087899998</v>
      </c>
      <c r="T19" s="119">
        <f>SUM(T20:T25)</f>
        <v>31.172480705699996</v>
      </c>
      <c r="U19" s="119">
        <f>SUM(U20:U25)</f>
        <v>31.2757945916</v>
      </c>
      <c r="V19" s="119">
        <f>SUM(V20:V25)</f>
        <v>30.826303723399995</v>
      </c>
      <c r="W19" s="119">
        <f>SUM(W20:W25)</f>
        <v>30.395604350500001</v>
      </c>
      <c r="X19" s="3"/>
      <c r="Y19" s="34"/>
    </row>
    <row r="20" spans="1:39" x14ac:dyDescent="0.25">
      <c r="A20" s="3"/>
      <c r="B20" s="272"/>
      <c r="C20" s="3" t="s">
        <v>13</v>
      </c>
      <c r="D20" s="3" t="s">
        <v>146</v>
      </c>
      <c r="E20" s="19">
        <f>VLOOKUP($D20,Résultats!$B$2:$AX$476,E$5,FALSE)</f>
        <v>35.359228450000003</v>
      </c>
      <c r="F20" s="19">
        <f>VLOOKUP($D20,Résultats!$B$2:$AX$476,F$5,FALSE)</f>
        <v>32.659710459999999</v>
      </c>
      <c r="G20" s="28">
        <f>VLOOKUP($D20,Résultats!$B$2:$AX$476,G$5,FALSE)</f>
        <v>28.44059459</v>
      </c>
      <c r="H20" s="19">
        <f>VLOOKUP($D20,Résultats!$B$2:$AX$476,H$5,FALSE)</f>
        <v>25.989609770000001</v>
      </c>
      <c r="I20" s="111">
        <f>VLOOKUP($D20,Résultats!$B$2:$AX$476,I$5,FALSE)</f>
        <v>23.616784719999998</v>
      </c>
      <c r="J20" s="28">
        <f>VLOOKUP($D20,Résultats!$B$2:$AX$476,J$5,FALSE)</f>
        <v>22.574429779999999</v>
      </c>
      <c r="K20" s="19">
        <f>VLOOKUP($D20,Résultats!$B$2:$AX$476,K$5,FALSE)</f>
        <v>22.144688800000001</v>
      </c>
      <c r="L20" s="19">
        <f>VLOOKUP($D20,Résultats!$B$2:$AX$476,L$5,FALSE)</f>
        <v>21.925338740000001</v>
      </c>
      <c r="M20" s="19">
        <f>VLOOKUP($D20,Résultats!$B$2:$AX$476,M$5,FALSE)</f>
        <v>21.53998318</v>
      </c>
      <c r="N20" s="111">
        <f>VLOOKUP($D20,Résultats!$B$2:$AX$476,N$5,FALSE)</f>
        <v>21.114233030000001</v>
      </c>
      <c r="O20" s="28">
        <f>VLOOKUP($D20,Résultats!$B$2:$AX$476,O$5,FALSE)</f>
        <v>20.83992353</v>
      </c>
      <c r="P20" s="19">
        <f>VLOOKUP($D20,Résultats!$B$2:$AX$476,P$5,FALSE)</f>
        <v>20.571978130000002</v>
      </c>
      <c r="Q20" s="19">
        <f>VLOOKUP($D20,Résultats!$B$2:$AX$476,Q$5,FALSE)</f>
        <v>20.278892930000001</v>
      </c>
      <c r="R20" s="19">
        <f>VLOOKUP($D20,Résultats!$B$2:$AX$476,R$5,FALSE)</f>
        <v>19.982933429999999</v>
      </c>
      <c r="S20" s="111">
        <f>VLOOKUP($D20,Résultats!$B$2:$AX$476,S$5,FALSE)</f>
        <v>19.695735129999999</v>
      </c>
      <c r="T20" s="120">
        <f>VLOOKUP($D20,Résultats!$B$2:$AX$476,T$5,FALSE)</f>
        <v>18.711045760000001</v>
      </c>
      <c r="U20" s="120">
        <f>VLOOKUP($D20,Résultats!$B$2:$AX$476,U$5,FALSE)</f>
        <v>18.344637599999999</v>
      </c>
      <c r="V20" s="120">
        <f>VLOOKUP($D20,Résultats!$B$2:$AX$476,V$5,FALSE)</f>
        <v>17.54595565</v>
      </c>
      <c r="W20" s="120">
        <f>VLOOKUP($D20,Résultats!$B$2:$AX$476,W$5,FALSE)</f>
        <v>16.75746286</v>
      </c>
      <c r="X20" s="3"/>
      <c r="Y20" s="34"/>
    </row>
    <row r="21" spans="1:39" x14ac:dyDescent="0.25">
      <c r="A21" s="3"/>
      <c r="B21" s="272"/>
      <c r="C21" s="3" t="s">
        <v>14</v>
      </c>
      <c r="D21" s="3" t="s">
        <v>147</v>
      </c>
      <c r="E21" s="19">
        <f>VLOOKUP($D21,Résultats!$B$2:$AX$476,E$5,FALSE)</f>
        <v>1.60860863</v>
      </c>
      <c r="F21" s="19">
        <f>VLOOKUP($D21,Résultats!$B$2:$AX$476,F$5,FALSE)</f>
        <v>3.258491426</v>
      </c>
      <c r="G21" s="28">
        <f>VLOOKUP($D21,Résultats!$B$2:$AX$476,G$5,FALSE)</f>
        <v>6.4316219290000003</v>
      </c>
      <c r="H21" s="19">
        <f>VLOOKUP($D21,Résultats!$B$2:$AX$476,H$5,FALSE)</f>
        <v>7.720484152</v>
      </c>
      <c r="I21" s="111">
        <f>VLOOKUP($D21,Résultats!$B$2:$AX$476,I$5,FALSE)</f>
        <v>6.53463058</v>
      </c>
      <c r="J21" s="28">
        <f>VLOOKUP($D21,Résultats!$B$2:$AX$476,J$5,FALSE)</f>
        <v>6.4863054660000001</v>
      </c>
      <c r="K21" s="19">
        <f>VLOOKUP($D21,Résultats!$B$2:$AX$476,K$5,FALSE)</f>
        <v>6.5963291789999996</v>
      </c>
      <c r="L21" s="19">
        <f>VLOOKUP($D21,Résultats!$B$2:$AX$476,L$5,FALSE)</f>
        <v>6.760217409</v>
      </c>
      <c r="M21" s="19">
        <f>VLOOKUP($D21,Résultats!$B$2:$AX$476,M$5,FALSE)</f>
        <v>6.7251150759999998</v>
      </c>
      <c r="N21" s="111">
        <f>VLOOKUP($D21,Résultats!$B$2:$AX$476,N$5,FALSE)</f>
        <v>6.6771785860000001</v>
      </c>
      <c r="O21" s="28">
        <f>VLOOKUP($D21,Résultats!$B$2:$AX$476,O$5,FALSE)</f>
        <v>6.7414908029999996</v>
      </c>
      <c r="P21" s="19">
        <f>VLOOKUP($D21,Résultats!$B$2:$AX$476,P$5,FALSE)</f>
        <v>6.807310556</v>
      </c>
      <c r="Q21" s="19">
        <f>VLOOKUP($D21,Résultats!$B$2:$AX$476,Q$5,FALSE)</f>
        <v>6.8640980630000001</v>
      </c>
      <c r="R21" s="19">
        <f>VLOOKUP($D21,Résultats!$B$2:$AX$476,R$5,FALSE)</f>
        <v>6.9212470369999997</v>
      </c>
      <c r="S21" s="111">
        <f>VLOOKUP($D21,Résultats!$B$2:$AX$476,S$5,FALSE)</f>
        <v>6.9804914570000003</v>
      </c>
      <c r="T21" s="120">
        <f>VLOOKUP($D21,Résultats!$B$2:$AX$476,T$5,FALSE)</f>
        <v>7.4022376730000001</v>
      </c>
      <c r="U21" s="120">
        <f>VLOOKUP($D21,Résultats!$B$2:$AX$476,U$5,FALSE)</f>
        <v>7.510225288</v>
      </c>
      <c r="V21" s="120">
        <f>VLOOKUP($D21,Résultats!$B$2:$AX$476,V$5,FALSE)</f>
        <v>7.5684693779999996</v>
      </c>
      <c r="W21" s="120">
        <f>VLOOKUP($D21,Résultats!$B$2:$AX$476,W$5,FALSE)</f>
        <v>7.4729928799999996</v>
      </c>
      <c r="X21" s="3"/>
      <c r="Y21" s="34"/>
    </row>
    <row r="22" spans="1:39" x14ac:dyDescent="0.25">
      <c r="A22" s="3"/>
      <c r="B22" s="272"/>
      <c r="C22" s="3" t="s">
        <v>15</v>
      </c>
      <c r="D22" s="3" t="s">
        <v>148</v>
      </c>
      <c r="E22" s="19">
        <f>VLOOKUP($D22,Résultats!$B$2:$AX$476,E$5,FALSE)</f>
        <v>0.2010760788</v>
      </c>
      <c r="F22" s="19">
        <f>VLOOKUP($D22,Résultats!$B$2:$AX$476,F$5,FALSE)</f>
        <v>0.1065776467</v>
      </c>
      <c r="G22" s="28">
        <f>VLOOKUP($D22,Résultats!$B$2:$AX$476,G$5,FALSE)</f>
        <v>9.3777067699999994E-2</v>
      </c>
      <c r="H22" s="19">
        <f>VLOOKUP($D22,Résultats!$B$2:$AX$476,H$5,FALSE)</f>
        <v>8.5992955699999998E-2</v>
      </c>
      <c r="I22" s="111">
        <f>VLOOKUP($D22,Résultats!$B$2:$AX$476,I$5,FALSE)</f>
        <v>0.36545592719999997</v>
      </c>
      <c r="J22" s="28">
        <f>VLOOKUP($D22,Résultats!$B$2:$AX$476,J$5,FALSE)</f>
        <v>0.32867264080000003</v>
      </c>
      <c r="K22" s="19">
        <f>VLOOKUP($D22,Résultats!$B$2:$AX$476,K$5,FALSE)</f>
        <v>0.30234067529999997</v>
      </c>
      <c r="L22" s="19">
        <f>VLOOKUP($D22,Résultats!$B$2:$AX$476,L$5,FALSE)</f>
        <v>0.27964966740000002</v>
      </c>
      <c r="M22" s="19">
        <f>VLOOKUP($D22,Résultats!$B$2:$AX$476,M$5,FALSE)</f>
        <v>0.35633157989999997</v>
      </c>
      <c r="N22" s="111">
        <f>VLOOKUP($D22,Résultats!$B$2:$AX$476,N$5,FALSE)</f>
        <v>0.43193268210000002</v>
      </c>
      <c r="O22" s="28">
        <f>VLOOKUP($D22,Résultats!$B$2:$AX$476,O$5,FALSE)</f>
        <v>0.43045237920000001</v>
      </c>
      <c r="P22" s="19">
        <f>VLOOKUP($D22,Résultats!$B$2:$AX$476,P$5,FALSE)</f>
        <v>0.4290880554</v>
      </c>
      <c r="Q22" s="19">
        <f>VLOOKUP($D22,Résultats!$B$2:$AX$476,Q$5,FALSE)</f>
        <v>0.42717946140000002</v>
      </c>
      <c r="R22" s="19">
        <f>VLOOKUP($D22,Résultats!$B$2:$AX$476,R$5,FALSE)</f>
        <v>0.42518406209999998</v>
      </c>
      <c r="S22" s="111">
        <f>VLOOKUP($D22,Résultats!$B$2:$AX$476,S$5,FALSE)</f>
        <v>0.42334946359999998</v>
      </c>
      <c r="T22" s="120">
        <f>VLOOKUP($D22,Résultats!$B$2:$AX$476,T$5,FALSE)</f>
        <v>0.50050351449999997</v>
      </c>
      <c r="U22" s="120">
        <f>VLOOKUP($D22,Résultats!$B$2:$AX$476,U$5,FALSE)</f>
        <v>0.59945527720000003</v>
      </c>
      <c r="V22" s="120">
        <f>VLOOKUP($D22,Résultats!$B$2:$AX$476,V$5,FALSE)</f>
        <v>0.6776962956</v>
      </c>
      <c r="W22" s="120">
        <f>VLOOKUP($D22,Résultats!$B$2:$AX$476,W$5,FALSE)</f>
        <v>0.73857201490000002</v>
      </c>
      <c r="X22" s="3"/>
      <c r="Y22" s="34"/>
      <c r="Z22" s="34"/>
      <c r="AA22" s="34"/>
    </row>
    <row r="23" spans="1:39" x14ac:dyDescent="0.25">
      <c r="A23" s="3"/>
      <c r="B23" s="272"/>
      <c r="C23" s="3" t="s">
        <v>16</v>
      </c>
      <c r="D23" s="3" t="s">
        <v>149</v>
      </c>
      <c r="E23" s="19">
        <f>VLOOKUP($D23,Résultats!$B$2:$AX$476,E$5,FALSE)</f>
        <v>0.74398149140000003</v>
      </c>
      <c r="F23" s="19">
        <f>VLOOKUP($D23,Résultats!$B$2:$AX$476,F$5,FALSE)</f>
        <v>0.60130887690000001</v>
      </c>
      <c r="G23" s="28">
        <f>VLOOKUP($D23,Résultats!$B$2:$AX$476,G$5,FALSE)</f>
        <v>0.57267625280000001</v>
      </c>
      <c r="H23" s="19">
        <f>VLOOKUP($D23,Résultats!$B$2:$AX$476,H$5,FALSE)</f>
        <v>0.53912526260000004</v>
      </c>
      <c r="I23" s="111">
        <f>VLOOKUP($D23,Résultats!$B$2:$AX$476,I$5,FALSE)</f>
        <v>1.4099233900000001</v>
      </c>
      <c r="J23" s="28">
        <f>VLOOKUP($D23,Résultats!$B$2:$AX$476,J$5,FALSE)</f>
        <v>1.183516955</v>
      </c>
      <c r="K23" s="19">
        <f>VLOOKUP($D23,Résultats!$B$2:$AX$476,K$5,FALSE)</f>
        <v>1.001955776</v>
      </c>
      <c r="L23" s="19">
        <f>VLOOKUP($D23,Résultats!$B$2:$AX$476,L$5,FALSE)</f>
        <v>0.83654377790000001</v>
      </c>
      <c r="M23" s="19">
        <f>VLOOKUP($D23,Résultats!$B$2:$AX$476,M$5,FALSE)</f>
        <v>0.83977636359999996</v>
      </c>
      <c r="N23" s="111">
        <f>VLOOKUP($D23,Résultats!$B$2:$AX$476,N$5,FALSE)</f>
        <v>0.84132097660000005</v>
      </c>
      <c r="O23" s="28">
        <f>VLOOKUP($D23,Résultats!$B$2:$AX$476,O$5,FALSE)</f>
        <v>0.83729888340000003</v>
      </c>
      <c r="P23" s="19">
        <f>VLOOKUP($D23,Résultats!$B$2:$AX$476,P$5,FALSE)</f>
        <v>0.83350615080000001</v>
      </c>
      <c r="Q23" s="19">
        <f>VLOOKUP($D23,Résultats!$B$2:$AX$476,Q$5,FALSE)</f>
        <v>0.82866109389999998</v>
      </c>
      <c r="R23" s="19">
        <f>VLOOKUP($D23,Résultats!$B$2:$AX$476,R$5,FALSE)</f>
        <v>0.82350449270000003</v>
      </c>
      <c r="S23" s="111">
        <f>VLOOKUP($D23,Résultats!$B$2:$AX$476,S$5,FALSE)</f>
        <v>0.81866853439999998</v>
      </c>
      <c r="T23" s="120">
        <f>VLOOKUP($D23,Résultats!$B$2:$AX$476,T$5,FALSE)</f>
        <v>0.78687028579999996</v>
      </c>
      <c r="U23" s="120">
        <f>VLOOKUP($D23,Résultats!$B$2:$AX$476,U$5,FALSE)</f>
        <v>0.77255152689999995</v>
      </c>
      <c r="V23" s="120">
        <f>VLOOKUP($D23,Résultats!$B$2:$AX$476,V$5,FALSE)</f>
        <v>0.75305189039999998</v>
      </c>
      <c r="W23" s="120">
        <f>VLOOKUP($D23,Résultats!$B$2:$AX$476,W$5,FALSE)</f>
        <v>0.7454679005</v>
      </c>
      <c r="X23" s="3"/>
      <c r="Y23" s="34"/>
      <c r="Z23" s="34"/>
      <c r="AA23" s="34"/>
    </row>
    <row r="24" spans="1:39" x14ac:dyDescent="0.25">
      <c r="A24" s="3"/>
      <c r="B24" s="272"/>
      <c r="C24" s="3" t="s">
        <v>17</v>
      </c>
      <c r="D24" s="3" t="s">
        <v>150</v>
      </c>
      <c r="E24" s="19">
        <f>VLOOKUP($D24,Résultats!$B$2:$AX$476,E$5,FALSE)</f>
        <v>0.2010760788</v>
      </c>
      <c r="F24" s="19">
        <f>VLOOKUP($D24,Résultats!$B$2:$AX$476,F$5,FALSE)</f>
        <v>0.26782696979999998</v>
      </c>
      <c r="G24" s="28">
        <f>VLOOKUP($D24,Résultats!$B$2:$AX$476,G$5,FALSE)</f>
        <v>0.28904748159999999</v>
      </c>
      <c r="H24" s="19">
        <f>VLOOKUP($D24,Résultats!$B$2:$AX$476,H$5,FALSE)</f>
        <v>0.28372452059999997</v>
      </c>
      <c r="I24" s="111">
        <f>VLOOKUP($D24,Résultats!$B$2:$AX$476,I$5,FALSE)</f>
        <v>0.31960748779999998</v>
      </c>
      <c r="J24" s="28">
        <f>VLOOKUP($D24,Résultats!$B$2:$AX$476,J$5,FALSE)</f>
        <v>0.29754905619999999</v>
      </c>
      <c r="K24" s="19">
        <f>VLOOKUP($D24,Résultats!$B$2:$AX$476,K$5,FALSE)</f>
        <v>0.28415745749999999</v>
      </c>
      <c r="L24" s="19">
        <f>VLOOKUP($D24,Résultats!$B$2:$AX$476,L$5,FALSE)</f>
        <v>0.27376358220000002</v>
      </c>
      <c r="M24" s="19">
        <f>VLOOKUP($D24,Résultats!$B$2:$AX$476,M$5,FALSE)</f>
        <v>0.2761637871</v>
      </c>
      <c r="N24" s="111">
        <f>VLOOKUP($D24,Résultats!$B$2:$AX$476,N$5,FALSE)</f>
        <v>0.27801735960000001</v>
      </c>
      <c r="O24" s="28">
        <f>VLOOKUP($D24,Résultats!$B$2:$AX$476,O$5,FALSE)</f>
        <v>0.28040967</v>
      </c>
      <c r="P24" s="19">
        <f>VLOOKUP($D24,Résultats!$B$2:$AX$476,P$5,FALSE)</f>
        <v>0.2828656839</v>
      </c>
      <c r="Q24" s="19">
        <f>VLOOKUP($D24,Résultats!$B$2:$AX$476,Q$5,FALSE)</f>
        <v>0.28494764719999999</v>
      </c>
      <c r="R24" s="19">
        <f>VLOOKUP($D24,Résultats!$B$2:$AX$476,R$5,FALSE)</f>
        <v>0.28693698470000001</v>
      </c>
      <c r="S24" s="111">
        <f>VLOOKUP($D24,Résultats!$B$2:$AX$476,S$5,FALSE)</f>
        <v>0.28901540689999999</v>
      </c>
      <c r="T24" s="120">
        <f>VLOOKUP($D24,Résultats!$B$2:$AX$476,T$5,FALSE)</f>
        <v>0.28023467340000002</v>
      </c>
      <c r="U24" s="120">
        <f>VLOOKUP($D24,Résultats!$B$2:$AX$476,U$5,FALSE)</f>
        <v>0.27737127049999999</v>
      </c>
      <c r="V24" s="120">
        <f>VLOOKUP($D24,Résultats!$B$2:$AX$476,V$5,FALSE)</f>
        <v>0.27298388639999999</v>
      </c>
      <c r="W24" s="120">
        <f>VLOOKUP($D24,Résultats!$B$2:$AX$476,W$5,FALSE)</f>
        <v>0.27197559910000002</v>
      </c>
      <c r="X24" s="3"/>
      <c r="Y24" s="34"/>
      <c r="Z24" s="34"/>
      <c r="AA24" s="34"/>
    </row>
    <row r="25" spans="1:39" x14ac:dyDescent="0.25">
      <c r="A25" s="3"/>
      <c r="B25" s="273"/>
      <c r="C25" s="7" t="s">
        <v>12</v>
      </c>
      <c r="D25" s="3" t="s">
        <v>151</v>
      </c>
      <c r="E25" s="20">
        <f>VLOOKUP($D25,Résultats!$B$2:$AX$476,E$5,FALSE)</f>
        <v>0.4021521575</v>
      </c>
      <c r="F25" s="20">
        <f>VLOOKUP($D25,Résultats!$B$2:$AX$476,F$5,FALSE)</f>
        <v>1.12093814</v>
      </c>
      <c r="G25" s="113">
        <f>VLOOKUP($D25,Résultats!$B$2:$AX$476,G$5,FALSE)</f>
        <v>1.2463909790000001</v>
      </c>
      <c r="H25" s="20">
        <f>VLOOKUP($D25,Résultats!$B$2:$AX$476,H$5,FALSE)</f>
        <v>1.2356663910000001</v>
      </c>
      <c r="I25" s="114">
        <f>VLOOKUP($D25,Résultats!$B$2:$AX$476,I$5,FALSE)</f>
        <v>2.180483261</v>
      </c>
      <c r="J25" s="113">
        <f>VLOOKUP($D25,Résultats!$B$2:$AX$476,J$5,FALSE)</f>
        <v>2.1746018500000002</v>
      </c>
      <c r="K25" s="20">
        <f>VLOOKUP($D25,Résultats!$B$2:$AX$476,K$5,FALSE)</f>
        <v>2.2210788969999999</v>
      </c>
      <c r="L25" s="20">
        <f>VLOOKUP($D25,Résultats!$B$2:$AX$476,L$5,FALSE)</f>
        <v>2.2853406010000001</v>
      </c>
      <c r="M25" s="20">
        <f>VLOOKUP($D25,Résultats!$B$2:$AX$476,M$5,FALSE)</f>
        <v>2.369309871</v>
      </c>
      <c r="N25" s="114">
        <f>VLOOKUP($D25,Résultats!$B$2:$AX$476,N$5,FALSE)</f>
        <v>2.4482659770000001</v>
      </c>
      <c r="O25" s="113">
        <f>VLOOKUP($D25,Résultats!$B$2:$AX$476,O$5,FALSE)</f>
        <v>2.5678366530000001</v>
      </c>
      <c r="P25" s="20">
        <f>VLOOKUP($D25,Résultats!$B$2:$AX$476,P$5,FALSE)</f>
        <v>2.6876459389999998</v>
      </c>
      <c r="Q25" s="20">
        <f>VLOOKUP($D25,Résultats!$B$2:$AX$476,Q$5,FALSE)</f>
        <v>2.8034626139999999</v>
      </c>
      <c r="R25" s="20">
        <f>VLOOKUP($D25,Résultats!$B$2:$AX$476,R$5,FALSE)</f>
        <v>2.9241889959999998</v>
      </c>
      <c r="S25" s="114">
        <f>VLOOKUP($D25,Résultats!$B$2:$AX$476,S$5,FALSE)</f>
        <v>3.0452380959999998</v>
      </c>
      <c r="T25" s="122">
        <f>VLOOKUP($D25,Résultats!$B$2:$AX$476,T$5,FALSE)</f>
        <v>3.4915887990000001</v>
      </c>
      <c r="U25" s="122">
        <f>VLOOKUP($D25,Résultats!$B$2:$AX$476,U$5,FALSE)</f>
        <v>3.771553629</v>
      </c>
      <c r="V25" s="122">
        <f>VLOOKUP($D25,Résultats!$B$2:$AX$476,V$5,FALSE)</f>
        <v>4.008146623</v>
      </c>
      <c r="W25" s="122">
        <f>VLOOKUP($D25,Résultats!$B$2:$AX$476,W$5,FALSE)</f>
        <v>4.4091330959999997</v>
      </c>
      <c r="X25" s="3"/>
      <c r="Y25" s="34"/>
      <c r="Z25" s="34"/>
      <c r="AA25" s="34"/>
    </row>
    <row r="26" spans="1:39" x14ac:dyDescent="0.25">
      <c r="A26" s="3"/>
      <c r="B26" s="207" t="s">
        <v>8</v>
      </c>
      <c r="C26" s="2"/>
      <c r="D26" s="17" t="s">
        <v>152</v>
      </c>
      <c r="E26" s="6">
        <f>VLOOKUP($D26,Résultats!$B$2:$AX$476,E$5,FALSE)</f>
        <v>5.7508898210000003</v>
      </c>
      <c r="F26" s="6">
        <f>VLOOKUP($D26,Résultats!$B$2:$AX$476,F$5,FALSE)</f>
        <v>4.5163766479999996</v>
      </c>
      <c r="G26" s="109">
        <f>VLOOKUP($D26,Résultats!$B$2:$AX$476,G$5,FALSE)</f>
        <v>2.805414174</v>
      </c>
      <c r="H26" s="6">
        <f>VLOOKUP($D26,Résultats!$B$2:$AX$476,H$5,FALSE)</f>
        <v>2.61039683</v>
      </c>
      <c r="I26" s="110">
        <f>VLOOKUP($D26,Résultats!$B$2:$AX$476,I$5,FALSE)</f>
        <v>2.465923879</v>
      </c>
      <c r="J26" s="109">
        <f>VLOOKUP($D26,Résultats!$B$2:$AX$476,J$5,FALSE)</f>
        <v>2.3889355160000001</v>
      </c>
      <c r="K26" s="6">
        <f>VLOOKUP($D26,Résultats!$B$2:$AX$476,K$5,FALSE)</f>
        <v>2.399019306</v>
      </c>
      <c r="L26" s="6">
        <f>VLOOKUP($D26,Résultats!$B$2:$AX$476,L$5,FALSE)</f>
        <v>2.4494769779999999</v>
      </c>
      <c r="M26" s="6">
        <f>VLOOKUP($D26,Résultats!$B$2:$AX$476,M$5,FALSE)</f>
        <v>2.4952154420000001</v>
      </c>
      <c r="N26" s="110">
        <f>VLOOKUP($D26,Résultats!$B$2:$AX$476,N$5,FALSE)</f>
        <v>2.5362502490000001</v>
      </c>
      <c r="O26" s="109">
        <f>VLOOKUP($D26,Résultats!$B$2:$AX$476,O$5,FALSE)</f>
        <v>2.563697908</v>
      </c>
      <c r="P26" s="6">
        <f>VLOOKUP($D26,Résultats!$B$2:$AX$476,P$5,FALSE)</f>
        <v>2.5914584380000001</v>
      </c>
      <c r="Q26" s="6">
        <f>VLOOKUP($D26,Résultats!$B$2:$AX$476,Q$5,FALSE)</f>
        <v>2.6185037219999998</v>
      </c>
      <c r="R26" s="6">
        <f>VLOOKUP($D26,Résultats!$B$2:$AX$476,R$5,FALSE)</f>
        <v>2.6476606889999998</v>
      </c>
      <c r="S26" s="110">
        <f>VLOOKUP($D26,Résultats!$B$2:$AX$476,S$5,FALSE)</f>
        <v>2.6793193679999998</v>
      </c>
      <c r="T26" s="119">
        <f>VLOOKUP($D26,Résultats!$B$2:$AX$476,T$5,FALSE)</f>
        <v>2.842306325</v>
      </c>
      <c r="U26" s="119">
        <f>VLOOKUP($D26,Résultats!$B$2:$AX$476,U$5,FALSE)</f>
        <v>3.0058019250000001</v>
      </c>
      <c r="V26" s="119">
        <f>VLOOKUP($D26,Résultats!$B$2:$AX$476,V$5,FALSE)</f>
        <v>3.1449331460000001</v>
      </c>
      <c r="W26" s="119">
        <f>VLOOKUP($D26,Résultats!$B$2:$AX$476,W$5,FALSE)</f>
        <v>3.3040119400000001</v>
      </c>
      <c r="X26" s="3"/>
      <c r="Y26" s="34"/>
      <c r="Z26" s="34"/>
      <c r="AA26" s="34"/>
    </row>
    <row r="27" spans="1:39" x14ac:dyDescent="0.25">
      <c r="A27" s="3"/>
      <c r="B27" s="206" t="s">
        <v>1</v>
      </c>
      <c r="C27" s="2"/>
      <c r="D27" s="2"/>
      <c r="E27" s="9">
        <f>E26+E19+E10+E7</f>
        <v>268.92818924139999</v>
      </c>
      <c r="F27" s="9">
        <f>F26+F19+F10+F7</f>
        <v>261.19592328959993</v>
      </c>
      <c r="G27" s="29">
        <f t="shared" ref="G27:R27" si="4">G26+G19+G10+G7</f>
        <v>250.30770721670001</v>
      </c>
      <c r="H27" s="9">
        <f t="shared" si="4"/>
        <v>245.59160570300003</v>
      </c>
      <c r="I27" s="115">
        <f t="shared" si="4"/>
        <v>236.56374677859998</v>
      </c>
      <c r="J27" s="29">
        <f t="shared" si="4"/>
        <v>232.79851475570004</v>
      </c>
      <c r="K27" s="9">
        <f t="shared" si="4"/>
        <v>229.13196049110002</v>
      </c>
      <c r="L27" s="9">
        <f t="shared" si="4"/>
        <v>224.88875323589997</v>
      </c>
      <c r="M27" s="9">
        <f t="shared" si="4"/>
        <v>230.57940445579996</v>
      </c>
      <c r="N27" s="115">
        <f t="shared" si="4"/>
        <v>236.82585820240001</v>
      </c>
      <c r="O27" s="29">
        <f t="shared" si="4"/>
        <v>235.71489323240002</v>
      </c>
      <c r="P27" s="9">
        <f t="shared" si="4"/>
        <v>235.3559462824</v>
      </c>
      <c r="Q27" s="9">
        <f t="shared" si="4"/>
        <v>235.48855823909997</v>
      </c>
      <c r="R27" s="9">
        <f t="shared" si="4"/>
        <v>235.65982264689998</v>
      </c>
      <c r="S27" s="115">
        <f>S26+S19+S10+S7</f>
        <v>236.07300384539997</v>
      </c>
      <c r="T27" s="123">
        <f>T26+T19+T10+T7</f>
        <v>223.60733007769997</v>
      </c>
      <c r="U27" s="123">
        <f>U26+U19+U10+U7</f>
        <v>214.18196713630002</v>
      </c>
      <c r="V27" s="123">
        <f>V26+V19+V10+V7</f>
        <v>205.2519998539</v>
      </c>
      <c r="W27" s="123">
        <f>W26+W19+W10+W7</f>
        <v>199.28448258240002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6" t="s">
        <v>228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4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237</v>
      </c>
      <c r="AA31" s="51"/>
      <c r="AB31" s="51"/>
      <c r="AC31" s="53"/>
      <c r="AE31" s="51" t="s">
        <v>240</v>
      </c>
      <c r="AF31" s="51"/>
      <c r="AG31" s="51"/>
      <c r="AH31" s="53"/>
      <c r="AJ31" s="51" t="s">
        <v>241</v>
      </c>
      <c r="AK31" s="51"/>
      <c r="AL31" s="51"/>
      <c r="AM31" s="53"/>
    </row>
    <row r="32" spans="1:39" x14ac:dyDescent="0.25">
      <c r="A32" s="3"/>
      <c r="B32" s="205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8">
        <v>2020</v>
      </c>
      <c r="J32" s="116">
        <v>2021</v>
      </c>
      <c r="K32" s="33">
        <v>2022</v>
      </c>
      <c r="L32" s="33">
        <v>2023</v>
      </c>
      <c r="M32" s="33">
        <v>2024</v>
      </c>
      <c r="N32" s="108">
        <v>2025</v>
      </c>
      <c r="O32" s="116">
        <v>2026</v>
      </c>
      <c r="P32" s="33">
        <v>2027</v>
      </c>
      <c r="Q32" s="33">
        <v>2028</v>
      </c>
      <c r="R32" s="33">
        <v>2029</v>
      </c>
      <c r="S32" s="117">
        <v>2030</v>
      </c>
      <c r="T32" s="118">
        <v>2035</v>
      </c>
      <c r="U32" s="118">
        <v>2040</v>
      </c>
      <c r="V32" s="118">
        <v>2045</v>
      </c>
      <c r="W32" s="118">
        <v>2050</v>
      </c>
      <c r="X32" s="3"/>
      <c r="Z32" s="208"/>
      <c r="AA32" s="209">
        <v>2020</v>
      </c>
      <c r="AB32" s="209">
        <v>2030</v>
      </c>
      <c r="AC32" s="210">
        <v>2050</v>
      </c>
      <c r="AE32" s="208"/>
      <c r="AF32" s="209">
        <v>2020</v>
      </c>
      <c r="AG32" s="209">
        <v>2030</v>
      </c>
      <c r="AH32" s="210">
        <v>2050</v>
      </c>
      <c r="AJ32" s="208"/>
      <c r="AK32" s="209">
        <v>2020</v>
      </c>
      <c r="AL32" s="209">
        <v>2030</v>
      </c>
      <c r="AM32" s="210">
        <v>2050</v>
      </c>
    </row>
    <row r="33" spans="1:39" x14ac:dyDescent="0.25">
      <c r="A33" s="3"/>
      <c r="B33" s="271" t="s">
        <v>0</v>
      </c>
      <c r="C33" s="5" t="s">
        <v>1</v>
      </c>
      <c r="D33" s="2" t="s">
        <v>113</v>
      </c>
      <c r="E33" s="6">
        <f>SUM(E34:E35)</f>
        <v>84.607581081000006</v>
      </c>
      <c r="F33" s="6">
        <f>SUM(F34:F35)</f>
        <v>73.471654189999995</v>
      </c>
      <c r="G33" s="109">
        <f t="shared" ref="G33:R33" si="5">SUM(G34:G35)</f>
        <v>70.900549445999999</v>
      </c>
      <c r="H33" s="6">
        <f t="shared" si="5"/>
        <v>70.274020841999999</v>
      </c>
      <c r="I33" s="110">
        <f t="shared" si="5"/>
        <v>69.943826352000002</v>
      </c>
      <c r="J33" s="109">
        <f t="shared" si="5"/>
        <v>69.411309132</v>
      </c>
      <c r="K33" s="6">
        <f t="shared" si="5"/>
        <v>69.198006308999993</v>
      </c>
      <c r="L33" s="6">
        <f t="shared" si="5"/>
        <v>68.929259854999998</v>
      </c>
      <c r="M33" s="6">
        <f t="shared" si="5"/>
        <v>68.152318811000001</v>
      </c>
      <c r="N33" s="110">
        <f t="shared" si="5"/>
        <v>67.173689629999998</v>
      </c>
      <c r="O33" s="109">
        <f t="shared" si="5"/>
        <v>66.110338572000003</v>
      </c>
      <c r="P33" s="6">
        <f t="shared" si="5"/>
        <v>65.294694389</v>
      </c>
      <c r="Q33" s="6">
        <f t="shared" si="5"/>
        <v>64.645852984000001</v>
      </c>
      <c r="R33" s="6">
        <f t="shared" si="5"/>
        <v>64.140317105999998</v>
      </c>
      <c r="S33" s="110">
        <f>SUM(S34:S35)</f>
        <v>63.740260188000001</v>
      </c>
      <c r="T33" s="119">
        <f>SUM(T34:T35)</f>
        <v>60.783835265</v>
      </c>
      <c r="U33" s="119">
        <f>SUM(U34:U35)</f>
        <v>57.959042920000002</v>
      </c>
      <c r="V33" s="119">
        <f>SUM(V34:V35)</f>
        <v>55.395257604000001</v>
      </c>
      <c r="W33" s="119">
        <f>SUM(W34:W35)</f>
        <v>52.722247205000002</v>
      </c>
      <c r="X33" s="3"/>
      <c r="Z33" s="211" t="s">
        <v>42</v>
      </c>
      <c r="AA33" s="220">
        <f>(I38+I40)/I36</f>
        <v>8.6413757778165436E-3</v>
      </c>
      <c r="AB33" s="220">
        <f>(S38+S40)/S36</f>
        <v>6.9572056917945237E-3</v>
      </c>
      <c r="AC33" s="221">
        <f>(W38+W40)/W36</f>
        <v>7.0660959982849483E-3</v>
      </c>
      <c r="AE33" s="211" t="s">
        <v>242</v>
      </c>
      <c r="AF33" s="220">
        <f>I34/I33</f>
        <v>0.95161573825016754</v>
      </c>
      <c r="AG33" s="220">
        <f>S34/S33</f>
        <v>0.93912696517780336</v>
      </c>
      <c r="AH33" s="221">
        <f>W34/W33</f>
        <v>0.93651036758762141</v>
      </c>
      <c r="AJ33" s="211" t="s">
        <v>176</v>
      </c>
      <c r="AK33" s="220">
        <f>I46/(I46+I48)</f>
        <v>0.98439656250333318</v>
      </c>
      <c r="AL33" s="220">
        <f>S46/(S46+S48)</f>
        <v>0.97850009739376298</v>
      </c>
      <c r="AM33" s="221">
        <f>W46/(W46+W48)</f>
        <v>0.9569367643919896</v>
      </c>
    </row>
    <row r="34" spans="1:39" x14ac:dyDescent="0.25">
      <c r="A34" s="3"/>
      <c r="B34" s="272"/>
      <c r="C34" s="3" t="s">
        <v>2</v>
      </c>
      <c r="D34" s="18" t="s">
        <v>128</v>
      </c>
      <c r="E34" s="19">
        <f>VLOOKUP($D34,Résultats!$B$2:$AX$476,E$5,FALSE)</f>
        <v>83.907546510000003</v>
      </c>
      <c r="F34" s="19">
        <f>VLOOKUP($D34,Résultats!$B$2:$AX$476,F$5,FALSE)</f>
        <v>69.748210369999995</v>
      </c>
      <c r="G34" s="28">
        <f>VLOOKUP($D34,Résultats!$B$2:$AX$476,G$5,FALSE)</f>
        <v>66.675014559999994</v>
      </c>
      <c r="H34" s="19">
        <f>VLOOKUP($D34,Résultats!$B$2:$AX$476,H$5,FALSE)</f>
        <v>65.854838959999995</v>
      </c>
      <c r="I34" s="111">
        <f>VLOOKUP($D34,Résultats!$B$2:$AX$476,I$5,FALSE)</f>
        <v>66.559645950000004</v>
      </c>
      <c r="J34" s="28">
        <f>VLOOKUP($D34,Résultats!$B$2:$AX$476,J$5,FALSE)</f>
        <v>65.846150710000003</v>
      </c>
      <c r="K34" s="19">
        <f>VLOOKUP($D34,Résultats!$B$2:$AX$476,K$5,FALSE)</f>
        <v>65.439878919999998</v>
      </c>
      <c r="L34" s="19">
        <f>VLOOKUP($D34,Résultats!$B$2:$AX$476,L$5,FALSE)</f>
        <v>64.984735709999995</v>
      </c>
      <c r="M34" s="19">
        <f>VLOOKUP($D34,Résultats!$B$2:$AX$476,M$5,FALSE)</f>
        <v>64.129189249999996</v>
      </c>
      <c r="N34" s="111">
        <f>VLOOKUP($D34,Résultats!$B$2:$AX$476,N$5,FALSE)</f>
        <v>63.086037779999998</v>
      </c>
      <c r="O34" s="28">
        <f>VLOOKUP($D34,Résultats!$B$2:$AX$476,O$5,FALSE)</f>
        <v>62.087594989999999</v>
      </c>
      <c r="P34" s="19">
        <f>VLOOKUP($D34,Résultats!$B$2:$AX$476,P$5,FALSE)</f>
        <v>61.321792430000002</v>
      </c>
      <c r="Q34" s="19">
        <f>VLOOKUP($D34,Résultats!$B$2:$AX$476,Q$5,FALSE)</f>
        <v>60.71265142</v>
      </c>
      <c r="R34" s="19">
        <f>VLOOKUP($D34,Résultats!$B$2:$AX$476,R$5,FALSE)</f>
        <v>60.236918539999998</v>
      </c>
      <c r="S34" s="111">
        <f>VLOOKUP($D34,Résultats!$B$2:$AX$476,S$5,FALSE)</f>
        <v>59.860197110000001</v>
      </c>
      <c r="T34" s="120">
        <f>VLOOKUP($D34,Résultats!$B$2:$AX$476,T$5,FALSE)</f>
        <v>57.100002150000002</v>
      </c>
      <c r="U34" s="120">
        <f>VLOOKUP($D34,Résultats!$B$2:$AX$476,U$5,FALSE)</f>
        <v>54.4392274</v>
      </c>
      <c r="V34" s="120">
        <f>VLOOKUP($D34,Résultats!$B$2:$AX$476,V$5,FALSE)</f>
        <v>51.965573800000001</v>
      </c>
      <c r="W34" s="120">
        <f>VLOOKUP($D34,Résultats!$B$2:$AX$476,W$5,FALSE)</f>
        <v>49.374931109999999</v>
      </c>
      <c r="X34" s="3"/>
      <c r="Z34" s="211" t="s">
        <v>171</v>
      </c>
      <c r="AA34" s="220">
        <f>I37/I36</f>
        <v>0.69408091301859187</v>
      </c>
      <c r="AB34" s="220">
        <f>S37/S36</f>
        <v>0.64846858620530767</v>
      </c>
      <c r="AC34" s="221">
        <f>W37/W36</f>
        <v>0.3730038918208568</v>
      </c>
      <c r="AE34" s="213" t="s">
        <v>175</v>
      </c>
      <c r="AF34" s="222">
        <f>I35/I33</f>
        <v>4.8384261749832499E-2</v>
      </c>
      <c r="AG34" s="222">
        <f>S35/S33</f>
        <v>6.0873034822196671E-2</v>
      </c>
      <c r="AH34" s="223">
        <f>W35/W33</f>
        <v>6.3489632412378497E-2</v>
      </c>
      <c r="AJ34" s="213" t="s">
        <v>177</v>
      </c>
      <c r="AK34" s="222">
        <f>I48/(I46+I48)</f>
        <v>1.5603437496666881E-2</v>
      </c>
      <c r="AL34" s="222">
        <f>S48/(S46+S48)</f>
        <v>2.1499902606237003E-2</v>
      </c>
      <c r="AM34" s="223">
        <f>W48/(W46+W48)</f>
        <v>4.3063235608010404E-2</v>
      </c>
    </row>
    <row r="35" spans="1:39" x14ac:dyDescent="0.25">
      <c r="A35" s="3"/>
      <c r="B35" s="273"/>
      <c r="C35" s="7" t="s">
        <v>3</v>
      </c>
      <c r="D35" s="3" t="s">
        <v>129</v>
      </c>
      <c r="E35" s="19">
        <f>VLOOKUP($D35,Résultats!$B$2:$AX$476,E$5,FALSE)</f>
        <v>0.70003457099999999</v>
      </c>
      <c r="F35" s="19">
        <f>VLOOKUP($D35,Résultats!$B$2:$AX$476,F$5,FALSE)</f>
        <v>3.72344382</v>
      </c>
      <c r="G35" s="28">
        <f>VLOOKUP($D35,Résultats!$B$2:$AX$476,G$5,FALSE)</f>
        <v>4.2255348860000002</v>
      </c>
      <c r="H35" s="19">
        <f>VLOOKUP($D35,Résultats!$B$2:$AX$476,H$5,FALSE)</f>
        <v>4.4191818820000002</v>
      </c>
      <c r="I35" s="111">
        <f>VLOOKUP($D35,Résultats!$B$2:$AX$476,I$5,FALSE)</f>
        <v>3.3841804020000001</v>
      </c>
      <c r="J35" s="28">
        <f>VLOOKUP($D35,Résultats!$B$2:$AX$476,J$5,FALSE)</f>
        <v>3.5651584220000001</v>
      </c>
      <c r="K35" s="19">
        <f>VLOOKUP($D35,Résultats!$B$2:$AX$476,K$5,FALSE)</f>
        <v>3.7581273890000002</v>
      </c>
      <c r="L35" s="19">
        <f>VLOOKUP($D35,Résultats!$B$2:$AX$476,L$5,FALSE)</f>
        <v>3.9445241449999999</v>
      </c>
      <c r="M35" s="19">
        <f>VLOOKUP($D35,Résultats!$B$2:$AX$476,M$5,FALSE)</f>
        <v>4.0231295610000002</v>
      </c>
      <c r="N35" s="111">
        <f>VLOOKUP($D35,Résultats!$B$2:$AX$476,N$5,FALSE)</f>
        <v>4.0876518500000003</v>
      </c>
      <c r="O35" s="28">
        <f>VLOOKUP($D35,Résultats!$B$2:$AX$476,O$5,FALSE)</f>
        <v>4.0227435820000004</v>
      </c>
      <c r="P35" s="19">
        <f>VLOOKUP($D35,Résultats!$B$2:$AX$476,P$5,FALSE)</f>
        <v>3.9729019590000001</v>
      </c>
      <c r="Q35" s="19">
        <f>VLOOKUP($D35,Résultats!$B$2:$AX$476,Q$5,FALSE)</f>
        <v>3.933201564</v>
      </c>
      <c r="R35" s="19">
        <f>VLOOKUP($D35,Résultats!$B$2:$AX$476,R$5,FALSE)</f>
        <v>3.9033985659999999</v>
      </c>
      <c r="S35" s="111">
        <f>VLOOKUP($D35,Résultats!$B$2:$AX$476,S$5,FALSE)</f>
        <v>3.8800630780000001</v>
      </c>
      <c r="T35" s="120">
        <f>VLOOKUP($D35,Résultats!$B$2:$AX$476,T$5,FALSE)</f>
        <v>3.6838331150000001</v>
      </c>
      <c r="U35" s="120">
        <f>VLOOKUP($D35,Résultats!$B$2:$AX$476,U$5,FALSE)</f>
        <v>3.5198155199999999</v>
      </c>
      <c r="V35" s="120">
        <f>VLOOKUP($D35,Résultats!$B$2:$AX$476,V$5,FALSE)</f>
        <v>3.4296838040000002</v>
      </c>
      <c r="W35" s="120">
        <f>VLOOKUP($D35,Résultats!$B$2:$AX$476,W$5,FALSE)</f>
        <v>3.347316095</v>
      </c>
      <c r="X35" s="3"/>
      <c r="Z35" s="211" t="s">
        <v>239</v>
      </c>
      <c r="AA35" s="220">
        <f>I43/I36</f>
        <v>0.10258601322919772</v>
      </c>
      <c r="AB35" s="220">
        <f>S43/S36</f>
        <v>0.10222058432922336</v>
      </c>
      <c r="AC35" s="221">
        <f>W43/W36</f>
        <v>9.7911814012890619E-2</v>
      </c>
      <c r="AE35" s="219" t="s">
        <v>238</v>
      </c>
      <c r="AF35" s="224">
        <f>SUM(AF33:AF34)</f>
        <v>1</v>
      </c>
      <c r="AG35" s="224">
        <f t="shared" ref="AG35:AH35" si="6">SUM(AG33:AG34)</f>
        <v>1</v>
      </c>
      <c r="AH35" s="224">
        <f t="shared" si="6"/>
        <v>0.99999999999999989</v>
      </c>
      <c r="AJ35" s="219" t="s">
        <v>238</v>
      </c>
      <c r="AK35" s="224">
        <f>SUM(AK33:AK34)</f>
        <v>1</v>
      </c>
      <c r="AL35" s="224">
        <f t="shared" ref="AL35" si="7">SUM(AL33:AL34)</f>
        <v>1</v>
      </c>
      <c r="AM35" s="224">
        <f t="shared" ref="AM35" si="8">SUM(AM33:AM34)</f>
        <v>1</v>
      </c>
    </row>
    <row r="36" spans="1:39" x14ac:dyDescent="0.25">
      <c r="A36" s="3"/>
      <c r="B36" s="271" t="s">
        <v>4</v>
      </c>
      <c r="C36" s="5" t="s">
        <v>1</v>
      </c>
      <c r="D36" s="2" t="s">
        <v>114</v>
      </c>
      <c r="E36" s="8">
        <f>SUM(E37:E44)</f>
        <v>37.199999999899994</v>
      </c>
      <c r="F36" s="8">
        <f>SUM(F37:F44)</f>
        <v>38.436384712799999</v>
      </c>
      <c r="G36" s="27">
        <f t="shared" ref="G36:R36" si="9">SUM(G37:G44)</f>
        <v>38.363012244199993</v>
      </c>
      <c r="H36" s="8">
        <f t="shared" si="9"/>
        <v>38.182525011700008</v>
      </c>
      <c r="I36" s="112">
        <f t="shared" si="9"/>
        <v>38.170741729199996</v>
      </c>
      <c r="J36" s="27">
        <f t="shared" si="9"/>
        <v>38.327046438499991</v>
      </c>
      <c r="K36" s="8">
        <f t="shared" si="9"/>
        <v>38.093225557700002</v>
      </c>
      <c r="L36" s="8">
        <f t="shared" si="9"/>
        <v>37.571521973400003</v>
      </c>
      <c r="M36" s="8">
        <f t="shared" si="9"/>
        <v>37.295229145800008</v>
      </c>
      <c r="N36" s="112">
        <f t="shared" si="9"/>
        <v>37.246387991500001</v>
      </c>
      <c r="O36" s="27">
        <f t="shared" si="9"/>
        <v>37.298982054899994</v>
      </c>
      <c r="P36" s="8">
        <f t="shared" si="9"/>
        <v>37.515593210900008</v>
      </c>
      <c r="Q36" s="8">
        <f t="shared" si="9"/>
        <v>37.857661881999995</v>
      </c>
      <c r="R36" s="8">
        <f t="shared" si="9"/>
        <v>38.261277412800005</v>
      </c>
      <c r="S36" s="112">
        <f>SUM(S37:S44)</f>
        <v>38.710697517200003</v>
      </c>
      <c r="T36" s="121">
        <f>SUM(T37:T44)</f>
        <v>41.733237192899992</v>
      </c>
      <c r="U36" s="121">
        <f>SUM(U37:U44)</f>
        <v>45.012233037000001</v>
      </c>
      <c r="V36" s="121">
        <f>SUM(V37:V44)</f>
        <v>47.924781548600002</v>
      </c>
      <c r="W36" s="121">
        <f>SUM(W37:W44)</f>
        <v>50.683197211999996</v>
      </c>
      <c r="X36" s="3"/>
      <c r="Z36" s="211" t="s">
        <v>172</v>
      </c>
      <c r="AA36" s="220">
        <f>I42/I36</f>
        <v>3.6998234276376447E-2</v>
      </c>
      <c r="AB36" s="220">
        <f>S42/S36</f>
        <v>6.0326902220306851E-2</v>
      </c>
      <c r="AC36" s="221">
        <f>W42/W36</f>
        <v>0.17656228754805653</v>
      </c>
    </row>
    <row r="37" spans="1:39" x14ac:dyDescent="0.25">
      <c r="A37" s="3"/>
      <c r="B37" s="272"/>
      <c r="C37" s="3" t="s">
        <v>5</v>
      </c>
      <c r="D37" s="3" t="s">
        <v>120</v>
      </c>
      <c r="E37" s="19">
        <f>VLOOKUP($D37,Résultats!$B$2:$AX$476,E$5,FALSE)</f>
        <v>29.721453270000001</v>
      </c>
      <c r="F37" s="19">
        <f>VLOOKUP($D37,Résultats!$B$2:$AX$476,F$5,FALSE)</f>
        <v>30.56389399</v>
      </c>
      <c r="G37" s="28">
        <f>VLOOKUP($D37,Résultats!$B$2:$AX$476,G$5,FALSE)</f>
        <v>28.840429189999998</v>
      </c>
      <c r="H37" s="19">
        <f>VLOOKUP($D37,Résultats!$B$2:$AX$476,H$5,FALSE)</f>
        <v>28.031858870000001</v>
      </c>
      <c r="I37" s="111">
        <f>VLOOKUP($D37,Résultats!$B$2:$AX$476,I$5,FALSE)</f>
        <v>26.493583269999998</v>
      </c>
      <c r="J37" s="28">
        <f>VLOOKUP($D37,Résultats!$B$2:$AX$476,J$5,FALSE)</f>
        <v>26.56296583</v>
      </c>
      <c r="K37" s="19">
        <f>VLOOKUP($D37,Résultats!$B$2:$AX$476,K$5,FALSE)</f>
        <v>26.36366095</v>
      </c>
      <c r="L37" s="19">
        <f>VLOOKUP($D37,Résultats!$B$2:$AX$476,L$5,FALSE)</f>
        <v>25.967351180000001</v>
      </c>
      <c r="M37" s="19">
        <f>VLOOKUP($D37,Résultats!$B$2:$AX$476,M$5,FALSE)</f>
        <v>25.684810880000001</v>
      </c>
      <c r="N37" s="111">
        <f>VLOOKUP($D37,Résultats!$B$2:$AX$476,N$5,FALSE)</f>
        <v>25.560810620000002</v>
      </c>
      <c r="O37" s="28">
        <f>VLOOKUP($D37,Résultats!$B$2:$AX$476,O$5,FALSE)</f>
        <v>25.27940246</v>
      </c>
      <c r="P37" s="19">
        <f>VLOOKUP($D37,Résultats!$B$2:$AX$476,P$5,FALSE)</f>
        <v>25.11223279</v>
      </c>
      <c r="Q37" s="19">
        <f>VLOOKUP($D37,Résultats!$B$2:$AX$476,Q$5,FALSE)</f>
        <v>25.029647199999999</v>
      </c>
      <c r="R37" s="19">
        <f>VLOOKUP($D37,Résultats!$B$2:$AX$476,R$5,FALSE)</f>
        <v>25.05189197</v>
      </c>
      <c r="S37" s="111">
        <f>VLOOKUP($D37,Résultats!$B$2:$AX$476,S$5,FALSE)</f>
        <v>25.10267129</v>
      </c>
      <c r="T37" s="120">
        <f>VLOOKUP($D37,Résultats!$B$2:$AX$476,T$5,FALSE)</f>
        <v>24.260984199999999</v>
      </c>
      <c r="U37" s="120">
        <f>VLOOKUP($D37,Résultats!$B$2:$AX$476,U$5,FALSE)</f>
        <v>22.9266769</v>
      </c>
      <c r="V37" s="120">
        <f>VLOOKUP($D37,Résultats!$B$2:$AX$476,V$5,FALSE)</f>
        <v>21.26124059</v>
      </c>
      <c r="W37" s="120">
        <f>VLOOKUP($D37,Résultats!$B$2:$AX$476,W$5,FALSE)</f>
        <v>18.905029809999998</v>
      </c>
      <c r="X37" s="3"/>
      <c r="Z37" s="211" t="s">
        <v>173</v>
      </c>
      <c r="AA37" s="220">
        <f>I41/I36</f>
        <v>8.3952357062754987E-2</v>
      </c>
      <c r="AB37" s="220">
        <f>S41/S36</f>
        <v>0.13922108434252306</v>
      </c>
      <c r="AC37" s="221">
        <f>W41/W36</f>
        <v>0.26336672850700904</v>
      </c>
    </row>
    <row r="38" spans="1:39" x14ac:dyDescent="0.25">
      <c r="A38" s="3"/>
      <c r="B38" s="272"/>
      <c r="C38" s="3" t="s">
        <v>6</v>
      </c>
      <c r="D38" s="3" t="s">
        <v>121</v>
      </c>
      <c r="E38" s="19">
        <f>VLOOKUP($D38,Résultats!$B$2:$AX$476,E$5,FALSE)</f>
        <v>0.38143942939999997</v>
      </c>
      <c r="F38" s="19">
        <f>VLOOKUP($D38,Résultats!$B$2:$AX$476,F$5,FALSE)</f>
        <v>0.16197862490000001</v>
      </c>
      <c r="G38" s="28">
        <f>VLOOKUP($D38,Résultats!$B$2:$AX$476,G$5,FALSE)</f>
        <v>0.1212136315</v>
      </c>
      <c r="H38" s="19">
        <f>VLOOKUP($D38,Résultats!$B$2:$AX$476,H$5,FALSE)</f>
        <v>0.1090523967</v>
      </c>
      <c r="I38" s="111">
        <f>VLOOKUP($D38,Résultats!$B$2:$AX$476,I$5,FALSE)</f>
        <v>0.111022369</v>
      </c>
      <c r="J38" s="28">
        <f>VLOOKUP($D38,Résultats!$B$2:$AX$476,J$5,FALSE)</f>
        <v>0.1816823092</v>
      </c>
      <c r="K38" s="19">
        <f>VLOOKUP($D38,Résultats!$B$2:$AX$476,K$5,FALSE)</f>
        <v>0.2474531042</v>
      </c>
      <c r="L38" s="19">
        <f>VLOOKUP($D38,Résultats!$B$2:$AX$476,L$5,FALSE)</f>
        <v>0.30734364060000002</v>
      </c>
      <c r="M38" s="19">
        <f>VLOOKUP($D38,Résultats!$B$2:$AX$476,M$5,FALSE)</f>
        <v>0.26374723900000002</v>
      </c>
      <c r="N38" s="111">
        <f>VLOOKUP($D38,Résultats!$B$2:$AX$476,N$5,FALSE)</f>
        <v>0.22261539029999999</v>
      </c>
      <c r="O38" s="28">
        <f>VLOOKUP($D38,Résultats!$B$2:$AX$476,O$5,FALSE)</f>
        <v>0.21881287369999999</v>
      </c>
      <c r="P38" s="19">
        <f>VLOOKUP($D38,Résultats!$B$2:$AX$476,P$5,FALSE)</f>
        <v>0.21601243889999999</v>
      </c>
      <c r="Q38" s="19">
        <f>VLOOKUP($D38,Résultats!$B$2:$AX$476,Q$5,FALSE)</f>
        <v>0.21394222769999999</v>
      </c>
      <c r="R38" s="19">
        <f>VLOOKUP($D38,Résultats!$B$2:$AX$476,R$5,FALSE)</f>
        <v>0.21276948430000001</v>
      </c>
      <c r="S38" s="111">
        <f>VLOOKUP($D38,Résultats!$B$2:$AX$476,S$5,FALSE)</f>
        <v>0.2118308954</v>
      </c>
      <c r="T38" s="120">
        <f>VLOOKUP($D38,Résultats!$B$2:$AX$476,T$5,FALSE)</f>
        <v>0.2401834055</v>
      </c>
      <c r="U38" s="120">
        <f>VLOOKUP($D38,Résultats!$B$2:$AX$476,U$5,FALSE)</f>
        <v>0.24296329350000001</v>
      </c>
      <c r="V38" s="120">
        <f>VLOOKUP($D38,Résultats!$B$2:$AX$476,V$5,FALSE)</f>
        <v>0.27081386260000001</v>
      </c>
      <c r="W38" s="120">
        <f>VLOOKUP($D38,Résultats!$B$2:$AX$476,W$5,FALSE)</f>
        <v>0.28569066450000002</v>
      </c>
      <c r="X38" s="3"/>
      <c r="Z38" s="213" t="s">
        <v>174</v>
      </c>
      <c r="AA38" s="222">
        <f>(I39+I44)/I36</f>
        <v>7.3741106635262468E-2</v>
      </c>
      <c r="AB38" s="222">
        <f>(S39+S44)/S36</f>
        <v>4.2805637210844447E-2</v>
      </c>
      <c r="AC38" s="223">
        <f>(W39+W44)/W36</f>
        <v>8.2089182112902115E-2</v>
      </c>
    </row>
    <row r="39" spans="1:39" x14ac:dyDescent="0.25">
      <c r="A39" s="3"/>
      <c r="B39" s="272"/>
      <c r="C39" s="3" t="s">
        <v>7</v>
      </c>
      <c r="D39" s="3" t="s">
        <v>122</v>
      </c>
      <c r="E39" s="19">
        <f>VLOOKUP($D39,Résultats!$B$2:$AX$476,E$5,FALSE)</f>
        <v>1.5233057169999999</v>
      </c>
      <c r="F39" s="19">
        <f>VLOOKUP($D39,Résultats!$B$2:$AX$476,F$5,FALSE)</f>
        <v>1.0880106730000001</v>
      </c>
      <c r="G39" s="28">
        <f>VLOOKUP($D39,Résultats!$B$2:$AX$476,G$5,FALSE)</f>
        <v>1.4252681389999999</v>
      </c>
      <c r="H39" s="19">
        <f>VLOOKUP($D39,Résultats!$B$2:$AX$476,H$5,FALSE)</f>
        <v>1.545385684</v>
      </c>
      <c r="I39" s="111">
        <f>VLOOKUP($D39,Résultats!$B$2:$AX$476,I$5,FALSE)</f>
        <v>2.3492936229999999</v>
      </c>
      <c r="J39" s="28">
        <f>VLOOKUP($D39,Résultats!$B$2:$AX$476,J$5,FALSE)</f>
        <v>1.793041238</v>
      </c>
      <c r="K39" s="19">
        <f>VLOOKUP($D39,Résultats!$B$2:$AX$476,K$5,FALSE)</f>
        <v>1.243039507</v>
      </c>
      <c r="L39" s="19">
        <f>VLOOKUP($D39,Résultats!$B$2:$AX$476,L$5,FALSE)</f>
        <v>0.71596675320000003</v>
      </c>
      <c r="M39" s="19">
        <f>VLOOKUP($D39,Résultats!$B$2:$AX$476,M$5,FALSE)</f>
        <v>0.68078371800000004</v>
      </c>
      <c r="N39" s="111">
        <f>VLOOKUP($D39,Résultats!$B$2:$AX$476,N$5,FALSE)</f>
        <v>0.65037214350000006</v>
      </c>
      <c r="O39" s="28">
        <f>VLOOKUP($D39,Résultats!$B$2:$AX$476,O$5,FALSE)</f>
        <v>0.64406401599999996</v>
      </c>
      <c r="P39" s="19">
        <f>VLOOKUP($D39,Résultats!$B$2:$AX$476,P$5,FALSE)</f>
        <v>0.64065807799999996</v>
      </c>
      <c r="Q39" s="19">
        <f>VLOOKUP($D39,Résultats!$B$2:$AX$476,Q$5,FALSE)</f>
        <v>0.6394083666</v>
      </c>
      <c r="R39" s="19">
        <f>VLOOKUP($D39,Résultats!$B$2:$AX$476,R$5,FALSE)</f>
        <v>0.64081382389999997</v>
      </c>
      <c r="S39" s="111">
        <f>VLOOKUP($D39,Résultats!$B$2:$AX$476,S$5,FALSE)</f>
        <v>0.6429542131</v>
      </c>
      <c r="T39" s="120">
        <f>VLOOKUP($D39,Résultats!$B$2:$AX$476,T$5,FALSE)</f>
        <v>0.6897195612</v>
      </c>
      <c r="U39" s="120">
        <f>VLOOKUP($D39,Résultats!$B$2:$AX$476,U$5,FALSE)</f>
        <v>0.73941852060000002</v>
      </c>
      <c r="V39" s="120">
        <f>VLOOKUP($D39,Résultats!$B$2:$AX$476,V$5,FALSE)</f>
        <v>0.78258273540000001</v>
      </c>
      <c r="W39" s="120">
        <f>VLOOKUP($D39,Résultats!$B$2:$AX$476,W$5,FALSE)</f>
        <v>2.3010725320000001</v>
      </c>
      <c r="X39" s="3"/>
      <c r="Z39" s="219" t="s">
        <v>238</v>
      </c>
      <c r="AA39" s="224">
        <f>SUM(AA33:AA38)</f>
        <v>1</v>
      </c>
      <c r="AB39" s="224">
        <f t="shared" ref="AB39:AC39" si="10">SUM(AB33:AB38)</f>
        <v>0.99999999999999989</v>
      </c>
      <c r="AC39" s="224">
        <f t="shared" si="10"/>
        <v>1</v>
      </c>
      <c r="AJ39" s="219"/>
      <c r="AK39" s="224"/>
      <c r="AL39" s="224"/>
      <c r="AM39" s="224"/>
    </row>
    <row r="40" spans="1:39" x14ac:dyDescent="0.25">
      <c r="A40" s="3"/>
      <c r="B40" s="272"/>
      <c r="C40" s="3" t="s">
        <v>8</v>
      </c>
      <c r="D40" s="3" t="s">
        <v>123</v>
      </c>
      <c r="E40" s="19">
        <f>VLOOKUP($D40,Résultats!$B$2:$AX$476,E$5,FALSE)</f>
        <v>1.5199342149999999</v>
      </c>
      <c r="F40" s="19">
        <f>VLOOKUP($D40,Résultats!$B$2:$AX$476,F$5,FALSE)</f>
        <v>0.85096032539999999</v>
      </c>
      <c r="G40" s="28">
        <f>VLOOKUP($D40,Résultats!$B$2:$AX$476,G$5,FALSE)</f>
        <v>0.63340681740000004</v>
      </c>
      <c r="H40" s="19">
        <f>VLOOKUP($D40,Résultats!$B$2:$AX$476,H$5,FALSE)</f>
        <v>0.568843816</v>
      </c>
      <c r="I40" s="111">
        <f>VLOOKUP($D40,Résultats!$B$2:$AX$476,I$5,FALSE)</f>
        <v>0.218825354</v>
      </c>
      <c r="J40" s="28">
        <f>VLOOKUP($D40,Résultats!$B$2:$AX$476,J$5,FALSE)</f>
        <v>0.17956639720000001</v>
      </c>
      <c r="K40" s="19">
        <f>VLOOKUP($D40,Résultats!$B$2:$AX$476,K$5,FALSE)</f>
        <v>0.14021833559999999</v>
      </c>
      <c r="L40" s="19">
        <f>VLOOKUP($D40,Résultats!$B$2:$AX$476,L$5,FALSE)</f>
        <v>0.10210428169999999</v>
      </c>
      <c r="M40" s="19">
        <f>VLOOKUP($D40,Résultats!$B$2:$AX$476,M$5,FALSE)</f>
        <v>7.9712220400000006E-2</v>
      </c>
      <c r="N40" s="111">
        <f>VLOOKUP($D40,Résultats!$B$2:$AX$476,N$5,FALSE)</f>
        <v>5.8254471500000002E-2</v>
      </c>
      <c r="O40" s="28">
        <f>VLOOKUP($D40,Résultats!$B$2:$AX$476,O$5,FALSE)</f>
        <v>5.7669015999999997E-2</v>
      </c>
      <c r="P40" s="19">
        <f>VLOOKUP($D40,Résultats!$B$2:$AX$476,P$5,FALSE)</f>
        <v>5.7343620499999998E-2</v>
      </c>
      <c r="Q40" s="19">
        <f>VLOOKUP($D40,Résultats!$B$2:$AX$476,Q$5,FALSE)</f>
        <v>5.72112631E-2</v>
      </c>
      <c r="R40" s="19">
        <f>VLOOKUP($D40,Résultats!$B$2:$AX$476,R$5,FALSE)</f>
        <v>5.7316520599999997E-2</v>
      </c>
      <c r="S40" s="111">
        <f>VLOOKUP($D40,Résultats!$B$2:$AX$476,S$5,FALSE)</f>
        <v>5.7487389700000002E-2</v>
      </c>
      <c r="T40" s="120">
        <f>VLOOKUP($D40,Résultats!$B$2:$AX$476,T$5,FALSE)</f>
        <v>6.1592117199999998E-2</v>
      </c>
      <c r="U40" s="120">
        <f>VLOOKUP($D40,Résultats!$B$2:$AX$476,U$5,FALSE)</f>
        <v>6.60156509E-2</v>
      </c>
      <c r="V40" s="120">
        <f>VLOOKUP($D40,Résultats!$B$2:$AX$476,V$5,FALSE)</f>
        <v>6.9855341599999995E-2</v>
      </c>
      <c r="W40" s="120">
        <f>VLOOKUP($D40,Résultats!$B$2:$AX$476,W$5,FALSE)</f>
        <v>7.2441672499999998E-2</v>
      </c>
      <c r="X40" s="3"/>
    </row>
    <row r="41" spans="1:39" x14ac:dyDescent="0.25">
      <c r="A41" s="3"/>
      <c r="B41" s="272"/>
      <c r="C41" s="3" t="s">
        <v>9</v>
      </c>
      <c r="D41" s="3" t="s">
        <v>124</v>
      </c>
      <c r="E41" s="19">
        <f>VLOOKUP($D41,Résultats!$B$2:$AX$476,E$5,FALSE)</f>
        <v>0.30707470139999998</v>
      </c>
      <c r="F41" s="19">
        <f>VLOOKUP($D41,Résultats!$B$2:$AX$476,F$5,FALSE)</f>
        <v>1.410195764</v>
      </c>
      <c r="G41" s="28">
        <f>VLOOKUP($D41,Résultats!$B$2:$AX$476,G$5,FALSE)</f>
        <v>2.084648209</v>
      </c>
      <c r="H41" s="19">
        <f>VLOOKUP($D41,Résultats!$B$2:$AX$476,H$5,FALSE)</f>
        <v>2.3532590350000002</v>
      </c>
      <c r="I41" s="111">
        <f>VLOOKUP($D41,Résultats!$B$2:$AX$476,I$5,FALSE)</f>
        <v>3.2045237389999999</v>
      </c>
      <c r="J41" s="28">
        <f>VLOOKUP($D41,Résultats!$B$2:$AX$476,J$5,FALSE)</f>
        <v>3.3788926529999999</v>
      </c>
      <c r="K41" s="19">
        <f>VLOOKUP($D41,Résultats!$B$2:$AX$476,K$5,FALSE)</f>
        <v>3.5118864570000001</v>
      </c>
      <c r="L41" s="19">
        <f>VLOOKUP($D41,Résultats!$B$2:$AX$476,L$5,FALSE)</f>
        <v>3.6091292830000001</v>
      </c>
      <c r="M41" s="19">
        <f>VLOOKUP($D41,Résultats!$B$2:$AX$476,M$5,FALSE)</f>
        <v>3.8894405019999998</v>
      </c>
      <c r="N41" s="111">
        <f>VLOOKUP($D41,Résultats!$B$2:$AX$476,N$5,FALSE)</f>
        <v>4.1871175020000004</v>
      </c>
      <c r="O41" s="28">
        <f>VLOOKUP($D41,Résultats!$B$2:$AX$476,O$5,FALSE)</f>
        <v>4.433316617</v>
      </c>
      <c r="P41" s="19">
        <f>VLOOKUP($D41,Résultats!$B$2:$AX$476,P$5,FALSE)</f>
        <v>4.6966828239999998</v>
      </c>
      <c r="Q41" s="19">
        <f>VLOOKUP($D41,Résultats!$B$2:$AX$476,Q$5,FALSE)</f>
        <v>4.9752974090000004</v>
      </c>
      <c r="R41" s="19">
        <f>VLOOKUP($D41,Résultats!$B$2:$AX$476,R$5,FALSE)</f>
        <v>5.1787736210000004</v>
      </c>
      <c r="S41" s="111">
        <f>VLOOKUP($D41,Résultats!$B$2:$AX$476,S$5,FALSE)</f>
        <v>5.389345284</v>
      </c>
      <c r="T41" s="120">
        <f>VLOOKUP($D41,Résultats!$B$2:$AX$476,T$5,FALSE)</f>
        <v>7.167191753</v>
      </c>
      <c r="U41" s="120">
        <f>VLOOKUP($D41,Résultats!$B$2:$AX$476,U$5,FALSE)</f>
        <v>9.1748502680000001</v>
      </c>
      <c r="V41" s="120">
        <f>VLOOKUP($D41,Résultats!$B$2:$AX$476,V$5,FALSE)</f>
        <v>11.287686559999999</v>
      </c>
      <c r="W41" s="120">
        <f>VLOOKUP($D41,Résultats!$B$2:$AX$476,W$5,FALSE)</f>
        <v>13.34826784</v>
      </c>
      <c r="X41" s="3"/>
    </row>
    <row r="42" spans="1:39" x14ac:dyDescent="0.25">
      <c r="A42" s="3"/>
      <c r="B42" s="272"/>
      <c r="C42" s="3" t="s">
        <v>10</v>
      </c>
      <c r="D42" s="3" t="s">
        <v>125</v>
      </c>
      <c r="E42" s="19">
        <f>VLOOKUP($D42,Résultats!$B$2:$AX$476,E$5,FALSE)</f>
        <v>6.9091807800000002E-2</v>
      </c>
      <c r="F42" s="19">
        <f>VLOOKUP($D42,Résultats!$B$2:$AX$476,F$5,FALSE)</f>
        <v>0.49457102609999998</v>
      </c>
      <c r="G42" s="28">
        <f>VLOOKUP($D42,Résultats!$B$2:$AX$476,G$5,FALSE)</f>
        <v>0.80324070400000003</v>
      </c>
      <c r="H42" s="19">
        <f>VLOOKUP($D42,Résultats!$B$2:$AX$476,H$5,FALSE)</f>
        <v>0.93562946049999995</v>
      </c>
      <c r="I42" s="111">
        <f>VLOOKUP($D42,Résultats!$B$2:$AX$476,I$5,FALSE)</f>
        <v>1.412250045</v>
      </c>
      <c r="J42" s="28">
        <f>VLOOKUP($D42,Résultats!$B$2:$AX$476,J$5,FALSE)</f>
        <v>1.4890953199999999</v>
      </c>
      <c r="K42" s="19">
        <f>VLOOKUP($D42,Résultats!$B$2:$AX$476,K$5,FALSE)</f>
        <v>1.5477063710000001</v>
      </c>
      <c r="L42" s="19">
        <f>VLOOKUP($D42,Résultats!$B$2:$AX$476,L$5,FALSE)</f>
        <v>1.5905617830000001</v>
      </c>
      <c r="M42" s="19">
        <f>VLOOKUP($D42,Résultats!$B$2:$AX$476,M$5,FALSE)</f>
        <v>1.6456289049999999</v>
      </c>
      <c r="N42" s="111">
        <f>VLOOKUP($D42,Résultats!$B$2:$AX$476,N$5,FALSE)</f>
        <v>1.709349564</v>
      </c>
      <c r="O42" s="28">
        <f>VLOOKUP($D42,Résultats!$B$2:$AX$476,O$5,FALSE)</f>
        <v>1.8213448080000001</v>
      </c>
      <c r="P42" s="19">
        <f>VLOOKUP($D42,Résultats!$B$2:$AX$476,P$5,FALSE)</f>
        <v>1.9402875799999999</v>
      </c>
      <c r="Q42" s="19">
        <f>VLOOKUP($D42,Résultats!$B$2:$AX$476,Q$5,FALSE)</f>
        <v>2.0655100819999999</v>
      </c>
      <c r="R42" s="19">
        <f>VLOOKUP($D42,Résultats!$B$2:$AX$476,R$5,FALSE)</f>
        <v>2.1987560359999998</v>
      </c>
      <c r="S42" s="111">
        <f>VLOOKUP($D42,Résultats!$B$2:$AX$476,S$5,FALSE)</f>
        <v>2.3352964639999998</v>
      </c>
      <c r="T42" s="120">
        <f>VLOOKUP($D42,Résultats!$B$2:$AX$476,T$5,FALSE)</f>
        <v>3.9536429879999999</v>
      </c>
      <c r="U42" s="120">
        <f>VLOOKUP($D42,Résultats!$B$2:$AX$476,U$5,FALSE)</f>
        <v>5.7908910899999997</v>
      </c>
      <c r="V42" s="120">
        <f>VLOOKUP($D42,Résultats!$B$2:$AX$476,V$5,FALSE)</f>
        <v>7.7694567839999999</v>
      </c>
      <c r="W42" s="120">
        <f>VLOOKUP($D42,Résultats!$B$2:$AX$476,W$5,FALSE)</f>
        <v>8.9487412400000004</v>
      </c>
      <c r="X42" s="3"/>
    </row>
    <row r="43" spans="1:39" x14ac:dyDescent="0.25">
      <c r="A43" s="3"/>
      <c r="B43" s="272"/>
      <c r="C43" s="3" t="s">
        <v>11</v>
      </c>
      <c r="D43" s="3" t="s">
        <v>126</v>
      </c>
      <c r="E43" s="19">
        <f>VLOOKUP($D43,Résultats!$B$2:$AX$476,E$5,FALSE)</f>
        <v>3.4539557539999999</v>
      </c>
      <c r="F43" s="19">
        <f>VLOOKUP($D43,Résultats!$B$2:$AX$476,F$5,FALSE)</f>
        <v>3.5308361229999998</v>
      </c>
      <c r="G43" s="28">
        <f>VLOOKUP($D43,Résultats!$B$2:$AX$476,G$5,FALSE)</f>
        <v>3.9357832749999999</v>
      </c>
      <c r="H43" s="19">
        <f>VLOOKUP($D43,Résultats!$B$2:$AX$476,H$5,FALSE)</f>
        <v>4.0439106210000002</v>
      </c>
      <c r="I43" s="111">
        <f>VLOOKUP($D43,Résultats!$B$2:$AX$476,I$5,FALSE)</f>
        <v>3.915784216</v>
      </c>
      <c r="J43" s="28">
        <f>VLOOKUP($D43,Résultats!$B$2:$AX$476,J$5,FALSE)</f>
        <v>4.1288552049999998</v>
      </c>
      <c r="K43" s="19">
        <f>VLOOKUP($D43,Résultats!$B$2:$AX$476,K$5,FALSE)</f>
        <v>4.2913676650000001</v>
      </c>
      <c r="L43" s="19">
        <f>VLOOKUP($D43,Résultats!$B$2:$AX$476,L$5,FALSE)</f>
        <v>4.410194036</v>
      </c>
      <c r="M43" s="19">
        <f>VLOOKUP($D43,Résultats!$B$2:$AX$476,M$5,FALSE)</f>
        <v>4.1956156250000003</v>
      </c>
      <c r="N43" s="111">
        <f>VLOOKUP($D43,Résultats!$B$2:$AX$476,N$5,FALSE)</f>
        <v>4.0103970550000003</v>
      </c>
      <c r="O43" s="28">
        <f>VLOOKUP($D43,Résultats!$B$2:$AX$476,O$5,FALSE)</f>
        <v>3.9696915399999999</v>
      </c>
      <c r="P43" s="19">
        <f>VLOOKUP($D43,Résultats!$B$2:$AX$476,P$5,FALSE)</f>
        <v>3.9468913909999999</v>
      </c>
      <c r="Q43" s="19">
        <f>VLOOKUP($D43,Résultats!$B$2:$AX$476,Q$5,FALSE)</f>
        <v>3.937378593</v>
      </c>
      <c r="R43" s="19">
        <f>VLOOKUP($D43,Résultats!$B$2:$AX$476,R$5,FALSE)</f>
        <v>3.9449454469999998</v>
      </c>
      <c r="S43" s="111">
        <f>VLOOKUP($D43,Résultats!$B$2:$AX$476,S$5,FALSE)</f>
        <v>3.9570301200000002</v>
      </c>
      <c r="T43" s="120">
        <f>VLOOKUP($D43,Résultats!$B$2:$AX$476,T$5,FALSE)</f>
        <v>4.2310916189999999</v>
      </c>
      <c r="U43" s="120">
        <f>VLOOKUP($D43,Résultats!$B$2:$AX$476,U$5,FALSE)</f>
        <v>4.5287738009999998</v>
      </c>
      <c r="V43" s="120">
        <f>VLOOKUP($D43,Résultats!$B$2:$AX$476,V$5,FALSE)</f>
        <v>4.7872410490000004</v>
      </c>
      <c r="W43" s="120">
        <f>VLOOKUP($D43,Résultats!$B$2:$AX$476,W$5,FALSE)</f>
        <v>4.9624837790000003</v>
      </c>
      <c r="X43" s="3"/>
    </row>
    <row r="44" spans="1:39" x14ac:dyDescent="0.25">
      <c r="A44" s="3"/>
      <c r="B44" s="273"/>
      <c r="C44" s="7" t="s">
        <v>12</v>
      </c>
      <c r="D44" s="3" t="s">
        <v>127</v>
      </c>
      <c r="E44" s="20">
        <f>VLOOKUP($D44,Résultats!$B$2:$AX$476,E$5,FALSE)</f>
        <v>0.2237451053</v>
      </c>
      <c r="F44" s="20">
        <f>VLOOKUP($D44,Résultats!$B$2:$AX$476,F$5,FALSE)</f>
        <v>0.33593818640000001</v>
      </c>
      <c r="G44" s="113">
        <f>VLOOKUP($D44,Résultats!$B$2:$AX$476,G$5,FALSE)</f>
        <v>0.51902227830000003</v>
      </c>
      <c r="H44" s="20">
        <f>VLOOKUP($D44,Résultats!$B$2:$AX$476,H$5,FALSE)</f>
        <v>0.5945851285</v>
      </c>
      <c r="I44" s="114">
        <f>VLOOKUP($D44,Résultats!$B$2:$AX$476,I$5,FALSE)</f>
        <v>0.4654591132</v>
      </c>
      <c r="J44" s="113">
        <f>VLOOKUP($D44,Résultats!$B$2:$AX$476,J$5,FALSE)</f>
        <v>0.61294748610000005</v>
      </c>
      <c r="K44" s="20">
        <f>VLOOKUP($D44,Résultats!$B$2:$AX$476,K$5,FALSE)</f>
        <v>0.74789316790000004</v>
      </c>
      <c r="L44" s="20">
        <f>VLOOKUP($D44,Résultats!$B$2:$AX$476,L$5,FALSE)</f>
        <v>0.86887101590000004</v>
      </c>
      <c r="M44" s="20">
        <f>VLOOKUP($D44,Résultats!$B$2:$AX$476,M$5,FALSE)</f>
        <v>0.85549005639999998</v>
      </c>
      <c r="N44" s="114">
        <f>VLOOKUP($D44,Résultats!$B$2:$AX$476,N$5,FALSE)</f>
        <v>0.84747124519999995</v>
      </c>
      <c r="O44" s="113">
        <f>VLOOKUP($D44,Résultats!$B$2:$AX$476,O$5,FALSE)</f>
        <v>0.87468072419999998</v>
      </c>
      <c r="P44" s="20">
        <f>VLOOKUP($D44,Résultats!$B$2:$AX$476,P$5,FALSE)</f>
        <v>0.90548448849999996</v>
      </c>
      <c r="Q44" s="20">
        <f>VLOOKUP($D44,Résultats!$B$2:$AX$476,Q$5,FALSE)</f>
        <v>0.93926674060000004</v>
      </c>
      <c r="R44" s="20">
        <f>VLOOKUP($D44,Résultats!$B$2:$AX$476,R$5,FALSE)</f>
        <v>0.97601051000000005</v>
      </c>
      <c r="S44" s="114">
        <f>VLOOKUP($D44,Résultats!$B$2:$AX$476,S$5,FALSE)</f>
        <v>1.014081861</v>
      </c>
      <c r="T44" s="122">
        <f>VLOOKUP($D44,Résultats!$B$2:$AX$476,T$5,FALSE)</f>
        <v>1.128831549</v>
      </c>
      <c r="U44" s="122">
        <f>VLOOKUP($D44,Résultats!$B$2:$AX$476,U$5,FALSE)</f>
        <v>1.542643513</v>
      </c>
      <c r="V44" s="122">
        <f>VLOOKUP($D44,Résultats!$B$2:$AX$476,V$5,FALSE)</f>
        <v>1.6959046259999999</v>
      </c>
      <c r="W44" s="122">
        <f>VLOOKUP($D44,Résultats!$B$2:$AX$476,W$5,FALSE)</f>
        <v>1.8594696740000001</v>
      </c>
      <c r="X44" s="3"/>
    </row>
    <row r="45" spans="1:39" x14ac:dyDescent="0.25">
      <c r="A45" s="3"/>
      <c r="B45" s="271" t="s">
        <v>163</v>
      </c>
      <c r="C45" s="5" t="s">
        <v>1</v>
      </c>
      <c r="D45" s="2" t="s">
        <v>115</v>
      </c>
      <c r="E45" s="6">
        <f>SUM(E46:E51)</f>
        <v>37.371999998299998</v>
      </c>
      <c r="F45" s="6">
        <f>SUM(F46:F51)</f>
        <v>36.193733154000007</v>
      </c>
      <c r="G45" s="109">
        <f t="shared" ref="G45:R45" si="11">SUM(G46:G51)</f>
        <v>35.656717260600004</v>
      </c>
      <c r="H45" s="6">
        <f t="shared" si="11"/>
        <v>34.611396411200005</v>
      </c>
      <c r="I45" s="110">
        <f t="shared" si="11"/>
        <v>33.686859437000003</v>
      </c>
      <c r="J45" s="109">
        <f t="shared" si="11"/>
        <v>32.386615687000003</v>
      </c>
      <c r="K45" s="6">
        <f t="shared" si="11"/>
        <v>31.951889154200003</v>
      </c>
      <c r="L45" s="6">
        <f t="shared" si="11"/>
        <v>31.814226347500004</v>
      </c>
      <c r="M45" s="6">
        <f t="shared" si="11"/>
        <v>31.550400438099995</v>
      </c>
      <c r="N45" s="110">
        <f t="shared" si="11"/>
        <v>31.226869926500001</v>
      </c>
      <c r="O45" s="109">
        <f t="shared" si="11"/>
        <v>31.143521388099995</v>
      </c>
      <c r="P45" s="6">
        <f t="shared" si="11"/>
        <v>31.068480172799998</v>
      </c>
      <c r="Q45" s="6">
        <f t="shared" si="11"/>
        <v>30.953922673700003</v>
      </c>
      <c r="R45" s="6">
        <f t="shared" si="11"/>
        <v>30.8408467856</v>
      </c>
      <c r="S45" s="110">
        <f>SUM(S46:S51)</f>
        <v>30.739250191499998</v>
      </c>
      <c r="T45" s="119">
        <f>SUM(T46:T51)</f>
        <v>30.691185283599999</v>
      </c>
      <c r="U45" s="119">
        <f>SUM(U46:U51)</f>
        <v>30.818260584400001</v>
      </c>
      <c r="V45" s="119">
        <f>SUM(V46:V51)</f>
        <v>30.395553628799995</v>
      </c>
      <c r="W45" s="119">
        <f>SUM(W46:W51)</f>
        <v>29.984957107500001</v>
      </c>
      <c r="X45" s="3"/>
    </row>
    <row r="46" spans="1:39" x14ac:dyDescent="0.25">
      <c r="A46" s="3"/>
      <c r="B46" s="272"/>
      <c r="C46" s="3" t="s">
        <v>13</v>
      </c>
      <c r="D46" s="3" t="s">
        <v>130</v>
      </c>
      <c r="E46" s="19">
        <f>VLOOKUP($D46,Résultats!$B$2:$AX$476,E$5,FALSE)</f>
        <v>34.363901859999999</v>
      </c>
      <c r="F46" s="19">
        <f>VLOOKUP($D46,Résultats!$B$2:$AX$476,F$5,FALSE)</f>
        <v>30.95885187</v>
      </c>
      <c r="G46" s="28">
        <f>VLOOKUP($D46,Résultats!$B$2:$AX$476,G$5,FALSE)</f>
        <v>27.127681330000001</v>
      </c>
      <c r="H46" s="19">
        <f>VLOOKUP($D46,Résultats!$B$2:$AX$476,H$5,FALSE)</f>
        <v>24.841510799999998</v>
      </c>
      <c r="I46" s="111">
        <f>VLOOKUP($D46,Résultats!$B$2:$AX$476,I$5,FALSE)</f>
        <v>23.056045090000001</v>
      </c>
      <c r="J46" s="28">
        <f>VLOOKUP($D46,Résultats!$B$2:$AX$476,J$5,FALSE)</f>
        <v>22.064534200000001</v>
      </c>
      <c r="K46" s="19">
        <f>VLOOKUP($D46,Résultats!$B$2:$AX$476,K$5,FALSE)</f>
        <v>21.67015898</v>
      </c>
      <c r="L46" s="19">
        <f>VLOOKUP($D46,Résultats!$B$2:$AX$476,L$5,FALSE)</f>
        <v>21.48097452</v>
      </c>
      <c r="M46" s="19">
        <f>VLOOKUP($D46,Résultats!$B$2:$AX$476,M$5,FALSE)</f>
        <v>21.083988389999998</v>
      </c>
      <c r="N46" s="111">
        <f>VLOOKUP($D46,Résultats!$B$2:$AX$476,N$5,FALSE)</f>
        <v>20.648229950000001</v>
      </c>
      <c r="O46" s="28">
        <f>VLOOKUP($D46,Résultats!$B$2:$AX$476,O$5,FALSE)</f>
        <v>20.381455549999998</v>
      </c>
      <c r="P46" s="19">
        <f>VLOOKUP($D46,Résultats!$B$2:$AX$476,P$5,FALSE)</f>
        <v>20.120866929999998</v>
      </c>
      <c r="Q46" s="19">
        <f>VLOOKUP($D46,Résultats!$B$2:$AX$476,Q$5,FALSE)</f>
        <v>19.83565011</v>
      </c>
      <c r="R46" s="19">
        <f>VLOOKUP($D46,Résultats!$B$2:$AX$476,R$5,FALSE)</f>
        <v>19.547262230000001</v>
      </c>
      <c r="S46" s="111">
        <f>VLOOKUP($D46,Résultats!$B$2:$AX$476,S$5,FALSE)</f>
        <v>19.267412459999999</v>
      </c>
      <c r="T46" s="120">
        <f>VLOOKUP($D46,Résultats!$B$2:$AX$476,T$5,FALSE)</f>
        <v>18.308168999999999</v>
      </c>
      <c r="U46" s="120">
        <f>VLOOKUP($D46,Résultats!$B$2:$AX$476,U$5,FALSE)</f>
        <v>17.96093969</v>
      </c>
      <c r="V46" s="120">
        <f>VLOOKUP($D46,Résultats!$B$2:$AX$476,V$5,FALSE)</f>
        <v>17.184211309999998</v>
      </c>
      <c r="W46" s="120">
        <f>VLOOKUP($D46,Résultats!$B$2:$AX$476,W$5,FALSE)</f>
        <v>16.412299359999999</v>
      </c>
      <c r="X46" s="3"/>
    </row>
    <row r="47" spans="1:39" x14ac:dyDescent="0.25">
      <c r="A47" s="3"/>
      <c r="B47" s="272"/>
      <c r="C47" s="3" t="s">
        <v>14</v>
      </c>
      <c r="D47" s="3" t="s">
        <v>131</v>
      </c>
      <c r="E47" s="19">
        <f>VLOOKUP($D47,Résultats!$B$2:$AX$476,E$5,FALSE)</f>
        <v>1.60860863</v>
      </c>
      <c r="F47" s="19">
        <f>VLOOKUP($D47,Résultats!$B$2:$AX$476,F$5,FALSE)</f>
        <v>3.258491426</v>
      </c>
      <c r="G47" s="28">
        <f>VLOOKUP($D47,Résultats!$B$2:$AX$476,G$5,FALSE)</f>
        <v>6.4316219290000003</v>
      </c>
      <c r="H47" s="19">
        <f>VLOOKUP($D47,Résultats!$B$2:$AX$476,H$5,FALSE)</f>
        <v>7.720484152</v>
      </c>
      <c r="I47" s="111">
        <f>VLOOKUP($D47,Résultats!$B$2:$AX$476,I$5,FALSE)</f>
        <v>6.53463058</v>
      </c>
      <c r="J47" s="28">
        <f>VLOOKUP($D47,Résultats!$B$2:$AX$476,J$5,FALSE)</f>
        <v>6.4863054660000001</v>
      </c>
      <c r="K47" s="19">
        <f>VLOOKUP($D47,Résultats!$B$2:$AX$476,K$5,FALSE)</f>
        <v>6.5963291789999996</v>
      </c>
      <c r="L47" s="19">
        <f>VLOOKUP($D47,Résultats!$B$2:$AX$476,L$5,FALSE)</f>
        <v>6.760217409</v>
      </c>
      <c r="M47" s="19">
        <f>VLOOKUP($D47,Résultats!$B$2:$AX$476,M$5,FALSE)</f>
        <v>6.7251150759999998</v>
      </c>
      <c r="N47" s="111">
        <f>VLOOKUP($D47,Résultats!$B$2:$AX$476,N$5,FALSE)</f>
        <v>6.6771785860000001</v>
      </c>
      <c r="O47" s="28">
        <f>VLOOKUP($D47,Résultats!$B$2:$AX$476,O$5,FALSE)</f>
        <v>6.7414908029999996</v>
      </c>
      <c r="P47" s="19">
        <f>VLOOKUP($D47,Résultats!$B$2:$AX$476,P$5,FALSE)</f>
        <v>6.807310556</v>
      </c>
      <c r="Q47" s="19">
        <f>VLOOKUP($D47,Résultats!$B$2:$AX$476,Q$5,FALSE)</f>
        <v>6.8640980630000001</v>
      </c>
      <c r="R47" s="19">
        <f>VLOOKUP($D47,Résultats!$B$2:$AX$476,R$5,FALSE)</f>
        <v>6.9212470369999997</v>
      </c>
      <c r="S47" s="111">
        <f>VLOOKUP($D47,Résultats!$B$2:$AX$476,S$5,FALSE)</f>
        <v>6.9804914570000003</v>
      </c>
      <c r="T47" s="120">
        <f>VLOOKUP($D47,Résultats!$B$2:$AX$476,T$5,FALSE)</f>
        <v>7.4022376730000001</v>
      </c>
      <c r="U47" s="120">
        <f>VLOOKUP($D47,Résultats!$B$2:$AX$476,U$5,FALSE)</f>
        <v>7.510225288</v>
      </c>
      <c r="V47" s="120">
        <f>VLOOKUP($D47,Résultats!$B$2:$AX$476,V$5,FALSE)</f>
        <v>7.5684693779999996</v>
      </c>
      <c r="W47" s="120">
        <f>VLOOKUP($D47,Résultats!$B$2:$AX$476,W$5,FALSE)</f>
        <v>7.4729928799999996</v>
      </c>
      <c r="X47" s="3"/>
    </row>
    <row r="48" spans="1:39" x14ac:dyDescent="0.25">
      <c r="A48" s="3"/>
      <c r="B48" s="272"/>
      <c r="C48" s="3" t="s">
        <v>15</v>
      </c>
      <c r="D48" s="3" t="s">
        <v>132</v>
      </c>
      <c r="E48" s="19">
        <f>VLOOKUP($D48,Résultats!$B$2:$AX$476,E$5,FALSE)</f>
        <v>0.2010760788</v>
      </c>
      <c r="F48" s="19">
        <f>VLOOKUP($D48,Résultats!$B$2:$AX$476,F$5,FALSE)</f>
        <v>0.1065776467</v>
      </c>
      <c r="G48" s="28">
        <f>VLOOKUP($D48,Résultats!$B$2:$AX$476,G$5,FALSE)</f>
        <v>9.3777067699999994E-2</v>
      </c>
      <c r="H48" s="19">
        <f>VLOOKUP($D48,Résultats!$B$2:$AX$476,H$5,FALSE)</f>
        <v>8.5992955699999998E-2</v>
      </c>
      <c r="I48" s="111">
        <f>VLOOKUP($D48,Résultats!$B$2:$AX$476,I$5,FALSE)</f>
        <v>0.36545592719999997</v>
      </c>
      <c r="J48" s="28">
        <f>VLOOKUP($D48,Résultats!$B$2:$AX$476,J$5,FALSE)</f>
        <v>0.32867264080000003</v>
      </c>
      <c r="K48" s="19">
        <f>VLOOKUP($D48,Résultats!$B$2:$AX$476,K$5,FALSE)</f>
        <v>0.30234067529999997</v>
      </c>
      <c r="L48" s="19">
        <f>VLOOKUP($D48,Résultats!$B$2:$AX$476,L$5,FALSE)</f>
        <v>0.27964966740000002</v>
      </c>
      <c r="M48" s="19">
        <f>VLOOKUP($D48,Résultats!$B$2:$AX$476,M$5,FALSE)</f>
        <v>0.35633157989999997</v>
      </c>
      <c r="N48" s="111">
        <f>VLOOKUP($D48,Résultats!$B$2:$AX$476,N$5,FALSE)</f>
        <v>0.43193268210000002</v>
      </c>
      <c r="O48" s="28">
        <f>VLOOKUP($D48,Résultats!$B$2:$AX$476,O$5,FALSE)</f>
        <v>0.43045237920000001</v>
      </c>
      <c r="P48" s="19">
        <f>VLOOKUP($D48,Résultats!$B$2:$AX$476,P$5,FALSE)</f>
        <v>0.4290880554</v>
      </c>
      <c r="Q48" s="19">
        <f>VLOOKUP($D48,Résultats!$B$2:$AX$476,Q$5,FALSE)</f>
        <v>0.42717946140000002</v>
      </c>
      <c r="R48" s="19">
        <f>VLOOKUP($D48,Résultats!$B$2:$AX$476,R$5,FALSE)</f>
        <v>0.42518406209999998</v>
      </c>
      <c r="S48" s="111">
        <f>VLOOKUP($D48,Résultats!$B$2:$AX$476,S$5,FALSE)</f>
        <v>0.42334946359999998</v>
      </c>
      <c r="T48" s="120">
        <f>VLOOKUP($D48,Résultats!$B$2:$AX$476,T$5,FALSE)</f>
        <v>0.50050351449999997</v>
      </c>
      <c r="U48" s="120">
        <f>VLOOKUP($D48,Résultats!$B$2:$AX$476,U$5,FALSE)</f>
        <v>0.59945527720000003</v>
      </c>
      <c r="V48" s="120">
        <f>VLOOKUP($D48,Résultats!$B$2:$AX$476,V$5,FALSE)</f>
        <v>0.6776962956</v>
      </c>
      <c r="W48" s="120">
        <f>VLOOKUP($D48,Résultats!$B$2:$AX$476,W$5,FALSE)</f>
        <v>0.73857201490000002</v>
      </c>
      <c r="X48" s="3"/>
    </row>
    <row r="49" spans="1:24" x14ac:dyDescent="0.25">
      <c r="A49" s="3"/>
      <c r="B49" s="272"/>
      <c r="C49" s="3" t="s">
        <v>16</v>
      </c>
      <c r="D49" s="3" t="s">
        <v>133</v>
      </c>
      <c r="E49" s="19">
        <f>VLOOKUP($D49,Résultats!$B$2:$AX$476,E$5,FALSE)</f>
        <v>0.59518519319999996</v>
      </c>
      <c r="F49" s="19">
        <f>VLOOKUP($D49,Résultats!$B$2:$AX$476,F$5,FALSE)</f>
        <v>0.48104710150000002</v>
      </c>
      <c r="G49" s="28">
        <f>VLOOKUP($D49,Résultats!$B$2:$AX$476,G$5,FALSE)</f>
        <v>0.46819847329999997</v>
      </c>
      <c r="H49" s="19">
        <f>VLOOKUP($D49,Résultats!$B$2:$AX$476,H$5,FALSE)</f>
        <v>0.44401759190000001</v>
      </c>
      <c r="I49" s="111">
        <f>VLOOKUP($D49,Résultats!$B$2:$AX$476,I$5,FALSE)</f>
        <v>1.230637091</v>
      </c>
      <c r="J49" s="28">
        <f>VLOOKUP($D49,Résultats!$B$2:$AX$476,J$5,FALSE)</f>
        <v>1.034952474</v>
      </c>
      <c r="K49" s="19">
        <f>VLOOKUP($D49,Résultats!$B$2:$AX$476,K$5,FALSE)</f>
        <v>0.87782396539999996</v>
      </c>
      <c r="L49" s="19">
        <f>VLOOKUP($D49,Résultats!$B$2:$AX$476,L$5,FALSE)</f>
        <v>0.73428056789999996</v>
      </c>
      <c r="M49" s="19">
        <f>VLOOKUP($D49,Résultats!$B$2:$AX$476,M$5,FALSE)</f>
        <v>0.73949173410000002</v>
      </c>
      <c r="N49" s="111">
        <f>VLOOKUP($D49,Résultats!$B$2:$AX$476,N$5,FALSE)</f>
        <v>0.74324537180000005</v>
      </c>
      <c r="O49" s="28">
        <f>VLOOKUP($D49,Résultats!$B$2:$AX$476,O$5,FALSE)</f>
        <v>0.74187633289999999</v>
      </c>
      <c r="P49" s="19">
        <f>VLOOKUP($D49,Résultats!$B$2:$AX$476,P$5,FALSE)</f>
        <v>0.74070300850000004</v>
      </c>
      <c r="Q49" s="19">
        <f>VLOOKUP($D49,Résultats!$B$2:$AX$476,Q$5,FALSE)</f>
        <v>0.73858477810000001</v>
      </c>
      <c r="R49" s="19">
        <f>VLOOKUP($D49,Résultats!$B$2:$AX$476,R$5,FALSE)</f>
        <v>0.73602747580000005</v>
      </c>
      <c r="S49" s="111">
        <f>VLOOKUP($D49,Résultats!$B$2:$AX$476,S$5,FALSE)</f>
        <v>0.73374330799999998</v>
      </c>
      <c r="T49" s="120">
        <f>VLOOKUP($D49,Résultats!$B$2:$AX$476,T$5,FALSE)</f>
        <v>0.70845162370000003</v>
      </c>
      <c r="U49" s="120">
        <f>VLOOKUP($D49,Résultats!$B$2:$AX$476,U$5,FALSE)</f>
        <v>0.6987154297</v>
      </c>
      <c r="V49" s="120">
        <f>VLOOKUP($D49,Résultats!$B$2:$AX$476,V$5,FALSE)</f>
        <v>0.68404613579999995</v>
      </c>
      <c r="W49" s="120">
        <f>VLOOKUP($D49,Résultats!$B$2:$AX$476,W$5,FALSE)</f>
        <v>0.67998415749999996</v>
      </c>
      <c r="X49" s="3"/>
    </row>
    <row r="50" spans="1:24" x14ac:dyDescent="0.25">
      <c r="A50" s="3"/>
      <c r="B50" s="272"/>
      <c r="C50" s="3" t="s">
        <v>17</v>
      </c>
      <c r="D50" s="3" t="s">
        <v>134</v>
      </c>
      <c r="E50" s="19">
        <f>VLOOKUP($D50,Résultats!$B$2:$AX$476,E$5,FALSE)</f>
        <v>0.2010760788</v>
      </c>
      <c r="F50" s="19">
        <f>VLOOKUP($D50,Résultats!$B$2:$AX$476,F$5,FALSE)</f>
        <v>0.26782696979999998</v>
      </c>
      <c r="G50" s="28">
        <f>VLOOKUP($D50,Résultats!$B$2:$AX$476,G$5,FALSE)</f>
        <v>0.28904748159999999</v>
      </c>
      <c r="H50" s="19">
        <f>VLOOKUP($D50,Résultats!$B$2:$AX$476,H$5,FALSE)</f>
        <v>0.28372452059999997</v>
      </c>
      <c r="I50" s="111">
        <f>VLOOKUP($D50,Résultats!$B$2:$AX$476,I$5,FALSE)</f>
        <v>0.31960748779999998</v>
      </c>
      <c r="J50" s="28">
        <f>VLOOKUP($D50,Résultats!$B$2:$AX$476,J$5,FALSE)</f>
        <v>0.29754905619999999</v>
      </c>
      <c r="K50" s="19">
        <f>VLOOKUP($D50,Résultats!$B$2:$AX$476,K$5,FALSE)</f>
        <v>0.28415745749999999</v>
      </c>
      <c r="L50" s="19">
        <f>VLOOKUP($D50,Résultats!$B$2:$AX$476,L$5,FALSE)</f>
        <v>0.27376358220000002</v>
      </c>
      <c r="M50" s="19">
        <f>VLOOKUP($D50,Résultats!$B$2:$AX$476,M$5,FALSE)</f>
        <v>0.2761637871</v>
      </c>
      <c r="N50" s="111">
        <f>VLOOKUP($D50,Résultats!$B$2:$AX$476,N$5,FALSE)</f>
        <v>0.27801735960000001</v>
      </c>
      <c r="O50" s="28">
        <f>VLOOKUP($D50,Résultats!$B$2:$AX$476,O$5,FALSE)</f>
        <v>0.28040967</v>
      </c>
      <c r="P50" s="19">
        <f>VLOOKUP($D50,Résultats!$B$2:$AX$476,P$5,FALSE)</f>
        <v>0.2828656839</v>
      </c>
      <c r="Q50" s="19">
        <f>VLOOKUP($D50,Résultats!$B$2:$AX$476,Q$5,FALSE)</f>
        <v>0.28494764719999999</v>
      </c>
      <c r="R50" s="19">
        <f>VLOOKUP($D50,Résultats!$B$2:$AX$476,R$5,FALSE)</f>
        <v>0.28693698470000001</v>
      </c>
      <c r="S50" s="111">
        <f>VLOOKUP($D50,Résultats!$B$2:$AX$476,S$5,FALSE)</f>
        <v>0.28901540689999999</v>
      </c>
      <c r="T50" s="120">
        <f>VLOOKUP($D50,Résultats!$B$2:$AX$476,T$5,FALSE)</f>
        <v>0.28023467340000002</v>
      </c>
      <c r="U50" s="120">
        <f>VLOOKUP($D50,Résultats!$B$2:$AX$476,U$5,FALSE)</f>
        <v>0.27737127049999999</v>
      </c>
      <c r="V50" s="120">
        <f>VLOOKUP($D50,Résultats!$B$2:$AX$476,V$5,FALSE)</f>
        <v>0.27298388639999999</v>
      </c>
      <c r="W50" s="120">
        <f>VLOOKUP($D50,Résultats!$B$2:$AX$476,W$5,FALSE)</f>
        <v>0.27197559910000002</v>
      </c>
      <c r="X50" s="3"/>
    </row>
    <row r="51" spans="1:24" x14ac:dyDescent="0.25">
      <c r="A51" s="3"/>
      <c r="B51" s="273"/>
      <c r="C51" s="7" t="s">
        <v>12</v>
      </c>
      <c r="D51" s="3" t="s">
        <v>135</v>
      </c>
      <c r="E51" s="20">
        <f>VLOOKUP($D51,Résultats!$B$2:$AX$476,E$5,FALSE)</f>
        <v>0.4021521575</v>
      </c>
      <c r="F51" s="20">
        <f>VLOOKUP($D51,Résultats!$B$2:$AX$476,F$5,FALSE)</f>
        <v>1.12093814</v>
      </c>
      <c r="G51" s="113">
        <f>VLOOKUP($D51,Résultats!$B$2:$AX$476,G$5,FALSE)</f>
        <v>1.2463909790000001</v>
      </c>
      <c r="H51" s="20">
        <f>VLOOKUP($D51,Résultats!$B$2:$AX$476,H$5,FALSE)</f>
        <v>1.2356663910000001</v>
      </c>
      <c r="I51" s="114">
        <f>VLOOKUP($D51,Résultats!$B$2:$AX$476,I$5,FALSE)</f>
        <v>2.180483261</v>
      </c>
      <c r="J51" s="113">
        <f>VLOOKUP($D51,Résultats!$B$2:$AX$476,J$5,FALSE)</f>
        <v>2.1746018500000002</v>
      </c>
      <c r="K51" s="20">
        <f>VLOOKUP($D51,Résultats!$B$2:$AX$476,K$5,FALSE)</f>
        <v>2.2210788969999999</v>
      </c>
      <c r="L51" s="20">
        <f>VLOOKUP($D51,Résultats!$B$2:$AX$476,L$5,FALSE)</f>
        <v>2.2853406010000001</v>
      </c>
      <c r="M51" s="20">
        <f>VLOOKUP($D51,Résultats!$B$2:$AX$476,M$5,FALSE)</f>
        <v>2.369309871</v>
      </c>
      <c r="N51" s="114">
        <f>VLOOKUP($D51,Résultats!$B$2:$AX$476,N$5,FALSE)</f>
        <v>2.4482659770000001</v>
      </c>
      <c r="O51" s="113">
        <f>VLOOKUP($D51,Résultats!$B$2:$AX$476,O$5,FALSE)</f>
        <v>2.5678366530000001</v>
      </c>
      <c r="P51" s="20">
        <f>VLOOKUP($D51,Résultats!$B$2:$AX$476,P$5,FALSE)</f>
        <v>2.6876459389999998</v>
      </c>
      <c r="Q51" s="20">
        <f>VLOOKUP($D51,Résultats!$B$2:$AX$476,Q$5,FALSE)</f>
        <v>2.8034626139999999</v>
      </c>
      <c r="R51" s="20">
        <f>VLOOKUP($D51,Résultats!$B$2:$AX$476,R$5,FALSE)</f>
        <v>2.9241889959999998</v>
      </c>
      <c r="S51" s="114">
        <f>VLOOKUP($D51,Résultats!$B$2:$AX$476,S$5,FALSE)</f>
        <v>3.0452380959999998</v>
      </c>
      <c r="T51" s="122">
        <f>VLOOKUP($D51,Résultats!$B$2:$AX$476,T$5,FALSE)</f>
        <v>3.4915887990000001</v>
      </c>
      <c r="U51" s="122">
        <f>VLOOKUP($D51,Résultats!$B$2:$AX$476,U$5,FALSE)</f>
        <v>3.771553629</v>
      </c>
      <c r="V51" s="122">
        <f>VLOOKUP($D51,Résultats!$B$2:$AX$476,V$5,FALSE)</f>
        <v>4.008146623</v>
      </c>
      <c r="W51" s="122">
        <f>VLOOKUP($D51,Résultats!$B$2:$AX$476,W$5,FALSE)</f>
        <v>4.4091330959999997</v>
      </c>
      <c r="X51" s="3"/>
    </row>
    <row r="52" spans="1:24" x14ac:dyDescent="0.25">
      <c r="A52" s="3"/>
      <c r="B52" s="207" t="s">
        <v>8</v>
      </c>
      <c r="C52" s="2"/>
      <c r="D52" s="17" t="s">
        <v>116</v>
      </c>
      <c r="E52" s="6">
        <f>VLOOKUP($D52,Résultats!$B$2:$AX$476,E$5,FALSE)</f>
        <v>5.7508898210000003</v>
      </c>
      <c r="F52" s="6">
        <f>VLOOKUP($D52,Résultats!$B$2:$AX$476,F$5,FALSE)</f>
        <v>4.5163766479999996</v>
      </c>
      <c r="G52" s="109">
        <f>VLOOKUP($D52,Résultats!$B$2:$AX$476,G$5,FALSE)</f>
        <v>2.805414174</v>
      </c>
      <c r="H52" s="6">
        <f>VLOOKUP($D52,Résultats!$B$2:$AX$476,H$5,FALSE)</f>
        <v>2.61039683</v>
      </c>
      <c r="I52" s="110">
        <f>VLOOKUP($D52,Résultats!$B$2:$AX$476,I$5,FALSE)</f>
        <v>2.465923879</v>
      </c>
      <c r="J52" s="109">
        <f>VLOOKUP($D52,Résultats!$B$2:$AX$476,J$5,FALSE)</f>
        <v>2.3889355160000001</v>
      </c>
      <c r="K52" s="6">
        <f>VLOOKUP($D52,Résultats!$B$2:$AX$476,K$5,FALSE)</f>
        <v>2.399019306</v>
      </c>
      <c r="L52" s="6">
        <f>VLOOKUP($D52,Résultats!$B$2:$AX$476,L$5,FALSE)</f>
        <v>2.4494769779999999</v>
      </c>
      <c r="M52" s="6">
        <f>VLOOKUP($D52,Résultats!$B$2:$AX$476,M$5,FALSE)</f>
        <v>2.4952154420000001</v>
      </c>
      <c r="N52" s="110">
        <f>VLOOKUP($D52,Résultats!$B$2:$AX$476,N$5,FALSE)</f>
        <v>2.5362502490000001</v>
      </c>
      <c r="O52" s="109">
        <f>VLOOKUP($D52,Résultats!$B$2:$AX$476,O$5,FALSE)</f>
        <v>2.563697908</v>
      </c>
      <c r="P52" s="6">
        <f>VLOOKUP($D52,Résultats!$B$2:$AX$476,P$5,FALSE)</f>
        <v>2.5914584380000001</v>
      </c>
      <c r="Q52" s="6">
        <f>VLOOKUP($D52,Résultats!$B$2:$AX$476,Q$5,FALSE)</f>
        <v>2.6185037219999998</v>
      </c>
      <c r="R52" s="6">
        <f>VLOOKUP($D52,Résultats!$B$2:$AX$476,R$5,FALSE)</f>
        <v>2.6476606889999998</v>
      </c>
      <c r="S52" s="110">
        <f>VLOOKUP($D52,Résultats!$B$2:$AX$476,S$5,FALSE)</f>
        <v>2.6793193679999998</v>
      </c>
      <c r="T52" s="119">
        <f>VLOOKUP($D52,Résultats!$B$2:$AX$476,T$5,FALSE)</f>
        <v>2.842306325</v>
      </c>
      <c r="U52" s="119">
        <f>VLOOKUP($D52,Résultats!$B$2:$AX$476,U$5,FALSE)</f>
        <v>3.0058019250000001</v>
      </c>
      <c r="V52" s="119">
        <f>VLOOKUP($D52,Résultats!$B$2:$AX$476,V$5,FALSE)</f>
        <v>3.1449331460000001</v>
      </c>
      <c r="W52" s="119">
        <f>VLOOKUP($D52,Résultats!$B$2:$AX$476,W$5,FALSE)</f>
        <v>3.3040119400000001</v>
      </c>
      <c r="X52" s="3"/>
    </row>
    <row r="53" spans="1:24" x14ac:dyDescent="0.25">
      <c r="A53" s="3"/>
      <c r="B53" s="206" t="s">
        <v>1</v>
      </c>
      <c r="C53" s="2"/>
      <c r="D53" s="2" t="s">
        <v>117</v>
      </c>
      <c r="E53" s="9">
        <f>E52+E45+E36+E33</f>
        <v>164.93047090019999</v>
      </c>
      <c r="F53" s="9">
        <f>F52+F45+F36+F33</f>
        <v>152.61814870479998</v>
      </c>
      <c r="G53" s="29">
        <f t="shared" ref="G53:R53" si="12">G52+G45+G36+G33</f>
        <v>147.72569312479999</v>
      </c>
      <c r="H53" s="9">
        <f t="shared" si="12"/>
        <v>145.67833909490002</v>
      </c>
      <c r="I53" s="115">
        <f t="shared" si="12"/>
        <v>144.2673513972</v>
      </c>
      <c r="J53" s="29">
        <f t="shared" si="12"/>
        <v>142.5139067735</v>
      </c>
      <c r="K53" s="9">
        <f t="shared" si="12"/>
        <v>141.64214032690001</v>
      </c>
      <c r="L53" s="9">
        <f t="shared" si="12"/>
        <v>140.76448515390001</v>
      </c>
      <c r="M53" s="9">
        <f t="shared" si="12"/>
        <v>139.49316383690001</v>
      </c>
      <c r="N53" s="115">
        <f t="shared" si="12"/>
        <v>138.18319779699999</v>
      </c>
      <c r="O53" s="29">
        <f t="shared" si="12"/>
        <v>137.116539923</v>
      </c>
      <c r="P53" s="9">
        <f t="shared" si="12"/>
        <v>136.47022621069999</v>
      </c>
      <c r="Q53" s="9">
        <f t="shared" si="12"/>
        <v>136.0759412617</v>
      </c>
      <c r="R53" s="9">
        <f t="shared" si="12"/>
        <v>135.89010199340001</v>
      </c>
      <c r="S53" s="115">
        <f>S52+S45+S36+S33</f>
        <v>135.8695272647</v>
      </c>
      <c r="T53" s="123">
        <f>T52+T45+T36+T33</f>
        <v>136.05056406649999</v>
      </c>
      <c r="U53" s="123">
        <f>U52+U45+U36+U33</f>
        <v>136.79533846640001</v>
      </c>
      <c r="V53" s="123">
        <f>V52+V45+V36+V33</f>
        <v>136.8605259274</v>
      </c>
      <c r="W53" s="123">
        <f>W52+W45+W36+W33</f>
        <v>136.6944134645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3" zoomScale="77" zoomScaleNormal="77" workbookViewId="0">
      <selection activeCell="L53" sqref="L53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20" width="11.42578125" style="3"/>
    <col min="21" max="21" width="15.7109375" customWidth="1"/>
    <col min="22" max="22" width="15.7109375" hidden="1" customWidth="1"/>
    <col min="23" max="23" width="24" hidden="1" customWidth="1"/>
    <col min="24" max="24" width="25.42578125" hidden="1" customWidth="1"/>
    <col min="25" max="25" width="24.5703125" hidden="1" customWidth="1"/>
    <col min="26" max="26" width="15.7109375" customWidth="1"/>
    <col min="27" max="27" width="14" customWidth="1"/>
    <col min="29" max="29" width="11.42578125" customWidth="1"/>
    <col min="31" max="33" width="11.42578125" style="3"/>
  </cols>
  <sheetData>
    <row r="1" spans="1:30" ht="28.5" x14ac:dyDescent="0.45">
      <c r="A1" s="225" t="s">
        <v>244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25" x14ac:dyDescent="0.35">
      <c r="A3" s="1" t="s">
        <v>228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25" x14ac:dyDescent="0.35">
      <c r="A4" s="194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  <c r="V6" s="66"/>
      <c r="W6" s="66"/>
      <c r="X6" s="66"/>
      <c r="Y6" s="66"/>
      <c r="Z6" s="66"/>
      <c r="AA6" s="66"/>
      <c r="AB6" s="3"/>
      <c r="AC6" s="3"/>
    </row>
    <row r="7" spans="1:30" ht="18.75" x14ac:dyDescent="0.3">
      <c r="C7" s="65" t="s">
        <v>229</v>
      </c>
      <c r="I7" s="3"/>
      <c r="J7" s="3"/>
      <c r="K7" s="3"/>
      <c r="L7" s="3"/>
      <c r="M7" s="3"/>
      <c r="N7" s="65" t="s">
        <v>230</v>
      </c>
      <c r="O7" s="3"/>
      <c r="P7" s="3"/>
      <c r="Q7" s="3"/>
      <c r="R7" s="3"/>
      <c r="S7" s="3"/>
      <c r="U7" s="65" t="s">
        <v>229</v>
      </c>
      <c r="AA7" s="3"/>
      <c r="AB7" s="3"/>
      <c r="AC7" s="3"/>
      <c r="AD7" s="3"/>
    </row>
    <row r="8" spans="1:30" ht="23.25" x14ac:dyDescent="0.35">
      <c r="B8" s="70"/>
      <c r="C8" s="66" t="s">
        <v>160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231</v>
      </c>
      <c r="U8" s="66" t="s">
        <v>160</v>
      </c>
      <c r="V8" s="3"/>
      <c r="W8" s="66"/>
      <c r="X8" s="66"/>
      <c r="Y8" s="66"/>
      <c r="Z8" s="66"/>
      <c r="AA8" s="66"/>
      <c r="AB8" s="66"/>
      <c r="AC8" s="66"/>
      <c r="AD8" s="3"/>
    </row>
    <row r="9" spans="1:30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66"/>
      <c r="AA9" s="66"/>
      <c r="AB9" s="66"/>
      <c r="AC9" s="66"/>
      <c r="AD9" s="3"/>
    </row>
    <row r="10" spans="1:30" ht="31.5" x14ac:dyDescent="0.35">
      <c r="B10" s="66"/>
      <c r="C10" s="174">
        <v>2015</v>
      </c>
      <c r="D10" s="175"/>
      <c r="E10" s="175"/>
      <c r="F10" s="175"/>
      <c r="G10" s="175"/>
      <c r="H10" s="101" t="s">
        <v>36</v>
      </c>
      <c r="I10" s="101" t="s">
        <v>159</v>
      </c>
      <c r="J10" s="101" t="s">
        <v>38</v>
      </c>
      <c r="K10" s="101" t="s">
        <v>158</v>
      </c>
      <c r="L10" s="118" t="s">
        <v>1</v>
      </c>
      <c r="M10" s="25"/>
      <c r="N10" s="174">
        <v>2015</v>
      </c>
      <c r="O10" s="170" t="s">
        <v>36</v>
      </c>
      <c r="P10" s="101" t="s">
        <v>159</v>
      </c>
      <c r="Q10" s="101" t="s">
        <v>38</v>
      </c>
      <c r="R10" s="101" t="s">
        <v>158</v>
      </c>
      <c r="S10" s="118" t="s">
        <v>1</v>
      </c>
      <c r="U10" s="174">
        <v>2015</v>
      </c>
      <c r="V10" s="175"/>
      <c r="W10" s="175"/>
      <c r="X10" s="175"/>
      <c r="Y10" s="175"/>
      <c r="Z10" s="101" t="s">
        <v>36</v>
      </c>
      <c r="AA10" s="101" t="s">
        <v>159</v>
      </c>
      <c r="AB10" s="101" t="s">
        <v>38</v>
      </c>
      <c r="AC10" s="101" t="s">
        <v>158</v>
      </c>
      <c r="AD10" s="118" t="s">
        <v>1</v>
      </c>
    </row>
    <row r="11" spans="1:30" x14ac:dyDescent="0.25">
      <c r="C11" s="176" t="s">
        <v>18</v>
      </c>
      <c r="H11" s="8">
        <f>SUM(H12:H13)</f>
        <v>0</v>
      </c>
      <c r="I11" s="8">
        <f>SUM(I12:I13)</f>
        <v>44.680924829999995</v>
      </c>
      <c r="J11" s="8">
        <f>SUM(J12:J13)</f>
        <v>1.1665782955999999</v>
      </c>
      <c r="K11" s="8">
        <f>SUM(K12:K13)</f>
        <v>0.22983982324339999</v>
      </c>
      <c r="L11" s="121">
        <f>SUM(H11:K11)</f>
        <v>46.077342948843395</v>
      </c>
      <c r="M11" s="99"/>
      <c r="N11" s="179" t="s">
        <v>18</v>
      </c>
      <c r="O11" s="36">
        <f>'[1]Bilan 2015'!$X$46</f>
        <v>0</v>
      </c>
      <c r="P11" s="35">
        <f>SUM('[1]Bilan 2015'!$X$41:$X$43)</f>
        <v>42.748696780825377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7.267406707154804E-2</v>
      </c>
      <c r="S11" s="171">
        <f>SUM(O11:R11)</f>
        <v>43.76608279974559</v>
      </c>
      <c r="U11" s="176" t="s">
        <v>18</v>
      </c>
      <c r="Z11" s="8">
        <v>0</v>
      </c>
      <c r="AA11" s="8">
        <v>42.71040661</v>
      </c>
      <c r="AB11" s="8">
        <v>1.1521960415999999</v>
      </c>
      <c r="AC11" s="8">
        <v>0.22999412623729998</v>
      </c>
      <c r="AD11" s="121">
        <v>44.092596777837301</v>
      </c>
    </row>
    <row r="12" spans="1:30" x14ac:dyDescent="0.25">
      <c r="C12" s="177" t="s">
        <v>19</v>
      </c>
      <c r="D12" t="s">
        <v>89</v>
      </c>
      <c r="E12" t="s">
        <v>90</v>
      </c>
      <c r="F12" t="s">
        <v>91</v>
      </c>
      <c r="G12" t="s">
        <v>92</v>
      </c>
      <c r="H12" s="19">
        <f>VLOOKUP(D12,Résultats!$B$2:$AX$476,'T energie vecteurs'!F5,FALSE)</f>
        <v>0</v>
      </c>
      <c r="I12" s="19">
        <f>VLOOKUP(E12,Résultats!$B$2:$AX$476,'T energie vecteurs'!F5,FALSE)</f>
        <v>27.586641759999999</v>
      </c>
      <c r="J12" s="19">
        <f>VLOOKUP(F12,Résultats!$B$2:$AX$476,'T energie vecteurs'!F5,FALSE)</f>
        <v>3.08606926E-2</v>
      </c>
      <c r="K12" s="19">
        <f>VLOOKUP(G12,Résultats!$B$2:$AX$476,'T energie vecteurs'!F5,FALSE)</f>
        <v>1.3264743399999999E-5</v>
      </c>
      <c r="L12" s="120">
        <f t="shared" ref="L12:L20" si="0">SUM(H12:K12)</f>
        <v>27.617515717343402</v>
      </c>
      <c r="M12" s="19"/>
      <c r="N12" s="177" t="s">
        <v>19</v>
      </c>
      <c r="O12" s="172"/>
      <c r="P12" s="19"/>
      <c r="Q12" s="55"/>
      <c r="R12" s="19"/>
      <c r="S12" s="120"/>
      <c r="U12" s="177" t="s">
        <v>19</v>
      </c>
      <c r="V12" t="s">
        <v>89</v>
      </c>
      <c r="W12" t="s">
        <v>90</v>
      </c>
      <c r="X12" t="s">
        <v>91</v>
      </c>
      <c r="Y12" t="s">
        <v>92</v>
      </c>
      <c r="Z12" s="19">
        <v>0</v>
      </c>
      <c r="AA12" s="19">
        <v>25.509285269999999</v>
      </c>
      <c r="AB12" s="19">
        <v>1.5525433599999999E-2</v>
      </c>
      <c r="AC12" s="19">
        <v>1.8047737299999999E-5</v>
      </c>
      <c r="AD12" s="120">
        <v>25.524828751337299</v>
      </c>
    </row>
    <row r="13" spans="1:30" x14ac:dyDescent="0.25">
      <c r="C13" s="178" t="s">
        <v>20</v>
      </c>
      <c r="D13" t="s">
        <v>93</v>
      </c>
      <c r="E13" t="s">
        <v>94</v>
      </c>
      <c r="F13" t="s">
        <v>95</v>
      </c>
      <c r="G13" t="s">
        <v>96</v>
      </c>
      <c r="H13" s="19">
        <f>VLOOKUP(D13,Résultats!$B$2:$AX$476,'T energie vecteurs'!F5,FALSE)</f>
        <v>0</v>
      </c>
      <c r="I13" s="19">
        <f>VLOOKUP(E13,Résultats!$B$2:$AX$476,'T energie vecteurs'!F5,FALSE)</f>
        <v>17.094283069999999</v>
      </c>
      <c r="J13" s="19">
        <f>VLOOKUP(F13,Résultats!$B$2:$AX$476,'T energie vecteurs'!F5,FALSE)</f>
        <v>1.135717603</v>
      </c>
      <c r="K13" s="19">
        <f>VLOOKUP(G13,Résultats!$B$2:$AX$476,'T energie vecteurs'!F5,FALSE)</f>
        <v>0.2298265585</v>
      </c>
      <c r="L13" s="120">
        <f t="shared" si="0"/>
        <v>18.4598272315</v>
      </c>
      <c r="M13" s="19"/>
      <c r="N13" s="178" t="s">
        <v>20</v>
      </c>
      <c r="O13" s="172"/>
      <c r="P13" s="19"/>
      <c r="Q13" s="55"/>
      <c r="R13" s="19"/>
      <c r="S13" s="120"/>
      <c r="U13" s="178" t="s">
        <v>20</v>
      </c>
      <c r="V13" t="s">
        <v>93</v>
      </c>
      <c r="W13" t="s">
        <v>94</v>
      </c>
      <c r="X13" t="s">
        <v>95</v>
      </c>
      <c r="Y13" t="s">
        <v>96</v>
      </c>
      <c r="Z13" s="19">
        <v>0</v>
      </c>
      <c r="AA13" s="19">
        <v>17.20112134</v>
      </c>
      <c r="AB13" s="19">
        <v>1.136670608</v>
      </c>
      <c r="AC13" s="19">
        <v>0.22997607849999999</v>
      </c>
      <c r="AD13" s="120">
        <v>18.567768026499998</v>
      </c>
    </row>
    <row r="14" spans="1:30" x14ac:dyDescent="0.25">
      <c r="C14" s="176" t="s">
        <v>21</v>
      </c>
      <c r="D14" t="s">
        <v>97</v>
      </c>
      <c r="E14" t="s">
        <v>98</v>
      </c>
      <c r="F14" t="s">
        <v>99</v>
      </c>
      <c r="G14" t="s">
        <v>100</v>
      </c>
      <c r="H14" s="8">
        <f>VLOOKUP(D14,Résultats!$B$2:$AX$476,'T energie vecteurs'!F5,FALSE)</f>
        <v>0.28933542130000001</v>
      </c>
      <c r="I14" s="8">
        <f>VLOOKUP(E14,Résultats!$B$2:$AX$476,'T energie vecteurs'!F5,FALSE)</f>
        <v>7.1582521510000001</v>
      </c>
      <c r="J14" s="8">
        <f>VLOOKUP(F14,Résultats!$B$2:$AX$476,'T energie vecteurs'!F5,FALSE)</f>
        <v>13.86439607</v>
      </c>
      <c r="K14" s="8">
        <f>VLOOKUP(G14,Résultats!$B$2:$AX$476,'T energie vecteurs'!F5,FALSE)+5</f>
        <v>20.755761720000002</v>
      </c>
      <c r="L14" s="121">
        <f>SUM(H14:K14)</f>
        <v>42.067745362300002</v>
      </c>
      <c r="M14" s="99"/>
      <c r="N14" s="179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1">
        <f t="shared" ref="S14:S19" si="1">SUM(O14:R14)</f>
        <v>42.165290372129348</v>
      </c>
      <c r="U14" s="176" t="s">
        <v>21</v>
      </c>
      <c r="V14" t="s">
        <v>97</v>
      </c>
      <c r="W14" t="s">
        <v>98</v>
      </c>
      <c r="X14" t="s">
        <v>99</v>
      </c>
      <c r="Y14" t="s">
        <v>100</v>
      </c>
      <c r="Z14" s="8">
        <v>0.2893021583</v>
      </c>
      <c r="AA14" s="8">
        <v>7.1651152920000003</v>
      </c>
      <c r="AB14" s="8">
        <v>13.85159191</v>
      </c>
      <c r="AC14" s="8">
        <v>20.769926849999997</v>
      </c>
      <c r="AD14" s="121">
        <v>42.0759362103</v>
      </c>
    </row>
    <row r="15" spans="1:30" x14ac:dyDescent="0.25">
      <c r="C15" s="176" t="s">
        <v>22</v>
      </c>
      <c r="D15" t="s">
        <v>101</v>
      </c>
      <c r="E15" t="s">
        <v>102</v>
      </c>
      <c r="F15" t="s">
        <v>103</v>
      </c>
      <c r="G15" t="s">
        <v>104</v>
      </c>
      <c r="H15" s="8">
        <f>VLOOKUP(D15,Résultats!$B$2:$AX$476,'T energie vecteurs'!F5,FALSE)</f>
        <v>0</v>
      </c>
      <c r="I15" s="8">
        <f>VLOOKUP(E15,Résultats!$B$2:$AX$476,'T energie vecteurs'!F5,FALSE)</f>
        <v>4.148793672</v>
      </c>
      <c r="J15" s="8">
        <f>VLOOKUP(F15,Résultats!$B$2:$AX$476,'T energie vecteurs'!F5,FALSE)</f>
        <v>12.716766440000001</v>
      </c>
      <c r="K15" s="8">
        <f>VLOOKUP(G15,Résultats!$B$2:$AX$476,'T energie vecteurs'!F5,FALSE)</f>
        <v>8.4955774490000007</v>
      </c>
      <c r="L15" s="121">
        <f t="shared" si="0"/>
        <v>25.361137561</v>
      </c>
      <c r="M15" s="99"/>
      <c r="N15" s="179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8.7461122445901367</v>
      </c>
      <c r="S15" s="171">
        <f t="shared" si="1"/>
        <v>24.506016758025968</v>
      </c>
      <c r="U15" s="176" t="s">
        <v>22</v>
      </c>
      <c r="V15" t="s">
        <v>101</v>
      </c>
      <c r="W15" t="s">
        <v>102</v>
      </c>
      <c r="X15" t="s">
        <v>103</v>
      </c>
      <c r="Y15" t="s">
        <v>104</v>
      </c>
      <c r="Z15" s="8">
        <v>0</v>
      </c>
      <c r="AA15" s="8">
        <v>4.1497293549999998</v>
      </c>
      <c r="AB15" s="8">
        <v>12.69490671</v>
      </c>
      <c r="AC15" s="8">
        <v>8.4985871819999996</v>
      </c>
      <c r="AD15" s="121">
        <v>25.343223246999997</v>
      </c>
    </row>
    <row r="16" spans="1:30" x14ac:dyDescent="0.25">
      <c r="C16" s="176" t="s">
        <v>23</v>
      </c>
      <c r="H16" s="8">
        <f>SUM(H17:H19)</f>
        <v>5.1803331514000002</v>
      </c>
      <c r="I16" s="8">
        <f>SUM(I17:I19)</f>
        <v>19.328857185</v>
      </c>
      <c r="J16" s="8">
        <f>SUM(J17:J19)</f>
        <v>10.688643906900001</v>
      </c>
      <c r="K16" s="8">
        <f>SUM(K17:K19)</f>
        <v>13.410670913999999</v>
      </c>
      <c r="L16" s="121">
        <f>SUM(H16:K16)</f>
        <v>48.608505157300002</v>
      </c>
      <c r="M16" s="99"/>
      <c r="N16" s="179" t="s">
        <v>280</v>
      </c>
      <c r="O16" s="36">
        <f>O17+O18</f>
        <v>4.2636280705371687</v>
      </c>
      <c r="P16" s="35">
        <f t="shared" ref="P16:R16" si="2">P17+P18</f>
        <v>14.865720748941945</v>
      </c>
      <c r="Q16" s="35">
        <f t="shared" si="2"/>
        <v>10.069552160228</v>
      </c>
      <c r="R16" s="35">
        <f t="shared" si="2"/>
        <v>13.756399814544654</v>
      </c>
      <c r="S16" s="171">
        <f t="shared" si="1"/>
        <v>42.95530079425177</v>
      </c>
      <c r="U16" s="176" t="s">
        <v>23</v>
      </c>
      <c r="Z16" s="8">
        <v>5.1830460768000002</v>
      </c>
      <c r="AA16" s="8">
        <v>19.336551522000001</v>
      </c>
      <c r="AB16" s="8">
        <v>10.6741783271</v>
      </c>
      <c r="AC16" s="8">
        <v>13.417566319699999</v>
      </c>
      <c r="AD16" s="121">
        <v>48.6113422456</v>
      </c>
    </row>
    <row r="17" spans="2:30" x14ac:dyDescent="0.25">
      <c r="C17" s="178" t="s">
        <v>24</v>
      </c>
      <c r="D17" t="s">
        <v>105</v>
      </c>
      <c r="E17" t="s">
        <v>106</v>
      </c>
      <c r="F17" t="s">
        <v>107</v>
      </c>
      <c r="G17" t="s">
        <v>108</v>
      </c>
      <c r="H17" s="19">
        <f>VLOOKUP(D17,Résultats!$B$2:$AX$476,'T energie vecteurs'!F5,FALSE)</f>
        <v>4.2270412259999999</v>
      </c>
      <c r="I17" s="19">
        <f>VLOOKUP(E17,Résultats!$B$2:$AX$476,'T energie vecteurs'!F5,FALSE)</f>
        <v>15.26091242</v>
      </c>
      <c r="J17" s="19">
        <f>VLOOKUP(F17,Résultats!$B$2:$AX$476,'T energie vecteurs'!F5,FALSE)</f>
        <v>10.392839710000001</v>
      </c>
      <c r="K17" s="19">
        <f>VLOOKUP(G17,Résultats!$B$2:$AX$476,'T energie vecteurs'!F5,FALSE)</f>
        <v>11.37518023</v>
      </c>
      <c r="L17" s="120">
        <f t="shared" si="0"/>
        <v>41.255973586000003</v>
      </c>
      <c r="M17" s="19"/>
      <c r="N17" s="178" t="s">
        <v>281</v>
      </c>
      <c r="O17" s="172">
        <f>'[1]Bilan 2015'!$U$46</f>
        <v>1.0493092649428299</v>
      </c>
      <c r="P17" s="37">
        <f>SUM('[1]Bilan 2015'!$U$41:$U$43)</f>
        <v>2.4127207489419455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12.654813573219924</v>
      </c>
      <c r="S17" s="120">
        <f t="shared" si="1"/>
        <v>26.186395747332696</v>
      </c>
      <c r="U17" s="178" t="s">
        <v>24</v>
      </c>
      <c r="V17" t="s">
        <v>105</v>
      </c>
      <c r="W17" t="s">
        <v>106</v>
      </c>
      <c r="X17" t="s">
        <v>107</v>
      </c>
      <c r="Y17" t="s">
        <v>108</v>
      </c>
      <c r="Z17" s="19">
        <v>4.2298504729999999</v>
      </c>
      <c r="AA17" s="19">
        <v>15.26833023</v>
      </c>
      <c r="AB17" s="19">
        <v>10.378936189999999</v>
      </c>
      <c r="AC17" s="19">
        <v>11.3816998</v>
      </c>
      <c r="AD17" s="120">
        <v>41.258816693</v>
      </c>
    </row>
    <row r="18" spans="2:30" x14ac:dyDescent="0.25">
      <c r="C18" s="178" t="s">
        <v>153</v>
      </c>
      <c r="D18" t="s">
        <v>154</v>
      </c>
      <c r="E18" t="s">
        <v>155</v>
      </c>
      <c r="F18" t="s">
        <v>156</v>
      </c>
      <c r="G18" t="s">
        <v>157</v>
      </c>
      <c r="H18" s="19">
        <f>VLOOKUP(D18,Résultats!$B$2:$AX$476,'T energie vecteurs'!F5,FALSE)</f>
        <v>0.95329192539999996</v>
      </c>
      <c r="I18" s="19">
        <f>VLOOKUP(E18,Résultats!$B$2:$AX$476,'T energie vecteurs'!F5,FALSE)</f>
        <v>1.8451736379999999</v>
      </c>
      <c r="J18" s="19">
        <f>VLOOKUP(F18,Résultats!$B$2:$AX$476,'T energie vecteurs'!F5,FALSE)</f>
        <v>0</v>
      </c>
      <c r="K18" s="19">
        <f>VLOOKUP(G18,Résultats!$B$2:$AX$476,'T energie vecteurs'!F5,FALSE)</f>
        <v>1.6981167559999999</v>
      </c>
      <c r="L18" s="120">
        <f t="shared" si="0"/>
        <v>4.4965823193999999</v>
      </c>
      <c r="M18" s="19"/>
      <c r="N18" s="178" t="s">
        <v>153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0">
        <f t="shared" si="1"/>
        <v>16.768905046919066</v>
      </c>
      <c r="U18" s="178" t="s">
        <v>153</v>
      </c>
      <c r="V18" t="s">
        <v>154</v>
      </c>
      <c r="W18" t="s">
        <v>155</v>
      </c>
      <c r="X18" t="s">
        <v>156</v>
      </c>
      <c r="Y18" t="s">
        <v>157</v>
      </c>
      <c r="Z18" s="19">
        <v>0.95319560380000001</v>
      </c>
      <c r="AA18" s="19">
        <v>1.8455071700000001</v>
      </c>
      <c r="AB18" s="19">
        <v>0</v>
      </c>
      <c r="AC18" s="19">
        <v>1.6984697360000001</v>
      </c>
      <c r="AD18" s="120">
        <v>4.4971725098000004</v>
      </c>
    </row>
    <row r="19" spans="2:30" x14ac:dyDescent="0.25">
      <c r="C19" s="178" t="s">
        <v>25</v>
      </c>
      <c r="D19" t="s">
        <v>109</v>
      </c>
      <c r="E19" t="s">
        <v>110</v>
      </c>
      <c r="F19" t="s">
        <v>111</v>
      </c>
      <c r="G19" t="s">
        <v>112</v>
      </c>
      <c r="H19" s="19">
        <f>VLOOKUP(D19,Résultats!$B$2:$AX$476,'T energie vecteurs'!F5,FALSE)</f>
        <v>0</v>
      </c>
      <c r="I19" s="19">
        <f>VLOOKUP(E19,Résultats!$B$2:$AX$476,'T energie vecteurs'!F5,FALSE)</f>
        <v>2.2227711270000001</v>
      </c>
      <c r="J19" s="19">
        <f>VLOOKUP(F19,Résultats!$B$2:$AX$476,'T energie vecteurs'!F5,FALSE)</f>
        <v>0.29580419689999998</v>
      </c>
      <c r="K19" s="19">
        <f>VLOOKUP(G19,Résultats!$B$2:$AX$476,'T energie vecteurs'!F5,FALSE)</f>
        <v>0.33737392799999999</v>
      </c>
      <c r="L19" s="120">
        <f t="shared" si="0"/>
        <v>2.8559492518999998</v>
      </c>
      <c r="M19" s="19"/>
      <c r="N19" s="179" t="s">
        <v>25</v>
      </c>
      <c r="O19" s="36">
        <f>'[1]Bilan 2015'!$T$46</f>
        <v>2.2137192704974398E-3</v>
      </c>
      <c r="P19" s="35">
        <f>SUM('[1]Bilan 2015'!$T$41:$T$43)</f>
        <v>3.4936667755496749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0.24365267378081518</v>
      </c>
      <c r="S19" s="171">
        <f t="shared" si="1"/>
        <v>4.4860507954281585</v>
      </c>
      <c r="U19" s="178" t="s">
        <v>25</v>
      </c>
      <c r="V19" t="s">
        <v>109</v>
      </c>
      <c r="W19" t="s">
        <v>110</v>
      </c>
      <c r="X19" t="s">
        <v>111</v>
      </c>
      <c r="Y19" t="s">
        <v>112</v>
      </c>
      <c r="Z19" s="19">
        <v>0</v>
      </c>
      <c r="AA19" s="19">
        <v>2.2227141220000002</v>
      </c>
      <c r="AB19" s="19">
        <v>0.29524213710000002</v>
      </c>
      <c r="AC19" s="19">
        <v>0.33739678369999998</v>
      </c>
      <c r="AD19" s="120">
        <v>2.8553530428</v>
      </c>
    </row>
    <row r="20" spans="2:30" x14ac:dyDescent="0.25">
      <c r="C20" s="29" t="s">
        <v>26</v>
      </c>
      <c r="D20" s="10"/>
      <c r="E20" s="10"/>
      <c r="F20" s="10"/>
      <c r="G20" s="10"/>
      <c r="H20" s="9">
        <f>SUM(H11,H14:H16)</f>
        <v>5.4696685726999998</v>
      </c>
      <c r="I20" s="9">
        <f>SUM(I11,I14:I16)</f>
        <v>75.316827837999995</v>
      </c>
      <c r="J20" s="9">
        <f>SUM(J11,J14:J16)</f>
        <v>38.436384712500001</v>
      </c>
      <c r="K20" s="9">
        <f>SUM(K11,K14:K16)</f>
        <v>42.891849906243401</v>
      </c>
      <c r="L20" s="123">
        <f t="shared" si="0"/>
        <v>162.11473102944339</v>
      </c>
      <c r="M20" s="105"/>
      <c r="N20" s="180" t="s">
        <v>26</v>
      </c>
      <c r="O20" s="40">
        <f>O11+O14+O15+O16+O19</f>
        <v>4.3456793787119414</v>
      </c>
      <c r="P20" s="38">
        <f>P11+P14+P15+P16+P19</f>
        <v>70.798845361011772</v>
      </c>
      <c r="Q20" s="38">
        <f>Q11+Q14+Q15+Q16+Q19</f>
        <v>38.082514273546238</v>
      </c>
      <c r="R20" s="38">
        <f>R11+R14+R15+R16+R19</f>
        <v>44.651702506310876</v>
      </c>
      <c r="S20" s="173">
        <f>SUM(O20:R20)</f>
        <v>157.87874151958081</v>
      </c>
      <c r="T20" s="69"/>
      <c r="U20" s="29" t="s">
        <v>26</v>
      </c>
      <c r="V20" s="10"/>
      <c r="W20" s="10"/>
      <c r="X20" s="10"/>
      <c r="Y20" s="10"/>
      <c r="Z20" s="9">
        <v>5.4723482351000001</v>
      </c>
      <c r="AA20" s="9">
        <v>73.361802779000001</v>
      </c>
      <c r="AB20" s="9">
        <v>38.372872988700003</v>
      </c>
      <c r="AC20" s="9">
        <v>42.9160744779373</v>
      </c>
      <c r="AD20" s="123">
        <v>160.12309848073733</v>
      </c>
    </row>
    <row r="21" spans="2:30" s="3" customFormat="1" x14ac:dyDescent="0.25">
      <c r="B21" s="84"/>
      <c r="H21" s="69"/>
      <c r="I21" s="69"/>
      <c r="J21" s="69"/>
      <c r="K21" s="69"/>
      <c r="L21" s="69"/>
      <c r="M21" s="69"/>
      <c r="N21" s="69"/>
      <c r="O21" s="103"/>
      <c r="P21" s="103"/>
      <c r="Q21" s="103"/>
      <c r="R21" s="104"/>
      <c r="S21" s="69">
        <f>S11+S14+S15+S16+S19</f>
        <v>157.87874151958081</v>
      </c>
      <c r="Z21" s="69"/>
      <c r="AA21" s="69"/>
      <c r="AB21" s="69"/>
      <c r="AC21" s="69"/>
      <c r="AD21" s="69"/>
    </row>
    <row r="22" spans="2:30" s="3" customFormat="1" x14ac:dyDescent="0.25">
      <c r="I22" s="69"/>
      <c r="J22" s="69"/>
      <c r="K22" s="69"/>
      <c r="AA22" s="69"/>
      <c r="AB22" s="69"/>
      <c r="AC22" s="69"/>
    </row>
    <row r="23" spans="2:30" ht="31.5" x14ac:dyDescent="0.35">
      <c r="C23" s="174">
        <v>2020</v>
      </c>
      <c r="D23" s="175"/>
      <c r="E23" s="175"/>
      <c r="F23" s="175"/>
      <c r="G23" s="175"/>
      <c r="H23" s="101" t="s">
        <v>36</v>
      </c>
      <c r="I23" s="101" t="s">
        <v>159</v>
      </c>
      <c r="J23" s="101" t="s">
        <v>38</v>
      </c>
      <c r="K23" s="101" t="s">
        <v>158</v>
      </c>
      <c r="L23" s="118" t="s">
        <v>1</v>
      </c>
      <c r="M23" s="25"/>
      <c r="N23" s="174">
        <v>2020</v>
      </c>
      <c r="O23" s="170" t="s">
        <v>36</v>
      </c>
      <c r="P23" s="101" t="s">
        <v>159</v>
      </c>
      <c r="Q23" s="101" t="s">
        <v>38</v>
      </c>
      <c r="R23" s="101" t="s">
        <v>158</v>
      </c>
      <c r="S23" s="118" t="s">
        <v>1</v>
      </c>
      <c r="T23" s="25"/>
      <c r="U23" s="174">
        <v>2020</v>
      </c>
      <c r="V23" s="175"/>
      <c r="W23" s="175"/>
      <c r="X23" s="175"/>
      <c r="Y23" s="175"/>
      <c r="Z23" s="101" t="s">
        <v>36</v>
      </c>
      <c r="AA23" s="101" t="s">
        <v>159</v>
      </c>
      <c r="AB23" s="101" t="s">
        <v>38</v>
      </c>
      <c r="AC23" s="101" t="s">
        <v>158</v>
      </c>
      <c r="AD23" s="118" t="s">
        <v>1</v>
      </c>
    </row>
    <row r="24" spans="2:30" x14ac:dyDescent="0.25">
      <c r="C24" s="176" t="s">
        <v>18</v>
      </c>
      <c r="H24" s="8">
        <f>SUM(H25:H26)</f>
        <v>0</v>
      </c>
      <c r="I24" s="8">
        <f>SUM(I25:I26)</f>
        <v>45.160809569999998</v>
      </c>
      <c r="J24" s="8">
        <f>SUM(J25:J26)</f>
        <v>1.4288655768</v>
      </c>
      <c r="K24" s="8">
        <f>SUM(K25:K26)</f>
        <v>0.20036585942310001</v>
      </c>
      <c r="L24" s="121">
        <f t="shared" ref="L24:L33" si="3">SUM(H24:K24)</f>
        <v>46.790041006223099</v>
      </c>
      <c r="M24" s="99"/>
      <c r="N24" s="179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1">
        <f>SUM(O24:R24)</f>
        <v>36.578175203680367</v>
      </c>
      <c r="T24" s="169"/>
      <c r="U24" s="176" t="s">
        <v>18</v>
      </c>
      <c r="Z24" s="8">
        <v>0</v>
      </c>
      <c r="AA24" s="8">
        <v>42.55297624</v>
      </c>
      <c r="AB24" s="8">
        <v>1.3921961322999998</v>
      </c>
      <c r="AC24" s="8">
        <v>0.2010625338216</v>
      </c>
      <c r="AD24" s="121">
        <v>44.146234906121599</v>
      </c>
    </row>
    <row r="25" spans="2:30" x14ac:dyDescent="0.25">
      <c r="C25" s="177" t="s">
        <v>19</v>
      </c>
      <c r="D25" t="s">
        <v>89</v>
      </c>
      <c r="E25" t="s">
        <v>90</v>
      </c>
      <c r="F25" t="s">
        <v>91</v>
      </c>
      <c r="G25" t="s">
        <v>92</v>
      </c>
      <c r="H25" s="19">
        <f>VLOOKUP(D25,Résultats!$B$2:$AX$476,'T energie vecteurs'!I5,FALSE)</f>
        <v>0</v>
      </c>
      <c r="I25" s="19">
        <f>VLOOKUP(E25,Résultats!$B$2:$AX$476,'T energie vecteurs'!I5,FALSE)</f>
        <v>26.911272530000002</v>
      </c>
      <c r="J25" s="19">
        <f>VLOOKUP(F25,Résultats!$B$2:$AX$476,'T energie vecteurs'!I5,FALSE)</f>
        <v>0.11667917680000001</v>
      </c>
      <c r="K25" s="19">
        <f>VLOOKUP(G51,Résultats!$B$2:$AX$476,'T energie vecteurs'!I5,FALSE)</f>
        <v>1.9557823099999999E-5</v>
      </c>
      <c r="L25" s="120">
        <f t="shared" si="3"/>
        <v>27.027971264623105</v>
      </c>
      <c r="M25" s="19"/>
      <c r="N25" s="177" t="s">
        <v>19</v>
      </c>
      <c r="O25" s="172"/>
      <c r="P25" s="19"/>
      <c r="Q25" s="55"/>
      <c r="R25" s="19"/>
      <c r="S25" s="120"/>
      <c r="T25" s="169"/>
      <c r="U25" s="177" t="s">
        <v>19</v>
      </c>
      <c r="V25" t="s">
        <v>89</v>
      </c>
      <c r="W25" t="s">
        <v>90</v>
      </c>
      <c r="X25" t="s">
        <v>91</v>
      </c>
      <c r="Y25" t="s">
        <v>92</v>
      </c>
      <c r="Z25" s="19">
        <v>0</v>
      </c>
      <c r="AA25" s="19">
        <v>24.27689878</v>
      </c>
      <c r="AB25" s="19">
        <v>5.53126533E-2</v>
      </c>
      <c r="AC25" s="19">
        <v>2.9938821599999999E-5</v>
      </c>
      <c r="AD25" s="120">
        <v>24.332241372121601</v>
      </c>
    </row>
    <row r="26" spans="2:30" x14ac:dyDescent="0.25">
      <c r="C26" s="178" t="s">
        <v>20</v>
      </c>
      <c r="D26" t="s">
        <v>93</v>
      </c>
      <c r="E26" t="s">
        <v>94</v>
      </c>
      <c r="F26" t="s">
        <v>95</v>
      </c>
      <c r="G26" t="s">
        <v>96</v>
      </c>
      <c r="H26" s="19">
        <f>VLOOKUP(D26,Résultats!$B$2:$AX$476,'T energie vecteurs'!I5,FALSE)</f>
        <v>0</v>
      </c>
      <c r="I26" s="19">
        <f>VLOOKUP(E26,Résultats!$B$2:$AX$476,'T energie vecteurs'!I5,FALSE)</f>
        <v>18.24953704</v>
      </c>
      <c r="J26" s="19">
        <f>VLOOKUP(F26,Résultats!$B$2:$AX$476,'T energie vecteurs'!I5,FALSE)</f>
        <v>1.3121864000000001</v>
      </c>
      <c r="K26" s="19">
        <f>VLOOKUP(G26,Résultats!$B$2:$AX$476,'T energie vecteurs'!I5,FALSE)</f>
        <v>0.2003463016</v>
      </c>
      <c r="L26" s="120">
        <f t="shared" si="3"/>
        <v>19.762069741600001</v>
      </c>
      <c r="M26" s="19"/>
      <c r="N26" s="178" t="s">
        <v>20</v>
      </c>
      <c r="O26" s="172"/>
      <c r="P26" s="19"/>
      <c r="Q26" s="55"/>
      <c r="R26" s="19"/>
      <c r="S26" s="120"/>
      <c r="T26" s="169"/>
      <c r="U26" s="178" t="s">
        <v>20</v>
      </c>
      <c r="V26" t="s">
        <v>93</v>
      </c>
      <c r="W26" t="s">
        <v>94</v>
      </c>
      <c r="X26" t="s">
        <v>95</v>
      </c>
      <c r="Y26" t="s">
        <v>96</v>
      </c>
      <c r="Z26" s="19">
        <v>0</v>
      </c>
      <c r="AA26" s="19">
        <v>18.27607746</v>
      </c>
      <c r="AB26" s="19">
        <v>1.3368834789999999</v>
      </c>
      <c r="AC26" s="19">
        <v>0.20103259500000001</v>
      </c>
      <c r="AD26" s="120">
        <v>19.813993534000002</v>
      </c>
    </row>
    <row r="27" spans="2:30" x14ac:dyDescent="0.25">
      <c r="C27" s="176" t="s">
        <v>21</v>
      </c>
      <c r="D27" t="s">
        <v>97</v>
      </c>
      <c r="E27" t="s">
        <v>98</v>
      </c>
      <c r="F27" t="s">
        <v>99</v>
      </c>
      <c r="G27" t="s">
        <v>100</v>
      </c>
      <c r="H27" s="8">
        <f>VLOOKUP(D27,Résultats!$B$2:$AX$476,'T energie vecteurs'!I5,FALSE)</f>
        <v>0.25838832039999998</v>
      </c>
      <c r="I27" s="8">
        <f>VLOOKUP(E27,Résultats!$B$2:$AX$476,'T energie vecteurs'!I5,FALSE)</f>
        <v>6.3876031260000001</v>
      </c>
      <c r="J27" s="8">
        <f>VLOOKUP(F27,Résultats!$B$2:$AX$476,'T energie vecteurs'!I5,FALSE)</f>
        <v>14.540593469999999</v>
      </c>
      <c r="K27" s="8">
        <f>VLOOKUP(G27,Résultats!$B$2:$AX$476,'T energie vecteurs'!I5,FALSE)+6</f>
        <v>19.806230079999999</v>
      </c>
      <c r="L27" s="121">
        <f t="shared" si="3"/>
        <v>40.9928149964</v>
      </c>
      <c r="M27" s="99"/>
      <c r="N27" s="179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1">
        <f t="shared" ref="S27:S33" si="4">SUM(O27:R27)</f>
        <v>38.335315468831681</v>
      </c>
      <c r="T27" s="169"/>
      <c r="U27" s="176" t="s">
        <v>21</v>
      </c>
      <c r="V27" t="s">
        <v>97</v>
      </c>
      <c r="W27" t="s">
        <v>98</v>
      </c>
      <c r="X27" t="s">
        <v>99</v>
      </c>
      <c r="Y27" t="s">
        <v>100</v>
      </c>
      <c r="Z27" s="8">
        <v>0.25700357509999999</v>
      </c>
      <c r="AA27" s="8">
        <v>6.2790064450000003</v>
      </c>
      <c r="AB27" s="8">
        <v>14.260765490000001</v>
      </c>
      <c r="AC27" s="8">
        <v>19.58359978</v>
      </c>
      <c r="AD27" s="121">
        <v>40.380375290100005</v>
      </c>
    </row>
    <row r="28" spans="2:30" x14ac:dyDescent="0.25">
      <c r="C28" s="176" t="s">
        <v>22</v>
      </c>
      <c r="D28" t="s">
        <v>101</v>
      </c>
      <c r="E28" t="s">
        <v>102</v>
      </c>
      <c r="F28" t="s">
        <v>103</v>
      </c>
      <c r="G28" t="s">
        <v>104</v>
      </c>
      <c r="H28" s="8">
        <f>VLOOKUP(D28,Résultats!$B$2:$AX$476,'T energie vecteurs'!I5,FALSE)</f>
        <v>0</v>
      </c>
      <c r="I28" s="8">
        <f>VLOOKUP(E28,Résultats!$B$2:$AX$476,'T energie vecteurs'!I5,FALSE)</f>
        <v>3.1129452770000001</v>
      </c>
      <c r="J28" s="8">
        <f>VLOOKUP(F28,Résultats!$B$2:$AX$476,'T energie vecteurs'!I5,FALSE)</f>
        <v>11.97052916</v>
      </c>
      <c r="K28" s="8">
        <f>VLOOKUP(G28,Résultats!$B$2:$AX$476,'T energie vecteurs'!I5,FALSE)</f>
        <v>6.8754454520000001</v>
      </c>
      <c r="L28" s="121">
        <f t="shared" si="3"/>
        <v>21.958919889000001</v>
      </c>
      <c r="M28" s="99"/>
      <c r="N28" s="179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1">
        <f t="shared" si="4"/>
        <v>20.652866188587154</v>
      </c>
      <c r="T28" s="169"/>
      <c r="U28" s="176" t="s">
        <v>22</v>
      </c>
      <c r="V28" t="s">
        <v>101</v>
      </c>
      <c r="W28" t="s">
        <v>102</v>
      </c>
      <c r="X28" t="s">
        <v>103</v>
      </c>
      <c r="Y28" t="s">
        <v>104</v>
      </c>
      <c r="Z28" s="8">
        <v>0</v>
      </c>
      <c r="AA28" s="8">
        <v>4.0099261119999996</v>
      </c>
      <c r="AB28" s="8">
        <v>15.718212980000001</v>
      </c>
      <c r="AC28" s="8">
        <v>8.7347550680000001</v>
      </c>
      <c r="AD28" s="121">
        <v>28.462894159999998</v>
      </c>
    </row>
    <row r="29" spans="2:30" x14ac:dyDescent="0.25">
      <c r="C29" s="176" t="s">
        <v>23</v>
      </c>
      <c r="H29" s="8">
        <f>SUM(H30:H32)</f>
        <v>3.1165263213000003</v>
      </c>
      <c r="I29" s="8">
        <f>SUM(I30:I32)</f>
        <v>17.251480194999999</v>
      </c>
      <c r="J29" s="8">
        <f>SUM(J30:J32)</f>
        <v>10.230753524100001</v>
      </c>
      <c r="K29" s="8">
        <f>SUM(K30:K32)</f>
        <v>14.833037666700001</v>
      </c>
      <c r="L29" s="121">
        <f t="shared" si="3"/>
        <v>45.431797707100003</v>
      </c>
      <c r="M29" s="99"/>
      <c r="N29" s="179" t="s">
        <v>280</v>
      </c>
      <c r="O29" s="36">
        <f>O30+O31</f>
        <v>3.1626378182920636</v>
      </c>
      <c r="P29" s="35">
        <f t="shared" ref="P29:R29" si="5">P30+P31</f>
        <v>13.919973516612528</v>
      </c>
      <c r="Q29" s="35">
        <f t="shared" si="5"/>
        <v>9.0413234941421319</v>
      </c>
      <c r="R29" s="35">
        <f t="shared" si="5"/>
        <v>14.312071337572707</v>
      </c>
      <c r="S29" s="171">
        <f t="shared" si="4"/>
        <v>40.436006166619435</v>
      </c>
      <c r="T29" s="169"/>
      <c r="U29" s="176" t="s">
        <v>23</v>
      </c>
      <c r="Z29" s="8">
        <v>3.0675211756</v>
      </c>
      <c r="AA29" s="8">
        <v>16.563450766999999</v>
      </c>
      <c r="AB29" s="8">
        <v>10.164722621499999</v>
      </c>
      <c r="AC29" s="8">
        <v>14.5405478762</v>
      </c>
      <c r="AD29" s="121">
        <v>44.336242440299998</v>
      </c>
    </row>
    <row r="30" spans="2:30" x14ac:dyDescent="0.25">
      <c r="C30" s="178" t="s">
        <v>24</v>
      </c>
      <c r="D30" t="s">
        <v>105</v>
      </c>
      <c r="E30" t="s">
        <v>106</v>
      </c>
      <c r="F30" t="s">
        <v>107</v>
      </c>
      <c r="G30" t="s">
        <v>108</v>
      </c>
      <c r="H30" s="19">
        <f>VLOOKUP(D30,Résultats!$B$2:$AX$476,'T energie vecteurs'!I5,FALSE)</f>
        <v>2.2075355590000001</v>
      </c>
      <c r="I30" s="19">
        <f>VLOOKUP(E30,Résultats!$B$2:$AX$476,'T energie vecteurs'!I5,FALSE)</f>
        <v>12.88643688</v>
      </c>
      <c r="J30" s="19">
        <f>VLOOKUP(F30,Résultats!$B$2:$AX$476,'T energie vecteurs'!I5,FALSE)</f>
        <v>9.9200313990000009</v>
      </c>
      <c r="K30" s="19">
        <f>VLOOKUP(G30,Résultats!$B$2:$AX$476,'T energie vecteurs'!I5,FALSE)</f>
        <v>12.480483530000001</v>
      </c>
      <c r="L30" s="120">
        <f t="shared" si="3"/>
        <v>37.494487368000001</v>
      </c>
      <c r="M30" s="19"/>
      <c r="N30" s="178" t="s">
        <v>281</v>
      </c>
      <c r="O30" s="172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0">
        <f t="shared" si="4"/>
        <v>25.792217113675775</v>
      </c>
      <c r="T30" s="169"/>
      <c r="U30" s="178" t="s">
        <v>24</v>
      </c>
      <c r="V30" t="s">
        <v>105</v>
      </c>
      <c r="W30" t="s">
        <v>106</v>
      </c>
      <c r="X30" t="s">
        <v>107</v>
      </c>
      <c r="Y30" t="s">
        <v>108</v>
      </c>
      <c r="Z30" s="19">
        <v>2.1687527320000002</v>
      </c>
      <c r="AA30" s="19">
        <v>12.22219013</v>
      </c>
      <c r="AB30" s="19">
        <v>9.8524847629999996</v>
      </c>
      <c r="AC30" s="19">
        <v>12.18988145</v>
      </c>
      <c r="AD30" s="120">
        <v>36.433309074999997</v>
      </c>
    </row>
    <row r="31" spans="2:30" x14ac:dyDescent="0.25">
      <c r="C31" s="178" t="s">
        <v>153</v>
      </c>
      <c r="D31" t="s">
        <v>154</v>
      </c>
      <c r="E31" t="s">
        <v>155</v>
      </c>
      <c r="F31" t="s">
        <v>156</v>
      </c>
      <c r="G31" t="s">
        <v>157</v>
      </c>
      <c r="H31" s="19">
        <f>VLOOKUP(D31,Résultats!$B$2:$AX$476,'T energie vecteurs'!I5,FALSE)</f>
        <v>0.90899076229999998</v>
      </c>
      <c r="I31" s="19">
        <f>VLOOKUP(E31,Résultats!$B$2:$AX$476,'T energie vecteurs'!I5,FALSE)</f>
        <v>1.9690118130000001</v>
      </c>
      <c r="J31" s="19">
        <f>VLOOKUP(F31,Résultats!$B$2:$AX$476,'T energie vecteurs'!I5,FALSE)</f>
        <v>0</v>
      </c>
      <c r="K31" s="19">
        <f>VLOOKUP(G31,Résultats!$B$2:$AX$476,'T energie vecteurs'!I5,FALSE)</f>
        <v>2.0282196190000001</v>
      </c>
      <c r="L31" s="120">
        <f t="shared" si="3"/>
        <v>4.9062221942999997</v>
      </c>
      <c r="M31" s="19"/>
      <c r="N31" s="178" t="s">
        <v>153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0">
        <f t="shared" si="4"/>
        <v>14.643789052943653</v>
      </c>
      <c r="T31" s="169"/>
      <c r="U31" s="178" t="s">
        <v>153</v>
      </c>
      <c r="V31" t="s">
        <v>154</v>
      </c>
      <c r="W31" t="s">
        <v>155</v>
      </c>
      <c r="X31" t="s">
        <v>156</v>
      </c>
      <c r="Y31" t="s">
        <v>157</v>
      </c>
      <c r="Z31" s="19">
        <v>0.89876844359999997</v>
      </c>
      <c r="AA31" s="19">
        <v>1.967426304</v>
      </c>
      <c r="AB31" s="19">
        <v>0</v>
      </c>
      <c r="AC31" s="19">
        <v>2.0284387939999999</v>
      </c>
      <c r="AD31" s="120">
        <v>4.8946335415999993</v>
      </c>
    </row>
    <row r="32" spans="2:30" x14ac:dyDescent="0.25">
      <c r="C32" s="178" t="s">
        <v>25</v>
      </c>
      <c r="D32" t="s">
        <v>109</v>
      </c>
      <c r="E32" t="s">
        <v>110</v>
      </c>
      <c r="F32" t="s">
        <v>111</v>
      </c>
      <c r="G32" t="s">
        <v>112</v>
      </c>
      <c r="H32" s="19">
        <f>VLOOKUP(D32,Résultats!$B$2:$AX$476,'T energie vecteurs'!I5,FALSE)</f>
        <v>0</v>
      </c>
      <c r="I32" s="19">
        <f>VLOOKUP(E32,Résultats!$B$2:$AX$476,'T energie vecteurs'!I5,FALSE)</f>
        <v>2.396031502</v>
      </c>
      <c r="J32" s="19">
        <f>VLOOKUP(F32,Résultats!$B$2:$AX$476,'T energie vecteurs'!I5,FALSE)</f>
        <v>0.31072212510000002</v>
      </c>
      <c r="K32" s="19">
        <f>VLOOKUP(G32,Résultats!$B$2:$AX$476,'T energie vecteurs'!I5,FALSE)</f>
        <v>0.32433451769999999</v>
      </c>
      <c r="L32" s="120">
        <f t="shared" si="3"/>
        <v>3.0310881448</v>
      </c>
      <c r="M32" s="19"/>
      <c r="N32" s="179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1">
        <f t="shared" si="4"/>
        <v>4.4610384226828508</v>
      </c>
      <c r="T32" s="169"/>
      <c r="U32" s="178" t="s">
        <v>25</v>
      </c>
      <c r="V32" t="s">
        <v>109</v>
      </c>
      <c r="W32" t="s">
        <v>110</v>
      </c>
      <c r="X32" t="s">
        <v>111</v>
      </c>
      <c r="Y32" t="s">
        <v>112</v>
      </c>
      <c r="Z32" s="19">
        <v>0</v>
      </c>
      <c r="AA32" s="19">
        <v>2.373834333</v>
      </c>
      <c r="AB32" s="19">
        <v>0.31223785850000002</v>
      </c>
      <c r="AC32" s="19">
        <v>0.3222276322</v>
      </c>
      <c r="AD32" s="120">
        <v>3.0082998237000003</v>
      </c>
    </row>
    <row r="33" spans="3:30" x14ac:dyDescent="0.25">
      <c r="C33" s="29" t="s">
        <v>26</v>
      </c>
      <c r="D33" s="10"/>
      <c r="E33" s="10"/>
      <c r="F33" s="10"/>
      <c r="G33" s="10"/>
      <c r="H33" s="9">
        <f>SUM(H24,H27:H29)</f>
        <v>3.3749146417000002</v>
      </c>
      <c r="I33" s="9">
        <f>SUM(I24,I27:I29)</f>
        <v>71.912838168000007</v>
      </c>
      <c r="J33" s="9">
        <f>SUM(J24,J27:J29)</f>
        <v>38.170741730899998</v>
      </c>
      <c r="K33" s="9">
        <f>SUM(K24,K27:K29)</f>
        <v>41.715079058123102</v>
      </c>
      <c r="L33" s="123">
        <f t="shared" si="3"/>
        <v>155.17357359872312</v>
      </c>
      <c r="M33" s="105"/>
      <c r="N33" s="180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3">
        <f t="shared" si="4"/>
        <v>140.46340145040148</v>
      </c>
      <c r="T33" s="105"/>
      <c r="U33" s="29" t="s">
        <v>26</v>
      </c>
      <c r="V33" s="10"/>
      <c r="W33" s="10"/>
      <c r="X33" s="10"/>
      <c r="Y33" s="10"/>
      <c r="Z33" s="9">
        <v>3.3245247507000002</v>
      </c>
      <c r="AA33" s="9">
        <v>69.405359564000008</v>
      </c>
      <c r="AB33" s="9">
        <v>41.535897223799999</v>
      </c>
      <c r="AC33" s="9">
        <v>43.059965258021599</v>
      </c>
      <c r="AD33" s="123">
        <v>157.3257467965216</v>
      </c>
    </row>
    <row r="34" spans="3:30" s="3" customFormat="1" x14ac:dyDescent="0.25">
      <c r="H34" s="69"/>
      <c r="I34" s="69"/>
      <c r="J34" s="69"/>
      <c r="K34" s="69"/>
      <c r="L34" s="69"/>
      <c r="M34" s="69"/>
      <c r="N34" s="69"/>
      <c r="O34" s="103"/>
      <c r="P34" s="103"/>
      <c r="Q34" s="103"/>
      <c r="R34" s="104"/>
      <c r="S34" s="69"/>
      <c r="T34" s="69"/>
      <c r="Z34" s="69"/>
      <c r="AA34" s="69"/>
      <c r="AB34" s="69"/>
      <c r="AC34" s="69"/>
      <c r="AD34" s="69"/>
    </row>
    <row r="35" spans="3:3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Z35" s="69"/>
      <c r="AA35" s="69"/>
      <c r="AB35" s="69"/>
      <c r="AC35" s="69"/>
      <c r="AD35" s="69"/>
    </row>
    <row r="36" spans="3:30" ht="31.5" x14ac:dyDescent="0.35">
      <c r="C36" s="174">
        <v>2025</v>
      </c>
      <c r="D36" s="175"/>
      <c r="E36" s="175"/>
      <c r="F36" s="175"/>
      <c r="G36" s="175"/>
      <c r="H36" s="101" t="s">
        <v>36</v>
      </c>
      <c r="I36" s="101" t="s">
        <v>159</v>
      </c>
      <c r="J36" s="101" t="s">
        <v>38</v>
      </c>
      <c r="K36" s="101" t="s">
        <v>158</v>
      </c>
      <c r="L36" s="118" t="s">
        <v>1</v>
      </c>
      <c r="M36" s="25"/>
      <c r="N36" s="174">
        <v>2025</v>
      </c>
      <c r="O36" s="170" t="s">
        <v>36</v>
      </c>
      <c r="P36" s="101" t="s">
        <v>159</v>
      </c>
      <c r="Q36" s="101" t="s">
        <v>38</v>
      </c>
      <c r="R36" s="101" t="s">
        <v>158</v>
      </c>
      <c r="S36" s="118" t="s">
        <v>1</v>
      </c>
      <c r="T36" s="25"/>
      <c r="U36" s="174">
        <v>2025</v>
      </c>
      <c r="V36" s="175"/>
      <c r="W36" s="175"/>
      <c r="X36" s="175"/>
      <c r="Y36" s="175"/>
      <c r="Z36" s="101" t="s">
        <v>36</v>
      </c>
      <c r="AA36" s="101" t="s">
        <v>159</v>
      </c>
      <c r="AB36" s="101" t="s">
        <v>38</v>
      </c>
      <c r="AC36" s="101" t="s">
        <v>158</v>
      </c>
      <c r="AD36" s="118" t="s">
        <v>1</v>
      </c>
    </row>
    <row r="37" spans="3:30" x14ac:dyDescent="0.25">
      <c r="C37" s="176" t="s">
        <v>18</v>
      </c>
      <c r="H37" s="8">
        <f>SUM(H38:H39)</f>
        <v>0</v>
      </c>
      <c r="I37" s="8">
        <f>SUM(I38:I39)</f>
        <v>42.711013539999996</v>
      </c>
      <c r="J37" s="8">
        <f>SUM(J38:J39)</f>
        <v>1.6086295102000001</v>
      </c>
      <c r="K37" s="8">
        <f>SUM(K38:K39)</f>
        <v>0.19875216874760002</v>
      </c>
      <c r="L37" s="121">
        <f t="shared" ref="L37:L46" si="6">SUM(H37:K37)</f>
        <v>44.518395218947603</v>
      </c>
      <c r="M37" s="99"/>
      <c r="N37" s="179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1">
        <f>SUM(O37:R37)</f>
        <v>40.669108899112402</v>
      </c>
      <c r="T37" s="99"/>
      <c r="U37" s="176" t="s">
        <v>18</v>
      </c>
      <c r="Z37" s="8">
        <v>0</v>
      </c>
      <c r="AA37" s="8">
        <v>39.888229670000001</v>
      </c>
      <c r="AB37" s="8">
        <v>1.7082035414000001</v>
      </c>
      <c r="AC37" s="8">
        <v>0.19817510045629999</v>
      </c>
      <c r="AD37" s="121">
        <v>41.794608311856301</v>
      </c>
    </row>
    <row r="38" spans="3:30" x14ac:dyDescent="0.25">
      <c r="C38" s="177" t="s">
        <v>19</v>
      </c>
      <c r="D38" t="s">
        <v>89</v>
      </c>
      <c r="E38" t="s">
        <v>90</v>
      </c>
      <c r="F38" t="s">
        <v>91</v>
      </c>
      <c r="G38" t="s">
        <v>92</v>
      </c>
      <c r="H38" s="19">
        <f>VLOOKUP(D38,Résultats!$B$2:$AX$476,'T energie vecteurs'!N5,FALSE)</f>
        <v>0</v>
      </c>
      <c r="I38" s="19">
        <f>VLOOKUP(E38,Résultats!$B$2:$AX$476,'T energie vecteurs'!N5,FALSE)</f>
        <v>25.27458553</v>
      </c>
      <c r="J38" s="19">
        <f>VLOOKUP(F38,Résultats!$B$2:$AX$476,'T energie vecteurs'!N5,FALSE)</f>
        <v>0.3636687462</v>
      </c>
      <c r="K38" s="19">
        <f>VLOOKUP(G51,Résultats!$B$2:$AX$476,'T energie vecteurs'!N5,FALSE)</f>
        <v>3.5766847600000003E-5</v>
      </c>
      <c r="L38" s="120">
        <f t="shared" si="6"/>
        <v>25.638290043047597</v>
      </c>
      <c r="M38" s="19"/>
      <c r="N38" s="177" t="s">
        <v>19</v>
      </c>
      <c r="O38" s="172"/>
      <c r="P38" s="19"/>
      <c r="Q38" s="55"/>
      <c r="R38" s="19"/>
      <c r="S38" s="120"/>
      <c r="T38" s="19"/>
      <c r="U38" s="177" t="s">
        <v>19</v>
      </c>
      <c r="V38" t="s">
        <v>89</v>
      </c>
      <c r="W38" t="s">
        <v>90</v>
      </c>
      <c r="X38" t="s">
        <v>91</v>
      </c>
      <c r="Y38" t="s">
        <v>92</v>
      </c>
      <c r="Z38" s="19">
        <v>0</v>
      </c>
      <c r="AA38" s="19">
        <v>22.434229439999999</v>
      </c>
      <c r="AB38" s="19">
        <v>0.31975042440000001</v>
      </c>
      <c r="AC38" s="19">
        <v>4.6753956300000001E-5</v>
      </c>
      <c r="AD38" s="120">
        <v>22.754026618356299</v>
      </c>
    </row>
    <row r="39" spans="3:30" x14ac:dyDescent="0.25">
      <c r="C39" s="178" t="s">
        <v>20</v>
      </c>
      <c r="D39" t="s">
        <v>93</v>
      </c>
      <c r="E39" t="s">
        <v>94</v>
      </c>
      <c r="F39" t="s">
        <v>95</v>
      </c>
      <c r="G39" t="s">
        <v>96</v>
      </c>
      <c r="H39" s="19">
        <f>VLOOKUP(D39,Résultats!$B$2:$AX$476,'T energie vecteurs'!N5,FALSE)</f>
        <v>0</v>
      </c>
      <c r="I39" s="19">
        <f>VLOOKUP(E39,Résultats!$B$2:$AX$476,'T energie vecteurs'!N5,FALSE)</f>
        <v>17.43642801</v>
      </c>
      <c r="J39" s="19">
        <f>VLOOKUP(F39,Résultats!$B$2:$AX$476,'T energie vecteurs'!N5,FALSE)</f>
        <v>1.244960764</v>
      </c>
      <c r="K39" s="19">
        <f>VLOOKUP(G39,Résultats!$B$2:$AX$476,'T energie vecteurs'!N5,FALSE)</f>
        <v>0.19871640190000001</v>
      </c>
      <c r="L39" s="120">
        <f t="shared" si="6"/>
        <v>18.880105175899999</v>
      </c>
      <c r="M39" s="19"/>
      <c r="N39" s="178" t="s">
        <v>20</v>
      </c>
      <c r="O39" s="172"/>
      <c r="P39" s="19"/>
      <c r="Q39" s="55"/>
      <c r="R39" s="19"/>
      <c r="S39" s="120"/>
      <c r="T39" s="19"/>
      <c r="U39" s="178" t="s">
        <v>20</v>
      </c>
      <c r="V39" t="s">
        <v>93</v>
      </c>
      <c r="W39" t="s">
        <v>94</v>
      </c>
      <c r="X39" t="s">
        <v>95</v>
      </c>
      <c r="Y39" t="s">
        <v>96</v>
      </c>
      <c r="Z39" s="19">
        <v>0</v>
      </c>
      <c r="AA39" s="19">
        <v>17.454000229999998</v>
      </c>
      <c r="AB39" s="19">
        <v>1.3884531170000001</v>
      </c>
      <c r="AC39" s="19">
        <v>0.1981283465</v>
      </c>
      <c r="AD39" s="120">
        <v>19.040581693499998</v>
      </c>
    </row>
    <row r="40" spans="3:30" x14ac:dyDescent="0.25">
      <c r="C40" s="176" t="s">
        <v>21</v>
      </c>
      <c r="D40" t="s">
        <v>97</v>
      </c>
      <c r="E40" t="s">
        <v>98</v>
      </c>
      <c r="F40" t="s">
        <v>99</v>
      </c>
      <c r="G40" t="s">
        <v>100</v>
      </c>
      <c r="H40" s="263">
        <f>VLOOKUP(D40,Résultats!$B$2:$AX$476,'T energie vecteurs'!N5,FALSE)</f>
        <v>0.21168971950000001</v>
      </c>
      <c r="I40" s="263">
        <f>VLOOKUP(E40,Résultats!$B$2:$AX$476,'T energie vecteurs'!N5,FALSE)</f>
        <v>5.9348818870000004</v>
      </c>
      <c r="J40" s="263">
        <f>VLOOKUP(F40,Résultats!$B$2:$AX$476,'T energie vecteurs'!N5,FALSE)</f>
        <v>14.27595109</v>
      </c>
      <c r="K40" s="263">
        <f>VLOOKUP(G40,Résultats!$B$2:$AX$476,'T energie vecteurs'!N5,FALSE)+8</f>
        <v>20.466806290000001</v>
      </c>
      <c r="L40" s="264">
        <f t="shared" si="6"/>
        <v>40.889328986500004</v>
      </c>
      <c r="M40" s="99"/>
      <c r="N40" s="179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1">
        <f t="shared" ref="S40:S46" si="7">SUM(O40:R40)</f>
        <v>39.105494056556061</v>
      </c>
      <c r="T40" s="99"/>
      <c r="U40" s="176" t="s">
        <v>21</v>
      </c>
      <c r="V40" t="s">
        <v>97</v>
      </c>
      <c r="W40" t="s">
        <v>98</v>
      </c>
      <c r="X40" t="s">
        <v>99</v>
      </c>
      <c r="Y40" t="s">
        <v>100</v>
      </c>
      <c r="Z40" s="263">
        <v>0.20886674250000001</v>
      </c>
      <c r="AA40" s="263">
        <v>5.4076154479999996</v>
      </c>
      <c r="AB40" s="263">
        <v>14.26246018</v>
      </c>
      <c r="AC40" s="263">
        <v>19.465691630000002</v>
      </c>
      <c r="AD40" s="264">
        <v>39.344634000500001</v>
      </c>
    </row>
    <row r="41" spans="3:30" x14ac:dyDescent="0.25">
      <c r="C41" s="176" t="s">
        <v>22</v>
      </c>
      <c r="D41" t="s">
        <v>101</v>
      </c>
      <c r="E41" t="s">
        <v>102</v>
      </c>
      <c r="F41" t="s">
        <v>103</v>
      </c>
      <c r="G41" t="s">
        <v>104</v>
      </c>
      <c r="H41" s="8">
        <f>VLOOKUP(D41,Résultats!$B$2:$AX$476,'T energie vecteurs'!N5,FALSE)</f>
        <v>0</v>
      </c>
      <c r="I41" s="8">
        <f>VLOOKUP(E41,Résultats!$B$2:$AX$476,'T energie vecteurs'!N5,FALSE)</f>
        <v>3.1636431410000001</v>
      </c>
      <c r="J41" s="8">
        <f>VLOOKUP(F41,Résultats!$B$2:$AX$476,'T energie vecteurs'!N5,FALSE)</f>
        <v>11.56831227</v>
      </c>
      <c r="K41" s="8">
        <f>VLOOKUP(G41,Résultats!$B$2:$AX$476,'T energie vecteurs'!N5,FALSE)</f>
        <v>6.3177615380000001</v>
      </c>
      <c r="L41" s="121">
        <f t="shared" si="6"/>
        <v>21.049716949</v>
      </c>
      <c r="M41" s="99"/>
      <c r="N41" s="179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1">
        <f t="shared" si="7"/>
        <v>20.446248451860367</v>
      </c>
      <c r="T41" s="99"/>
      <c r="U41" s="176" t="s">
        <v>22</v>
      </c>
      <c r="V41" t="s">
        <v>101</v>
      </c>
      <c r="W41" t="s">
        <v>102</v>
      </c>
      <c r="X41" t="s">
        <v>103</v>
      </c>
      <c r="Y41" t="s">
        <v>104</v>
      </c>
      <c r="Z41" s="8">
        <v>0</v>
      </c>
      <c r="AA41" s="8">
        <v>3.798926351</v>
      </c>
      <c r="AB41" s="8">
        <v>16.09597475</v>
      </c>
      <c r="AC41" s="8">
        <v>7.5886284030000004</v>
      </c>
      <c r="AD41" s="121">
        <v>27.483529504</v>
      </c>
    </row>
    <row r="42" spans="3:30" x14ac:dyDescent="0.25">
      <c r="C42" s="176" t="s">
        <v>23</v>
      </c>
      <c r="H42" s="8">
        <f>SUM(H43:H45)</f>
        <v>3.2180605298000002</v>
      </c>
      <c r="I42" s="8">
        <f>SUM(I43:I45)</f>
        <v>17.320887718999998</v>
      </c>
      <c r="J42" s="8">
        <f>SUM(J43:J45)</f>
        <v>9.793495115799999</v>
      </c>
      <c r="K42" s="8">
        <f>SUM(K43:K45)</f>
        <v>14.187720418500001</v>
      </c>
      <c r="L42" s="121">
        <f t="shared" si="6"/>
        <v>44.520163783099996</v>
      </c>
      <c r="M42" s="99"/>
      <c r="N42" s="179" t="s">
        <v>280</v>
      </c>
      <c r="O42" s="36">
        <f>O43+O44</f>
        <v>4.2119673749809596</v>
      </c>
      <c r="P42" s="35">
        <f t="shared" ref="P42:R42" si="8">P43+P44</f>
        <v>13.344099936220454</v>
      </c>
      <c r="Q42" s="35">
        <f t="shared" si="8"/>
        <v>9.4854890713287645</v>
      </c>
      <c r="R42" s="35">
        <f t="shared" si="8"/>
        <v>13.855608235952786</v>
      </c>
      <c r="S42" s="171">
        <f t="shared" si="7"/>
        <v>40.897164618482961</v>
      </c>
      <c r="T42" s="99"/>
      <c r="U42" s="176" t="s">
        <v>23</v>
      </c>
      <c r="Z42" s="8">
        <v>3.0542298336</v>
      </c>
      <c r="AA42" s="8">
        <v>16.102673034999999</v>
      </c>
      <c r="AB42" s="8">
        <v>10.399579775900001</v>
      </c>
      <c r="AC42" s="8">
        <v>13.5579137179</v>
      </c>
      <c r="AD42" s="121">
        <v>43.114396362400001</v>
      </c>
    </row>
    <row r="43" spans="3:30" x14ac:dyDescent="0.25">
      <c r="C43" s="178" t="s">
        <v>24</v>
      </c>
      <c r="D43" t="s">
        <v>105</v>
      </c>
      <c r="E43" t="s">
        <v>106</v>
      </c>
      <c r="F43" t="s">
        <v>107</v>
      </c>
      <c r="G43" t="s">
        <v>108</v>
      </c>
      <c r="H43" s="19">
        <f>VLOOKUP(D43,Résultats!$B$2:$AX$476,'T energie vecteurs'!N5,FALSE)</f>
        <v>2.3245605290000002</v>
      </c>
      <c r="I43" s="19">
        <f>VLOOKUP(E43,Résultats!$B$2:$AX$476,'T energie vecteurs'!N5,FALSE)</f>
        <v>12.975776189999999</v>
      </c>
      <c r="J43" s="19">
        <f>VLOOKUP(F43,Résultats!$B$2:$AX$476,'T energie vecteurs'!N5,FALSE)</f>
        <v>9.5007191469999999</v>
      </c>
      <c r="K43" s="19">
        <f>VLOOKUP(G43,Résultats!$B$2:$AX$476,'T energie vecteurs'!N5,FALSE)</f>
        <v>11.925865</v>
      </c>
      <c r="L43" s="120">
        <f t="shared" si="6"/>
        <v>36.726920866</v>
      </c>
      <c r="M43" s="19"/>
      <c r="N43" s="178" t="s">
        <v>281</v>
      </c>
      <c r="O43" s="172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0">
        <f t="shared" si="7"/>
        <v>25.274570604429478</v>
      </c>
      <c r="T43" s="19"/>
      <c r="U43" s="178" t="s">
        <v>24</v>
      </c>
      <c r="V43" t="s">
        <v>105</v>
      </c>
      <c r="W43" t="s">
        <v>106</v>
      </c>
      <c r="X43" t="s">
        <v>107</v>
      </c>
      <c r="Y43" t="s">
        <v>108</v>
      </c>
      <c r="Z43" s="19">
        <v>2.163558707</v>
      </c>
      <c r="AA43" s="19">
        <v>11.807462470000001</v>
      </c>
      <c r="AB43" s="19">
        <v>10.071723410000001</v>
      </c>
      <c r="AC43" s="19">
        <v>11.27837864</v>
      </c>
      <c r="AD43" s="120">
        <v>35.321123227000001</v>
      </c>
    </row>
    <row r="44" spans="3:30" x14ac:dyDescent="0.25">
      <c r="C44" s="178" t="s">
        <v>153</v>
      </c>
      <c r="D44" t="s">
        <v>154</v>
      </c>
      <c r="E44" t="s">
        <v>155</v>
      </c>
      <c r="F44" t="s">
        <v>156</v>
      </c>
      <c r="G44" t="s">
        <v>157</v>
      </c>
      <c r="H44" s="19">
        <f>VLOOKUP(D44,Résultats!$B$2:$AX$476,'T energie vecteurs'!N5,FALSE)</f>
        <v>0.89350000080000003</v>
      </c>
      <c r="I44" s="19">
        <f>VLOOKUP(E44,Résultats!$B$2:$AX$476,'T energie vecteurs'!N5,FALSE)</f>
        <v>1.9567366450000001</v>
      </c>
      <c r="J44" s="19">
        <f>VLOOKUP(F44,Résultats!$B$2:$AX$476,'T energie vecteurs'!N5,FALSE)</f>
        <v>0</v>
      </c>
      <c r="K44" s="19">
        <f>VLOOKUP(G44,Résultats!$B$2:$AX$476,'T energie vecteurs'!N5,FALSE)</f>
        <v>1.944170484</v>
      </c>
      <c r="L44" s="120">
        <f t="shared" si="6"/>
        <v>4.7944071297999997</v>
      </c>
      <c r="M44" s="19"/>
      <c r="N44" s="178" t="s">
        <v>153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0">
        <f t="shared" si="7"/>
        <v>15.622594014053488</v>
      </c>
      <c r="T44" s="19"/>
      <c r="U44" s="178" t="s">
        <v>153</v>
      </c>
      <c r="V44" t="s">
        <v>154</v>
      </c>
      <c r="W44" t="s">
        <v>155</v>
      </c>
      <c r="X44" t="s">
        <v>156</v>
      </c>
      <c r="Y44" t="s">
        <v>157</v>
      </c>
      <c r="Z44" s="19">
        <v>0.89067112660000003</v>
      </c>
      <c r="AA44" s="19">
        <v>1.969237318</v>
      </c>
      <c r="AB44" s="19">
        <v>0</v>
      </c>
      <c r="AC44" s="19">
        <v>1.966144841</v>
      </c>
      <c r="AD44" s="120">
        <v>4.8260532856000005</v>
      </c>
    </row>
    <row r="45" spans="3:30" x14ac:dyDescent="0.25">
      <c r="C45" s="178" t="s">
        <v>25</v>
      </c>
      <c r="D45" t="s">
        <v>109</v>
      </c>
      <c r="E45" t="s">
        <v>110</v>
      </c>
      <c r="F45" t="s">
        <v>111</v>
      </c>
      <c r="G45" t="s">
        <v>112</v>
      </c>
      <c r="H45" s="19">
        <f>VLOOKUP(D45,Résultats!$B$2:$AX$476,'T energie vecteurs'!N5,FALSE)</f>
        <v>0</v>
      </c>
      <c r="I45" s="19">
        <f>VLOOKUP(E45,Résultats!$B$2:$AX$476,'T energie vecteurs'!N5,FALSE)</f>
        <v>2.3883748840000001</v>
      </c>
      <c r="J45" s="19">
        <f>VLOOKUP(F45,Résultats!$B$2:$AX$476,'T energie vecteurs'!N5,FALSE)</f>
        <v>0.29277596880000001</v>
      </c>
      <c r="K45" s="19">
        <f>VLOOKUP(G45,Résultats!$B$2:$AX$476,'T energie vecteurs'!N5,FALSE)</f>
        <v>0.31768493450000002</v>
      </c>
      <c r="L45" s="120">
        <f t="shared" si="6"/>
        <v>2.9988357873</v>
      </c>
      <c r="M45" s="19"/>
      <c r="N45" s="179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1">
        <f t="shared" si="7"/>
        <v>4.1518340546380408</v>
      </c>
      <c r="T45" s="19"/>
      <c r="U45" s="178" t="s">
        <v>25</v>
      </c>
      <c r="V45" t="s">
        <v>109</v>
      </c>
      <c r="W45" t="s">
        <v>110</v>
      </c>
      <c r="X45" t="s">
        <v>111</v>
      </c>
      <c r="Y45" t="s">
        <v>112</v>
      </c>
      <c r="Z45" s="19">
        <v>0</v>
      </c>
      <c r="AA45" s="19">
        <v>2.3259732469999999</v>
      </c>
      <c r="AB45" s="19">
        <v>0.3278563659</v>
      </c>
      <c r="AC45" s="19">
        <v>0.31339023690000001</v>
      </c>
      <c r="AD45" s="120">
        <v>2.9672198498000002</v>
      </c>
    </row>
    <row r="46" spans="3:30" x14ac:dyDescent="0.25">
      <c r="C46" s="29" t="s">
        <v>26</v>
      </c>
      <c r="D46" s="10"/>
      <c r="E46" s="10"/>
      <c r="F46" s="10"/>
      <c r="G46" s="10"/>
      <c r="H46" s="9">
        <f>SUM(H37,H40:H42)</f>
        <v>3.4297502493000001</v>
      </c>
      <c r="I46" s="9">
        <f>SUM(I37,I40:I42)</f>
        <v>69.130426287000006</v>
      </c>
      <c r="J46" s="9">
        <f>SUM(J37,J40:J42)</f>
        <v>37.246387986000002</v>
      </c>
      <c r="K46" s="9">
        <f>SUM(K37,K40:K42)</f>
        <v>41.171040415247603</v>
      </c>
      <c r="L46" s="123">
        <f t="shared" si="6"/>
        <v>150.9776049375476</v>
      </c>
      <c r="M46" s="105"/>
      <c r="N46" s="180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3">
        <f t="shared" si="7"/>
        <v>145.26985008064983</v>
      </c>
      <c r="T46" s="105"/>
      <c r="U46" s="29" t="s">
        <v>26</v>
      </c>
      <c r="V46" s="10"/>
      <c r="W46" s="10"/>
      <c r="X46" s="10"/>
      <c r="Y46" s="10"/>
      <c r="Z46" s="9">
        <v>3.2630965761000001</v>
      </c>
      <c r="AA46" s="9">
        <v>65.197444504000003</v>
      </c>
      <c r="AB46" s="9">
        <v>42.466218247299999</v>
      </c>
      <c r="AC46" s="9">
        <v>40.8104088513563</v>
      </c>
      <c r="AD46" s="123">
        <v>151.73716817875629</v>
      </c>
    </row>
    <row r="47" spans="3:30" s="3" customFormat="1" x14ac:dyDescent="0.25">
      <c r="H47" s="69"/>
      <c r="I47" s="69"/>
      <c r="J47" s="69"/>
      <c r="K47" s="69"/>
      <c r="L47" s="69"/>
      <c r="M47" s="69"/>
      <c r="N47" s="69"/>
      <c r="O47" s="103"/>
      <c r="P47" s="103"/>
      <c r="Q47" s="103"/>
      <c r="R47" s="104"/>
      <c r="S47" s="69"/>
      <c r="T47" s="69"/>
      <c r="Z47" s="69"/>
      <c r="AA47" s="69"/>
      <c r="AB47" s="69"/>
      <c r="AC47" s="69"/>
      <c r="AD47" s="69"/>
    </row>
    <row r="48" spans="3:3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Z48" s="69"/>
      <c r="AA48" s="69"/>
      <c r="AB48" s="69"/>
      <c r="AC48" s="69"/>
      <c r="AD48" s="69"/>
    </row>
    <row r="49" spans="2:30" ht="31.5" x14ac:dyDescent="0.35">
      <c r="C49" s="174">
        <v>2030</v>
      </c>
      <c r="D49" s="175"/>
      <c r="E49" s="175"/>
      <c r="F49" s="175"/>
      <c r="G49" s="175"/>
      <c r="H49" s="101" t="s">
        <v>36</v>
      </c>
      <c r="I49" s="101" t="s">
        <v>159</v>
      </c>
      <c r="J49" s="101" t="s">
        <v>38</v>
      </c>
      <c r="K49" s="101" t="s">
        <v>158</v>
      </c>
      <c r="L49" s="118" t="s">
        <v>1</v>
      </c>
      <c r="M49" s="25"/>
      <c r="N49" s="174">
        <v>2030</v>
      </c>
      <c r="O49" s="170" t="s">
        <v>36</v>
      </c>
      <c r="P49" s="101" t="s">
        <v>159</v>
      </c>
      <c r="Q49" s="101" t="s">
        <v>38</v>
      </c>
      <c r="R49" s="101" t="s">
        <v>158</v>
      </c>
      <c r="S49" s="118" t="s">
        <v>1</v>
      </c>
      <c r="T49" s="25"/>
      <c r="U49" s="174">
        <v>2030</v>
      </c>
      <c r="V49" s="175"/>
      <c r="W49" s="175"/>
      <c r="X49" s="175"/>
      <c r="Y49" s="175"/>
      <c r="Z49" s="101" t="s">
        <v>36</v>
      </c>
      <c r="AA49" s="101" t="s">
        <v>159</v>
      </c>
      <c r="AB49" s="101" t="s">
        <v>38</v>
      </c>
      <c r="AC49" s="101" t="s">
        <v>158</v>
      </c>
      <c r="AD49" s="118" t="s">
        <v>1</v>
      </c>
    </row>
    <row r="50" spans="2:30" x14ac:dyDescent="0.25">
      <c r="C50" s="176" t="s">
        <v>18</v>
      </c>
      <c r="H50" s="8">
        <f>SUM(H51:H52)</f>
        <v>0</v>
      </c>
      <c r="I50" s="8">
        <f>SUM(I51:I52)</f>
        <v>40.058990620000003</v>
      </c>
      <c r="J50" s="8">
        <f>SUM(J51:J52)</f>
        <v>2.0829936781999998</v>
      </c>
      <c r="K50" s="8">
        <f>SUM(K51:K52)</f>
        <v>0.21024702993610001</v>
      </c>
      <c r="L50" s="121">
        <f>SUM(H50:K50)</f>
        <v>42.352231328136099</v>
      </c>
      <c r="M50" s="99"/>
      <c r="N50" s="179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1">
        <f>SUM(O50:R50)</f>
        <v>36.389770824723101</v>
      </c>
      <c r="T50" s="245">
        <f>S50-'[1]Bilan 2030'!$X$5/11.63</f>
        <v>0</v>
      </c>
      <c r="U50" s="176" t="s">
        <v>18</v>
      </c>
      <c r="Z50" s="8">
        <v>0</v>
      </c>
      <c r="AA50" s="8">
        <v>38.057193460000001</v>
      </c>
      <c r="AB50" s="8">
        <v>2.2486146822999999</v>
      </c>
      <c r="AC50" s="8">
        <v>0.21288303241359999</v>
      </c>
      <c r="AD50" s="121">
        <v>40.518691174713602</v>
      </c>
    </row>
    <row r="51" spans="2:30" x14ac:dyDescent="0.25">
      <c r="C51" s="177" t="s">
        <v>19</v>
      </c>
      <c r="D51" t="s">
        <v>89</v>
      </c>
      <c r="E51" t="s">
        <v>90</v>
      </c>
      <c r="F51" t="s">
        <v>91</v>
      </c>
      <c r="G51" t="s">
        <v>92</v>
      </c>
      <c r="H51" s="19">
        <f>VLOOKUP(D51,Résultats!$B$2:$AX$476,'T energie vecteurs'!S5,FALSE)</f>
        <v>0</v>
      </c>
      <c r="I51" s="19">
        <f>VLOOKUP(E51,Résultats!$B$2:$AX$476,'T energie vecteurs'!S5,FALSE)</f>
        <v>22.63109047</v>
      </c>
      <c r="J51" s="19">
        <f>VLOOKUP(F51,Résultats!$B$2:$AX$476,'T energie vecteurs'!S5,FALSE)</f>
        <v>0.82120162519999995</v>
      </c>
      <c r="K51" s="19">
        <f>VLOOKUP(G51,Résultats!$B$2:$AX$476,'T energie vecteurs'!S5,FALSE)</f>
        <v>4.9916536099999999E-5</v>
      </c>
      <c r="L51" s="120">
        <f t="shared" ref="L51:L58" si="9">SUM(H51:K51)</f>
        <v>23.4523420117361</v>
      </c>
      <c r="M51" s="19"/>
      <c r="N51" s="177" t="s">
        <v>19</v>
      </c>
      <c r="O51" s="172"/>
      <c r="P51" s="19"/>
      <c r="Q51" s="55"/>
      <c r="R51" s="19"/>
      <c r="S51" s="120"/>
      <c r="T51" s="245"/>
      <c r="U51" s="177" t="s">
        <v>19</v>
      </c>
      <c r="V51" t="s">
        <v>89</v>
      </c>
      <c r="W51" t="s">
        <v>90</v>
      </c>
      <c r="X51" t="s">
        <v>91</v>
      </c>
      <c r="Y51" t="s">
        <v>92</v>
      </c>
      <c r="Z51" s="19">
        <v>0</v>
      </c>
      <c r="AA51" s="19">
        <v>20.295607910000001</v>
      </c>
      <c r="AB51" s="19">
        <v>0.80442540330000001</v>
      </c>
      <c r="AC51" s="19">
        <v>6.2539213599999998E-5</v>
      </c>
      <c r="AD51" s="120">
        <v>21.100095852513604</v>
      </c>
    </row>
    <row r="52" spans="2:30" x14ac:dyDescent="0.25">
      <c r="C52" s="178" t="s">
        <v>20</v>
      </c>
      <c r="D52" t="s">
        <v>93</v>
      </c>
      <c r="E52" t="s">
        <v>94</v>
      </c>
      <c r="F52" t="s">
        <v>95</v>
      </c>
      <c r="G52" t="s">
        <v>96</v>
      </c>
      <c r="H52" s="19">
        <f>VLOOKUP(D52,Résultats!$B$2:$AX$476,'T energie vecteurs'!S5,FALSE)</f>
        <v>0</v>
      </c>
      <c r="I52" s="19">
        <f>VLOOKUP(E52,Résultats!$B$2:$AX$476,'T energie vecteurs'!S5,FALSE)</f>
        <v>17.427900149999999</v>
      </c>
      <c r="J52" s="19">
        <f>VLOOKUP(F52,Résultats!$B$2:$AX$476,'T energie vecteurs'!S5,FALSE)</f>
        <v>1.261792053</v>
      </c>
      <c r="K52" s="19">
        <f>VLOOKUP(G52,Résultats!$B$2:$AX$476,'T energie vecteurs'!S5,FALSE)</f>
        <v>0.2101971134</v>
      </c>
      <c r="L52" s="120">
        <f t="shared" si="9"/>
        <v>18.899889316399999</v>
      </c>
      <c r="M52" s="19"/>
      <c r="N52" s="178" t="s">
        <v>20</v>
      </c>
      <c r="O52" s="172"/>
      <c r="P52" s="19"/>
      <c r="Q52" s="55"/>
      <c r="R52" s="19"/>
      <c r="S52" s="120"/>
      <c r="T52" s="245"/>
      <c r="U52" s="178" t="s">
        <v>20</v>
      </c>
      <c r="V52" t="s">
        <v>93</v>
      </c>
      <c r="W52" t="s">
        <v>94</v>
      </c>
      <c r="X52" t="s">
        <v>95</v>
      </c>
      <c r="Y52" t="s">
        <v>96</v>
      </c>
      <c r="Z52" s="19">
        <v>0</v>
      </c>
      <c r="AA52" s="19">
        <v>17.76158555</v>
      </c>
      <c r="AB52" s="19">
        <v>1.4441892789999999</v>
      </c>
      <c r="AC52" s="19">
        <v>0.21282049319999999</v>
      </c>
      <c r="AD52" s="120">
        <v>19.418595322199998</v>
      </c>
    </row>
    <row r="53" spans="2:30" x14ac:dyDescent="0.25">
      <c r="C53" s="176" t="s">
        <v>21</v>
      </c>
      <c r="D53" t="s">
        <v>97</v>
      </c>
      <c r="E53" t="s">
        <v>98</v>
      </c>
      <c r="F53" t="s">
        <v>99</v>
      </c>
      <c r="G53" t="s">
        <v>100</v>
      </c>
      <c r="H53" s="263">
        <f>VLOOKUP(D53,Résultats!$B$2:$AX$476,'T energie vecteurs'!S5,FALSE)</f>
        <v>0.17650802700000001</v>
      </c>
      <c r="I53" s="263">
        <f>VLOOKUP(E53,Résultats!$B$2:$AX$476,'T energie vecteurs'!S5,FALSE)</f>
        <v>5.1763538809999998</v>
      </c>
      <c r="J53" s="263">
        <f>VLOOKUP(F53,Résultats!$B$2:$AX$476,'T energie vecteurs'!S5,FALSE)</f>
        <v>14.299541509999999</v>
      </c>
      <c r="K53" s="263">
        <f>VLOOKUP(G53,Résultats!$B$2:$AX$476,'T energie vecteurs'!S5,FALSE)+8</f>
        <v>19.40142677</v>
      </c>
      <c r="L53" s="264">
        <f>SUM(H53:K53)</f>
        <v>39.053830187999999</v>
      </c>
      <c r="M53" s="99"/>
      <c r="N53" s="179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1">
        <f t="shared" ref="S53:S59" si="10">SUM(O53:R53)</f>
        <v>38.794555466365907</v>
      </c>
      <c r="T53" s="245">
        <f>S53-'[1]Bilan 2030'!$V$5/11.63</f>
        <v>0</v>
      </c>
      <c r="U53" s="176" t="s">
        <v>21</v>
      </c>
      <c r="V53" t="s">
        <v>97</v>
      </c>
      <c r="W53" t="s">
        <v>98</v>
      </c>
      <c r="X53" t="s">
        <v>99</v>
      </c>
      <c r="Y53" t="s">
        <v>100</v>
      </c>
      <c r="Z53" s="263">
        <v>0.17460556299999999</v>
      </c>
      <c r="AA53" s="263">
        <v>4.7367121130000003</v>
      </c>
      <c r="AB53" s="263">
        <v>14.19547335</v>
      </c>
      <c r="AC53" s="263">
        <v>18.55761408</v>
      </c>
      <c r="AD53" s="264">
        <v>37.664405106000004</v>
      </c>
    </row>
    <row r="54" spans="2:30" x14ac:dyDescent="0.25">
      <c r="C54" s="176" t="s">
        <v>22</v>
      </c>
      <c r="D54" t="s">
        <v>101</v>
      </c>
      <c r="E54" t="s">
        <v>102</v>
      </c>
      <c r="F54" t="s">
        <v>103</v>
      </c>
      <c r="G54" t="s">
        <v>104</v>
      </c>
      <c r="H54" s="8">
        <f>VLOOKUP(D54,Résultats!$B$2:$AX$476,'T energie vecteurs'!S5,FALSE)</f>
        <v>0</v>
      </c>
      <c r="I54" s="8">
        <f>VLOOKUP(E54,Résultats!$B$2:$AX$476,'T energie vecteurs'!S5,FALSE)</f>
        <v>2.816611456</v>
      </c>
      <c r="J54" s="8">
        <f>VLOOKUP(F54,Résultats!$B$2:$AX$476,'T energie vecteurs'!S5,FALSE)</f>
        <v>12.13380313</v>
      </c>
      <c r="K54" s="8">
        <f>VLOOKUP(G54,Résultats!$B$2:$AX$476,'T energie vecteurs'!S5,FALSE)</f>
        <v>6.4732364909999998</v>
      </c>
      <c r="L54" s="121">
        <f t="shared" si="9"/>
        <v>21.423651077000002</v>
      </c>
      <c r="M54" s="99"/>
      <c r="N54" s="179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1">
        <f t="shared" si="10"/>
        <v>19.329080375165663</v>
      </c>
      <c r="T54" s="245">
        <f>S54-'[1]Bilan 2030'!$W$5/11.63</f>
        <v>0</v>
      </c>
      <c r="U54" s="176" t="s">
        <v>22</v>
      </c>
      <c r="V54" t="s">
        <v>101</v>
      </c>
      <c r="W54" t="s">
        <v>102</v>
      </c>
      <c r="X54" t="s">
        <v>103</v>
      </c>
      <c r="Y54" t="s">
        <v>104</v>
      </c>
      <c r="Z54" s="8">
        <v>0</v>
      </c>
      <c r="AA54" s="8">
        <v>3.4040052730000001</v>
      </c>
      <c r="AB54" s="8">
        <v>17.213356770000001</v>
      </c>
      <c r="AC54" s="8">
        <v>7.9120277909999999</v>
      </c>
      <c r="AD54" s="121">
        <v>28.529389834</v>
      </c>
    </row>
    <row r="55" spans="2:30" x14ac:dyDescent="0.25">
      <c r="C55" s="176" t="s">
        <v>23</v>
      </c>
      <c r="H55" s="244">
        <f>SUM(H56:H58)</f>
        <v>3.4281064928</v>
      </c>
      <c r="I55" s="244">
        <f>SUM(I56:I58)</f>
        <v>17.767379925</v>
      </c>
      <c r="J55" s="8">
        <f>SUM(J56:J58)</f>
        <v>10.19435919999999</v>
      </c>
      <c r="K55" s="244">
        <f>SUM(K56:K58)</f>
        <v>14.6996883872</v>
      </c>
      <c r="L55" s="121">
        <f t="shared" si="9"/>
        <v>46.08953400499999</v>
      </c>
      <c r="M55" s="99"/>
      <c r="N55" s="179" t="s">
        <v>280</v>
      </c>
      <c r="O55" s="36">
        <f>O56+O57</f>
        <v>3.9851054274374702</v>
      </c>
      <c r="P55" s="35">
        <f t="shared" ref="P55:R55" si="11">P56+P57</f>
        <v>12.588919196501005</v>
      </c>
      <c r="Q55" s="35">
        <f t="shared" si="11"/>
        <v>9.4169455866228393</v>
      </c>
      <c r="R55" s="35">
        <f t="shared" si="11"/>
        <v>13.466989601471942</v>
      </c>
      <c r="S55" s="171">
        <f t="shared" si="10"/>
        <v>39.457959812033259</v>
      </c>
      <c r="T55" s="245"/>
      <c r="U55" s="176" t="s">
        <v>23</v>
      </c>
      <c r="Z55" s="244">
        <v>3.2730102165999999</v>
      </c>
      <c r="AA55" s="244">
        <v>16.713974893</v>
      </c>
      <c r="AB55" s="8">
        <v>11.0154011428</v>
      </c>
      <c r="AC55" s="244">
        <v>14.2290832911</v>
      </c>
      <c r="AD55" s="121">
        <v>45.231469543499998</v>
      </c>
    </row>
    <row r="56" spans="2:30" x14ac:dyDescent="0.25">
      <c r="C56" s="178" t="s">
        <v>24</v>
      </c>
      <c r="D56" t="s">
        <v>105</v>
      </c>
      <c r="E56" t="s">
        <v>106</v>
      </c>
      <c r="F56" t="s">
        <v>107</v>
      </c>
      <c r="G56" t="s">
        <v>108</v>
      </c>
      <c r="H56" s="19">
        <f>VLOOKUP(D56,Résultats!$B$2:$AX$476,'T energie vecteurs'!S5,FALSE)</f>
        <v>2.5028113410000001</v>
      </c>
      <c r="I56" s="19">
        <f>VLOOKUP(E56,Résultats!$B$2:$AX$476,'T energie vecteurs'!S5,FALSE)</f>
        <v>13.182877980000001</v>
      </c>
      <c r="J56" s="19">
        <f>VLOOKUP(F56,Résultats!$B$2:$AX$476,'T energie vecteurs'!S5,FALSE)</f>
        <v>9.8877687929999905</v>
      </c>
      <c r="K56" s="19">
        <f>VLOOKUP(G56,Résultats!$B$2:$AX$476,'T energie vecteurs'!S5,FALSE)</f>
        <v>12.314673320000001</v>
      </c>
      <c r="L56" s="120">
        <f t="shared" si="9"/>
        <v>37.888131433999988</v>
      </c>
      <c r="M56" s="19"/>
      <c r="N56" s="178" t="s">
        <v>281</v>
      </c>
      <c r="O56" s="172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0">
        <f t="shared" si="10"/>
        <v>24.603224340636181</v>
      </c>
      <c r="T56" s="245">
        <f>S56-'[1]Bilan 2030'!$U$5/11.63</f>
        <v>0</v>
      </c>
      <c r="U56" s="178" t="s">
        <v>24</v>
      </c>
      <c r="V56" t="s">
        <v>105</v>
      </c>
      <c r="W56" t="s">
        <v>106</v>
      </c>
      <c r="X56" t="s">
        <v>107</v>
      </c>
      <c r="Y56" t="s">
        <v>108</v>
      </c>
      <c r="Z56" s="19">
        <v>2.3399385599999998</v>
      </c>
      <c r="AA56" s="19">
        <v>12.16085679</v>
      </c>
      <c r="AB56" s="19">
        <v>10.666106320000001</v>
      </c>
      <c r="AC56" s="19">
        <v>11.81096097</v>
      </c>
      <c r="AD56" s="120">
        <v>36.977862639999998</v>
      </c>
    </row>
    <row r="57" spans="2:30" x14ac:dyDescent="0.25">
      <c r="C57" s="178" t="s">
        <v>153</v>
      </c>
      <c r="D57" t="s">
        <v>154</v>
      </c>
      <c r="E57" t="s">
        <v>155</v>
      </c>
      <c r="F57" t="s">
        <v>156</v>
      </c>
      <c r="G57" t="s">
        <v>157</v>
      </c>
      <c r="H57" s="19">
        <f>VLOOKUP(D57,Résultats!$B$2:$AX$476,'T energie vecteurs'!S5,FALSE)</f>
        <v>0.92529515179999999</v>
      </c>
      <c r="I57" s="19">
        <f>VLOOKUP(E57,Résultats!$B$2:$AX$476,'T energie vecteurs'!S5,FALSE)</f>
        <v>2.0790756949999998</v>
      </c>
      <c r="J57" s="19">
        <f>VLOOKUP(F57,Résultats!$B$2:$AX$476,'T energie vecteurs'!S5,FALSE)</f>
        <v>0</v>
      </c>
      <c r="K57" s="19">
        <f>VLOOKUP(G57,Résultats!$B$2:$AX$476,'T energie vecteurs'!S5,FALSE)</f>
        <v>2.0453484880000001</v>
      </c>
      <c r="L57" s="120">
        <f>SUM(H57:K57)</f>
        <v>5.0497193347999998</v>
      </c>
      <c r="M57" s="19"/>
      <c r="N57" s="178" t="s">
        <v>153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0">
        <f t="shared" si="10"/>
        <v>14.854735471397074</v>
      </c>
      <c r="T57" s="245">
        <f>S57-SUM('[1]Bilan 2030'!$E$52:$E$57)/11.63</f>
        <v>0</v>
      </c>
      <c r="U57" s="178" t="s">
        <v>153</v>
      </c>
      <c r="V57" t="s">
        <v>154</v>
      </c>
      <c r="W57" t="s">
        <v>155</v>
      </c>
      <c r="X57" t="s">
        <v>156</v>
      </c>
      <c r="Y57" t="s">
        <v>157</v>
      </c>
      <c r="Z57" s="19">
        <v>0.93307165660000002</v>
      </c>
      <c r="AA57" s="19">
        <v>2.0989070509999999</v>
      </c>
      <c r="AB57" s="19">
        <v>0</v>
      </c>
      <c r="AC57" s="19">
        <v>2.0792188170000001</v>
      </c>
      <c r="AD57" s="120">
        <v>5.1111975245999997</v>
      </c>
    </row>
    <row r="58" spans="2:30" x14ac:dyDescent="0.25">
      <c r="C58" s="178" t="s">
        <v>25</v>
      </c>
      <c r="D58" t="s">
        <v>109</v>
      </c>
      <c r="E58" t="s">
        <v>110</v>
      </c>
      <c r="F58" t="s">
        <v>111</v>
      </c>
      <c r="G58" t="s">
        <v>112</v>
      </c>
      <c r="H58" s="19">
        <f>VLOOKUP(D58,Résultats!$B$2:$AX$476,'T energie vecteurs'!S5,FALSE)</f>
        <v>0</v>
      </c>
      <c r="I58" s="19">
        <f>VLOOKUP(E58,Résultats!$B$2:$AX$476,'T energie vecteurs'!S5,FALSE)</f>
        <v>2.5054262500000002</v>
      </c>
      <c r="J58" s="19">
        <f>VLOOKUP(F58,Résultats!$B$2:$AX$476,'T energie vecteurs'!S5,FALSE)</f>
        <v>0.30659040700000001</v>
      </c>
      <c r="K58" s="19">
        <f>VLOOKUP(G58,Résultats!$B$2:$AX$476,'T energie vecteurs'!S5,FALSE)</f>
        <v>0.33966657919999999</v>
      </c>
      <c r="L58" s="120">
        <f t="shared" si="9"/>
        <v>3.1516832362000002</v>
      </c>
      <c r="M58" s="19"/>
      <c r="N58" s="179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1">
        <f t="shared" si="10"/>
        <v>4.0539873022561537</v>
      </c>
      <c r="T58" s="245">
        <f>S58-'[1]Bilan 2030'!$T$5/11.63</f>
        <v>0</v>
      </c>
      <c r="U58" s="178" t="s">
        <v>25</v>
      </c>
      <c r="V58" t="s">
        <v>109</v>
      </c>
      <c r="W58" t="s">
        <v>110</v>
      </c>
      <c r="X58" t="s">
        <v>111</v>
      </c>
      <c r="Y58" t="s">
        <v>112</v>
      </c>
      <c r="Z58" s="19">
        <v>0</v>
      </c>
      <c r="AA58" s="19">
        <v>2.4542110519999998</v>
      </c>
      <c r="AB58" s="19">
        <v>0.34929482280000002</v>
      </c>
      <c r="AC58" s="19">
        <v>0.33890350409999997</v>
      </c>
      <c r="AD58" s="120">
        <v>3.1424093789</v>
      </c>
    </row>
    <row r="59" spans="2:30" x14ac:dyDescent="0.25">
      <c r="C59" s="29" t="s">
        <v>26</v>
      </c>
      <c r="D59" s="10"/>
      <c r="E59" s="10"/>
      <c r="F59" s="10"/>
      <c r="G59" s="10"/>
      <c r="H59" s="9">
        <f>SUM(H50,H53:H55)</f>
        <v>3.6046145198000001</v>
      </c>
      <c r="I59" s="9">
        <f>SUM(I50,I53:I55)</f>
        <v>65.81933588199999</v>
      </c>
      <c r="J59" s="9">
        <f>SUM(J50,J53:J55)</f>
        <v>38.710697518199993</v>
      </c>
      <c r="K59" s="9">
        <f>SUM(K50,K53:K55)</f>
        <v>40.784598678136099</v>
      </c>
      <c r="L59" s="123">
        <f>SUM(H59:K59)</f>
        <v>148.91924659813608</v>
      </c>
      <c r="M59" s="105"/>
      <c r="N59" s="180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3">
        <f t="shared" si="10"/>
        <v>138.02535378054407</v>
      </c>
      <c r="T59" s="105"/>
      <c r="U59" s="29" t="s">
        <v>26</v>
      </c>
      <c r="V59" s="10"/>
      <c r="W59" s="10"/>
      <c r="X59" s="10"/>
      <c r="Y59" s="10"/>
      <c r="Z59" s="9">
        <v>3.4476157796</v>
      </c>
      <c r="AA59" s="9">
        <v>62.911885739000006</v>
      </c>
      <c r="AB59" s="9">
        <v>44.672845945100008</v>
      </c>
      <c r="AC59" s="9">
        <v>40.911608194513605</v>
      </c>
      <c r="AD59" s="123">
        <v>151.94395565821361</v>
      </c>
    </row>
    <row r="60" spans="2:30" s="3" customFormat="1" x14ac:dyDescent="0.25">
      <c r="O60" s="103"/>
      <c r="P60" s="103"/>
      <c r="Q60" s="103"/>
      <c r="R60" s="104"/>
      <c r="S60" s="69"/>
    </row>
    <row r="61" spans="2:30" s="3" customFormat="1" x14ac:dyDescent="0.25">
      <c r="B61" s="84"/>
      <c r="K61" s="71"/>
      <c r="O61" s="105"/>
      <c r="P61" s="105"/>
      <c r="Q61" s="105"/>
      <c r="R61" s="106"/>
      <c r="S61" s="107"/>
      <c r="AC61" s="71"/>
    </row>
    <row r="62" spans="2:30" ht="31.5" x14ac:dyDescent="0.35">
      <c r="C62" s="174">
        <v>2035</v>
      </c>
      <c r="D62" s="175"/>
      <c r="E62" s="175"/>
      <c r="F62" s="175"/>
      <c r="G62" s="175"/>
      <c r="H62" s="101" t="s">
        <v>36</v>
      </c>
      <c r="I62" s="101" t="s">
        <v>159</v>
      </c>
      <c r="J62" s="101" t="s">
        <v>38</v>
      </c>
      <c r="K62" s="101" t="s">
        <v>158</v>
      </c>
      <c r="L62" s="118" t="s">
        <v>1</v>
      </c>
      <c r="M62" s="25"/>
      <c r="N62" s="174">
        <v>2035</v>
      </c>
      <c r="O62" s="170" t="s">
        <v>36</v>
      </c>
      <c r="P62" s="101" t="s">
        <v>159</v>
      </c>
      <c r="Q62" s="101" t="s">
        <v>38</v>
      </c>
      <c r="R62" s="101" t="s">
        <v>158</v>
      </c>
      <c r="S62" s="118" t="s">
        <v>1</v>
      </c>
      <c r="T62" s="25"/>
      <c r="U62" s="174">
        <v>2035</v>
      </c>
      <c r="V62" s="175"/>
      <c r="W62" s="175"/>
      <c r="X62" s="175"/>
      <c r="Y62" s="175"/>
      <c r="Z62" s="101" t="s">
        <v>36</v>
      </c>
      <c r="AA62" s="101" t="s">
        <v>159</v>
      </c>
      <c r="AB62" s="101" t="s">
        <v>38</v>
      </c>
      <c r="AC62" s="101" t="s">
        <v>158</v>
      </c>
      <c r="AD62" s="118" t="s">
        <v>1</v>
      </c>
    </row>
    <row r="63" spans="2:30" x14ac:dyDescent="0.25">
      <c r="C63" s="176" t="s">
        <v>18</v>
      </c>
      <c r="H63" s="8">
        <f>SUM(H64:H65)</f>
        <v>0</v>
      </c>
      <c r="I63" s="8">
        <f>SUM(I64:I65)</f>
        <v>37.152898579999999</v>
      </c>
      <c r="J63" s="8">
        <f>SUM(J64:J65)</f>
        <v>2.8180651440000002</v>
      </c>
      <c r="K63" s="8">
        <f>SUM(K64:K65)</f>
        <v>0.59256554384079996</v>
      </c>
      <c r="L63" s="121">
        <f t="shared" ref="L63:L72" si="12">SUM(H63:K63)</f>
        <v>40.563529267840799</v>
      </c>
      <c r="M63" s="99"/>
      <c r="N63" s="179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1">
        <f>SUM(O63:R63)</f>
        <v>33.701357473269766</v>
      </c>
      <c r="T63" s="99"/>
      <c r="U63" s="176" t="s">
        <v>18</v>
      </c>
      <c r="Z63" s="8">
        <v>0</v>
      </c>
      <c r="AA63" s="8">
        <v>35.222857480000002</v>
      </c>
      <c r="AB63" s="8">
        <v>3.1330847960000003</v>
      </c>
      <c r="AC63" s="8">
        <v>0.59285268338090003</v>
      </c>
      <c r="AD63" s="121">
        <v>38.948794959380898</v>
      </c>
    </row>
    <row r="64" spans="2:30" x14ac:dyDescent="0.25">
      <c r="C64" s="177" t="s">
        <v>19</v>
      </c>
      <c r="D64" t="s">
        <v>89</v>
      </c>
      <c r="E64" t="s">
        <v>90</v>
      </c>
      <c r="F64" t="s">
        <v>91</v>
      </c>
      <c r="G64" t="s">
        <v>92</v>
      </c>
      <c r="H64" s="19">
        <f>VLOOKUP(D64,Résultats!$B$2:$AX$476,'T energie vecteurs'!T5,FALSE)</f>
        <v>0</v>
      </c>
      <c r="I64" s="19">
        <f>VLOOKUP(E64,Résultats!$B$2:$AX$476,'T energie vecteurs'!T5,FALSE)</f>
        <v>19.914963090000001</v>
      </c>
      <c r="J64" s="59">
        <f>VLOOKUP(F64,Résultats!$B$2:$AX$476,'T energie vecteurs'!T5,FALSE)</f>
        <v>1.4478224369999999</v>
      </c>
      <c r="K64" s="19">
        <f>VLOOKUP(G64,Résultats!$B$2:$AX$476,'T energie vecteurs'!T5,FALSE)</f>
        <v>5.8641140799999999E-5</v>
      </c>
      <c r="L64" s="120">
        <f t="shared" si="12"/>
        <v>21.3628441681408</v>
      </c>
      <c r="M64" s="19"/>
      <c r="N64" s="177" t="s">
        <v>19</v>
      </c>
      <c r="O64" s="172"/>
      <c r="P64" s="19"/>
      <c r="Q64" s="55"/>
      <c r="R64" s="19"/>
      <c r="S64" s="120"/>
      <c r="T64" s="19"/>
      <c r="U64" s="177" t="s">
        <v>19</v>
      </c>
      <c r="V64" t="s">
        <v>89</v>
      </c>
      <c r="W64" t="s">
        <v>90</v>
      </c>
      <c r="X64" t="s">
        <v>91</v>
      </c>
      <c r="Y64" t="s">
        <v>92</v>
      </c>
      <c r="Z64" s="19">
        <v>0</v>
      </c>
      <c r="AA64" s="19">
        <v>17.64273974</v>
      </c>
      <c r="AB64" s="59">
        <v>1.590759805</v>
      </c>
      <c r="AC64" s="19">
        <v>7.0679280900000003E-5</v>
      </c>
      <c r="AD64" s="120">
        <v>19.2335702242809</v>
      </c>
    </row>
    <row r="65" spans="3:30" x14ac:dyDescent="0.25">
      <c r="C65" s="178" t="s">
        <v>20</v>
      </c>
      <c r="D65" t="s">
        <v>93</v>
      </c>
      <c r="E65" t="s">
        <v>94</v>
      </c>
      <c r="F65" t="s">
        <v>95</v>
      </c>
      <c r="G65" t="s">
        <v>96</v>
      </c>
      <c r="H65" s="19">
        <f>VLOOKUP(D65,Résultats!$B$2:$AX$476,'T energie vecteurs'!T5,FALSE)</f>
        <v>0</v>
      </c>
      <c r="I65" s="19">
        <f>VLOOKUP(E65,Résultats!$B$2:$AX$476,'T energie vecteurs'!T5,FALSE)</f>
        <v>17.237935490000002</v>
      </c>
      <c r="J65" s="19">
        <f>VLOOKUP(F65,Résultats!$B$2:$AX$476,'T energie vecteurs'!T5,FALSE)</f>
        <v>1.3702427070000001</v>
      </c>
      <c r="K65" s="19">
        <f>VLOOKUP(G65,Résultats!$B$2:$AX$476,'T energie vecteurs'!T5,FALSE)</f>
        <v>0.59250690269999995</v>
      </c>
      <c r="L65" s="120">
        <f t="shared" si="12"/>
        <v>19.200685099699999</v>
      </c>
      <c r="M65" s="19"/>
      <c r="N65" s="178" t="s">
        <v>20</v>
      </c>
      <c r="O65" s="172"/>
      <c r="P65" s="19"/>
      <c r="Q65" s="55"/>
      <c r="R65" s="19"/>
      <c r="S65" s="120"/>
      <c r="T65" s="19"/>
      <c r="U65" s="178" t="s">
        <v>20</v>
      </c>
      <c r="V65" t="s">
        <v>93</v>
      </c>
      <c r="W65" t="s">
        <v>94</v>
      </c>
      <c r="X65" t="s">
        <v>95</v>
      </c>
      <c r="Y65" t="s">
        <v>96</v>
      </c>
      <c r="Z65" s="19">
        <v>0</v>
      </c>
      <c r="AA65" s="19">
        <v>17.580117739999999</v>
      </c>
      <c r="AB65" s="19">
        <v>1.5423249910000001</v>
      </c>
      <c r="AC65" s="19">
        <v>0.59278200410000004</v>
      </c>
      <c r="AD65" s="120">
        <v>19.715224735100001</v>
      </c>
    </row>
    <row r="66" spans="3:30" x14ac:dyDescent="0.25">
      <c r="C66" s="176" t="s">
        <v>21</v>
      </c>
      <c r="D66" t="s">
        <v>97</v>
      </c>
      <c r="E66" t="s">
        <v>98</v>
      </c>
      <c r="F66" t="s">
        <v>99</v>
      </c>
      <c r="G66" t="s">
        <v>100</v>
      </c>
      <c r="H66" s="263">
        <f>VLOOKUP(D66,Résultats!$B$2:$AX$476,'T energie vecteurs'!T5,FALSE)</f>
        <v>0.15442073789999999</v>
      </c>
      <c r="I66" s="263">
        <f>VLOOKUP(E66,Résultats!$B$2:$AX$476,'T energie vecteurs'!T5,FALSE)</f>
        <v>4.58247027</v>
      </c>
      <c r="J66" s="263">
        <f>VLOOKUP(F66,Résultats!$B$2:$AX$476,'T energie vecteurs'!T5,FALSE)</f>
        <v>14.726460489999999</v>
      </c>
      <c r="K66" s="263">
        <f>VLOOKUP(G66,Résultats!$B$2:$AX$476,'T energie vecteurs'!T5,FALSE)+8</f>
        <v>18.482271539999999</v>
      </c>
      <c r="L66" s="264">
        <f t="shared" si="12"/>
        <v>37.945623037899999</v>
      </c>
      <c r="M66" s="99"/>
      <c r="N66" s="179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1">
        <f t="shared" ref="S66:S72" si="13">SUM(O66:R66)</f>
        <v>38.804881473743706</v>
      </c>
      <c r="T66" s="99"/>
      <c r="U66" s="176" t="s">
        <v>21</v>
      </c>
      <c r="V66" t="s">
        <v>97</v>
      </c>
      <c r="W66" t="s">
        <v>98</v>
      </c>
      <c r="X66" t="s">
        <v>99</v>
      </c>
      <c r="Y66" t="s">
        <v>100</v>
      </c>
      <c r="Z66" s="263">
        <v>0.15277459530000001</v>
      </c>
      <c r="AA66" s="263">
        <v>4.2665006170000002</v>
      </c>
      <c r="AB66" s="263">
        <v>14.387224959999999</v>
      </c>
      <c r="AC66" s="263">
        <v>17.734524911999998</v>
      </c>
      <c r="AD66" s="264">
        <v>36.541025084299996</v>
      </c>
    </row>
    <row r="67" spans="3:30" x14ac:dyDescent="0.25">
      <c r="C67" s="176" t="s">
        <v>22</v>
      </c>
      <c r="D67" t="s">
        <v>101</v>
      </c>
      <c r="E67" t="s">
        <v>102</v>
      </c>
      <c r="F67" t="s">
        <v>103</v>
      </c>
      <c r="G67" t="s">
        <v>104</v>
      </c>
      <c r="H67" s="8">
        <f>VLOOKUP(D67,Résultats!$B$2:$AX$476,'T energie vecteurs'!T5,FALSE)</f>
        <v>0</v>
      </c>
      <c r="I67" s="8">
        <f>VLOOKUP(E67,Résultats!$B$2:$AX$476,'T energie vecteurs'!T5,FALSE)</f>
        <v>2.496527591</v>
      </c>
      <c r="J67" s="8">
        <f>VLOOKUP(F67,Résultats!$B$2:$AX$476,'T energie vecteurs'!T5,FALSE)</f>
        <v>12.82245906</v>
      </c>
      <c r="K67" s="8">
        <f>VLOOKUP(G67,Résultats!$B$2:$AX$476,'T energie vecteurs'!T5,FALSE)</f>
        <v>6.3104744009999996</v>
      </c>
      <c r="L67" s="121">
        <f t="shared" si="12"/>
        <v>21.629461052</v>
      </c>
      <c r="M67" s="99"/>
      <c r="N67" s="179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1">
        <f t="shared" si="13"/>
        <v>19.321732641993904</v>
      </c>
      <c r="T67" s="99"/>
      <c r="U67" s="176" t="s">
        <v>22</v>
      </c>
      <c r="V67" t="s">
        <v>101</v>
      </c>
      <c r="W67" t="s">
        <v>102</v>
      </c>
      <c r="X67" t="s">
        <v>103</v>
      </c>
      <c r="Y67" t="s">
        <v>104</v>
      </c>
      <c r="Z67" s="8">
        <v>0</v>
      </c>
      <c r="AA67" s="8">
        <v>3.1037307209999998</v>
      </c>
      <c r="AB67" s="8">
        <v>18.099165429999999</v>
      </c>
      <c r="AC67" s="8">
        <v>7.8427250390000003</v>
      </c>
      <c r="AD67" s="121">
        <v>29.045621189999999</v>
      </c>
    </row>
    <row r="68" spans="3:30" x14ac:dyDescent="0.25">
      <c r="C68" s="176" t="s">
        <v>23</v>
      </c>
      <c r="H68" s="8">
        <f>SUM(H69:H71)</f>
        <v>3.6832590643999996</v>
      </c>
      <c r="I68" s="8">
        <f>SUM(I69:I71)</f>
        <v>18.815438259000004</v>
      </c>
      <c r="J68" s="8">
        <f>SUM(J69:J71)</f>
        <v>11.366252494699999</v>
      </c>
      <c r="K68" s="8">
        <f>SUM(K69:K71)</f>
        <v>15.5137066959</v>
      </c>
      <c r="L68" s="121">
        <f t="shared" si="12"/>
        <v>49.378656513999999</v>
      </c>
      <c r="M68" s="99"/>
      <c r="N68" s="179" t="s">
        <v>280</v>
      </c>
      <c r="O68" s="36">
        <f>O69+O70</f>
        <v>3.9553292854700368</v>
      </c>
      <c r="P68" s="35">
        <f t="shared" ref="P68:R68" si="14">P69+P70</f>
        <v>11.944511664213444</v>
      </c>
      <c r="Q68" s="35">
        <f t="shared" si="14"/>
        <v>9.4578136584636443</v>
      </c>
      <c r="R68" s="35">
        <f t="shared" si="14"/>
        <v>13.231890023314502</v>
      </c>
      <c r="S68" s="171">
        <f t="shared" si="13"/>
        <v>38.589544631461621</v>
      </c>
      <c r="T68" s="99"/>
      <c r="U68" s="176" t="s">
        <v>23</v>
      </c>
      <c r="Z68" s="8">
        <v>3.5470060889999999</v>
      </c>
      <c r="AA68" s="8">
        <v>17.939666244999998</v>
      </c>
      <c r="AB68" s="8">
        <v>12.126028269299999</v>
      </c>
      <c r="AC68" s="8">
        <v>15.0299916777</v>
      </c>
      <c r="AD68" s="121">
        <v>48.642692280999995</v>
      </c>
    </row>
    <row r="69" spans="3:30" x14ac:dyDescent="0.25">
      <c r="C69" s="178" t="s">
        <v>24</v>
      </c>
      <c r="D69" t="s">
        <v>105</v>
      </c>
      <c r="E69" t="s">
        <v>106</v>
      </c>
      <c r="F69" t="s">
        <v>107</v>
      </c>
      <c r="G69" t="s">
        <v>108</v>
      </c>
      <c r="H69" s="19">
        <f>VLOOKUP(D69,Résultats!$B$2:$AX$476,'T energie vecteurs'!T5,FALSE)</f>
        <v>2.6878855869999998</v>
      </c>
      <c r="I69" s="19">
        <f>VLOOKUP(E69,Résultats!$B$2:$AX$476,'T energie vecteurs'!T5,FALSE)</f>
        <v>13.834700010000001</v>
      </c>
      <c r="J69" s="19">
        <f>VLOOKUP(F69,Résultats!$B$2:$AX$476,'T energie vecteurs'!T5,FALSE)</f>
        <v>11.018007389999999</v>
      </c>
      <c r="K69" s="19">
        <f>VLOOKUP(G69,Résultats!$B$2:$AX$476,'T energie vecteurs'!T5,FALSE)</f>
        <v>12.938296640000001</v>
      </c>
      <c r="L69" s="120">
        <f t="shared" si="12"/>
        <v>40.478889627000001</v>
      </c>
      <c r="M69" s="19"/>
      <c r="N69" s="178" t="s">
        <v>281</v>
      </c>
      <c r="O69" s="172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0">
        <f t="shared" si="13"/>
        <v>24.188191806859361</v>
      </c>
      <c r="T69" s="19"/>
      <c r="U69" s="178" t="s">
        <v>24</v>
      </c>
      <c r="V69" t="s">
        <v>105</v>
      </c>
      <c r="W69" t="s">
        <v>106</v>
      </c>
      <c r="X69" t="s">
        <v>107</v>
      </c>
      <c r="Y69" t="s">
        <v>108</v>
      </c>
      <c r="Z69" s="19">
        <v>2.5456173180000001</v>
      </c>
      <c r="AA69" s="19">
        <v>12.97836787</v>
      </c>
      <c r="AB69" s="19">
        <v>11.738044929999999</v>
      </c>
      <c r="AC69" s="19">
        <v>12.43464576</v>
      </c>
      <c r="AD69" s="120">
        <v>39.696675878000001</v>
      </c>
    </row>
    <row r="70" spans="3:30" x14ac:dyDescent="0.25">
      <c r="C70" s="178" t="s">
        <v>153</v>
      </c>
      <c r="D70" t="s">
        <v>154</v>
      </c>
      <c r="E70" t="s">
        <v>155</v>
      </c>
      <c r="F70" t="s">
        <v>156</v>
      </c>
      <c r="G70" t="s">
        <v>157</v>
      </c>
      <c r="H70" s="19">
        <f>VLOOKUP(D70,Résultats!$B$2:$AX$476,'T energie vecteurs'!T5,FALSE)</f>
        <v>0.99537347740000004</v>
      </c>
      <c r="I70" s="19">
        <f>VLOOKUP(E70,Résultats!$B$2:$AX$476,'T energie vecteurs'!T5,FALSE)</f>
        <v>2.2634994320000001</v>
      </c>
      <c r="J70" s="19">
        <f>VLOOKUP(F70,Résultats!$B$2:$AX$476,'T energie vecteurs'!T5,FALSE)</f>
        <v>0</v>
      </c>
      <c r="K70" s="19">
        <f>VLOOKUP(G70,Résultats!$B$2:$AX$476,'T energie vecteurs'!T5,FALSE)</f>
        <v>2.207832899</v>
      </c>
      <c r="L70" s="120">
        <f t="shared" si="12"/>
        <v>5.4667058084000004</v>
      </c>
      <c r="M70" s="19"/>
      <c r="N70" s="178" t="s">
        <v>153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0">
        <f t="shared" si="13"/>
        <v>14.401352824602267</v>
      </c>
      <c r="T70" s="19"/>
      <c r="U70" s="178" t="s">
        <v>153</v>
      </c>
      <c r="V70" t="s">
        <v>154</v>
      </c>
      <c r="W70" t="s">
        <v>155</v>
      </c>
      <c r="X70" t="s">
        <v>156</v>
      </c>
      <c r="Y70" t="s">
        <v>157</v>
      </c>
      <c r="Z70" s="19">
        <v>1.001388771</v>
      </c>
      <c r="AA70" s="19">
        <v>2.2779909040000001</v>
      </c>
      <c r="AB70" s="19">
        <v>0</v>
      </c>
      <c r="AC70" s="19">
        <v>2.229426728</v>
      </c>
      <c r="AD70" s="120">
        <v>5.5088064030000004</v>
      </c>
    </row>
    <row r="71" spans="3:30" x14ac:dyDescent="0.25">
      <c r="C71" s="178" t="s">
        <v>25</v>
      </c>
      <c r="D71" t="s">
        <v>109</v>
      </c>
      <c r="E71" t="s">
        <v>110</v>
      </c>
      <c r="F71" t="s">
        <v>111</v>
      </c>
      <c r="G71" t="s">
        <v>112</v>
      </c>
      <c r="H71" s="19">
        <f>VLOOKUP(D71,Résultats!$B$2:$AX$476,'T energie vecteurs'!T5,FALSE)</f>
        <v>0</v>
      </c>
      <c r="I71" s="19">
        <f>VLOOKUP(E71,Résultats!$B$2:$AX$476,'T energie vecteurs'!T5,FALSE)</f>
        <v>2.7172388170000001</v>
      </c>
      <c r="J71" s="19">
        <f>VLOOKUP(F71,Résultats!$B$2:$AX$476,'T energie vecteurs'!T5,FALSE)</f>
        <v>0.34824510469999997</v>
      </c>
      <c r="K71" s="19">
        <f>VLOOKUP(G71,Résultats!$B$2:$AX$476,'T energie vecteurs'!T5,FALSE)</f>
        <v>0.36757715689999998</v>
      </c>
      <c r="L71" s="120">
        <f t="shared" si="12"/>
        <v>3.4330610786000002</v>
      </c>
      <c r="M71" s="19"/>
      <c r="N71" s="179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1">
        <f t="shared" si="13"/>
        <v>3.9214647627544661</v>
      </c>
      <c r="T71" s="19"/>
      <c r="U71" s="178" t="s">
        <v>25</v>
      </c>
      <c r="V71" t="s">
        <v>109</v>
      </c>
      <c r="W71" t="s">
        <v>110</v>
      </c>
      <c r="X71" t="s">
        <v>111</v>
      </c>
      <c r="Y71" t="s">
        <v>112</v>
      </c>
      <c r="Z71" s="19">
        <v>0</v>
      </c>
      <c r="AA71" s="19">
        <v>2.683307471</v>
      </c>
      <c r="AB71" s="19">
        <v>0.38798333930000001</v>
      </c>
      <c r="AC71" s="19">
        <v>0.36591918969999998</v>
      </c>
      <c r="AD71" s="120">
        <v>3.4372099999999999</v>
      </c>
    </row>
    <row r="72" spans="3:30" x14ac:dyDescent="0.25">
      <c r="C72" s="29" t="s">
        <v>26</v>
      </c>
      <c r="D72" s="10"/>
      <c r="E72" s="10"/>
      <c r="F72" s="10"/>
      <c r="G72" s="10"/>
      <c r="H72" s="9">
        <f>SUM(H63,H66:H68)</f>
        <v>3.8376798022999994</v>
      </c>
      <c r="I72" s="9">
        <f>SUM(I63,I66:I68)</f>
        <v>63.047334700000008</v>
      </c>
      <c r="J72" s="9">
        <f>SUM(J63,J66:J68)</f>
        <v>41.733237188700002</v>
      </c>
      <c r="K72" s="9">
        <f>SUM(K63,K66:K68)</f>
        <v>40.899018180740796</v>
      </c>
      <c r="L72" s="123">
        <f t="shared" si="12"/>
        <v>149.51726987174081</v>
      </c>
      <c r="M72" s="105"/>
      <c r="N72" s="180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3">
        <f t="shared" si="13"/>
        <v>134.33898098322345</v>
      </c>
      <c r="T72" s="105"/>
      <c r="U72" s="29" t="s">
        <v>26</v>
      </c>
      <c r="V72" s="10"/>
      <c r="W72" s="10"/>
      <c r="X72" s="10"/>
      <c r="Y72" s="10"/>
      <c r="Z72" s="9">
        <v>3.6997806842999998</v>
      </c>
      <c r="AA72" s="9">
        <v>60.532755062999996</v>
      </c>
      <c r="AB72" s="9">
        <v>47.745503455300003</v>
      </c>
      <c r="AC72" s="9">
        <v>41.2000943120809</v>
      </c>
      <c r="AD72" s="123">
        <v>153.17813351468089</v>
      </c>
    </row>
    <row r="73" spans="3:30" s="3" customFormat="1" x14ac:dyDescent="0.25"/>
    <row r="74" spans="3:30" s="3" customFormat="1" x14ac:dyDescent="0.25"/>
    <row r="75" spans="3:30" s="3" customFormat="1" ht="31.5" x14ac:dyDescent="0.35">
      <c r="C75" s="174">
        <v>2040</v>
      </c>
      <c r="D75" s="175"/>
      <c r="E75" s="175"/>
      <c r="F75" s="175"/>
      <c r="G75" s="175"/>
      <c r="H75" s="101" t="s">
        <v>36</v>
      </c>
      <c r="I75" s="101" t="s">
        <v>159</v>
      </c>
      <c r="J75" s="101" t="s">
        <v>38</v>
      </c>
      <c r="K75" s="101" t="s">
        <v>158</v>
      </c>
      <c r="L75" s="118" t="s">
        <v>1</v>
      </c>
      <c r="M75" s="25"/>
      <c r="N75" s="174">
        <v>2040</v>
      </c>
      <c r="O75" s="170" t="s">
        <v>36</v>
      </c>
      <c r="P75" s="101" t="s">
        <v>159</v>
      </c>
      <c r="Q75" s="101" t="s">
        <v>38</v>
      </c>
      <c r="R75" s="101" t="s">
        <v>158</v>
      </c>
      <c r="S75" s="118" t="s">
        <v>1</v>
      </c>
      <c r="U75" s="174">
        <v>2040</v>
      </c>
      <c r="V75" s="175"/>
      <c r="W75" s="175"/>
      <c r="X75" s="175"/>
      <c r="Y75" s="175"/>
      <c r="Z75" s="101" t="s">
        <v>36</v>
      </c>
      <c r="AA75" s="101" t="s">
        <v>159</v>
      </c>
      <c r="AB75" s="101" t="s">
        <v>38</v>
      </c>
      <c r="AC75" s="101" t="s">
        <v>158</v>
      </c>
      <c r="AD75" s="118" t="s">
        <v>1</v>
      </c>
    </row>
    <row r="76" spans="3:30" s="3" customFormat="1" x14ac:dyDescent="0.25">
      <c r="C76" s="176" t="s">
        <v>18</v>
      </c>
      <c r="D76"/>
      <c r="E76"/>
      <c r="F76"/>
      <c r="G76"/>
      <c r="H76" s="8">
        <f>SUM(H77:H78)</f>
        <v>0</v>
      </c>
      <c r="I76" s="8">
        <f>SUM(I77:I78)</f>
        <v>34.411029999999997</v>
      </c>
      <c r="J76" s="8">
        <f>SUM(J77:J78)</f>
        <v>3.626692834</v>
      </c>
      <c r="K76" s="8">
        <f>SUM(K77:K78)</f>
        <v>0.99724021154559994</v>
      </c>
      <c r="L76" s="121">
        <f t="shared" ref="L76:L85" si="15">SUM(H76:K76)</f>
        <v>39.034963045545595</v>
      </c>
      <c r="M76" s="99"/>
      <c r="N76" s="179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1">
        <f>SUM(O76:R76)</f>
        <v>31.632845919753716</v>
      </c>
      <c r="U76" s="176" t="s">
        <v>18</v>
      </c>
      <c r="V76"/>
      <c r="W76"/>
      <c r="X76"/>
      <c r="Y76"/>
      <c r="Z76" s="8">
        <v>0</v>
      </c>
      <c r="AA76" s="8">
        <v>31.962515869999997</v>
      </c>
      <c r="AB76" s="8">
        <v>4.3343077569999995</v>
      </c>
      <c r="AC76" s="8">
        <v>0.99499110833430005</v>
      </c>
      <c r="AD76" s="121">
        <v>37.291814735334292</v>
      </c>
    </row>
    <row r="77" spans="3:30" s="3" customFormat="1" x14ac:dyDescent="0.25">
      <c r="C77" s="177" t="s">
        <v>19</v>
      </c>
      <c r="D77" t="s">
        <v>89</v>
      </c>
      <c r="E77" t="s">
        <v>90</v>
      </c>
      <c r="F77" t="s">
        <v>91</v>
      </c>
      <c r="G77" t="s">
        <v>92</v>
      </c>
      <c r="H77" s="37">
        <f>VLOOKUP(D77,Résultats!$B$2:$AX$476,'T energie vecteurs'!U5,FALSE)</f>
        <v>0</v>
      </c>
      <c r="I77" s="37">
        <f>VLOOKUP(E77,Résultats!$B$2:$AX$476,'T energie vecteurs'!U5,FALSE)</f>
        <v>17.261068989999998</v>
      </c>
      <c r="J77" s="265">
        <f>VLOOKUP(F77,Résultats!$B$2:$AX$476,'T energie vecteurs'!U5,FALSE)</f>
        <v>2.1102856750000001</v>
      </c>
      <c r="K77" s="37">
        <f>VLOOKUP(G77,Résultats!$B$2:$AX$476,'T energie vecteurs'!U5,FALSE)</f>
        <v>6.3583145599999997E-5</v>
      </c>
      <c r="L77" s="266">
        <f t="shared" si="15"/>
        <v>19.371418248145599</v>
      </c>
      <c r="M77" s="19"/>
      <c r="N77" s="177" t="s">
        <v>19</v>
      </c>
      <c r="O77" s="172"/>
      <c r="P77" s="19"/>
      <c r="Q77" s="55"/>
      <c r="R77" s="19"/>
      <c r="S77" s="120"/>
      <c r="U77" s="177" t="s">
        <v>19</v>
      </c>
      <c r="V77" t="s">
        <v>89</v>
      </c>
      <c r="W77" t="s">
        <v>90</v>
      </c>
      <c r="X77" t="s">
        <v>91</v>
      </c>
      <c r="Y77" t="s">
        <v>92</v>
      </c>
      <c r="Z77" s="37">
        <v>0</v>
      </c>
      <c r="AA77" s="37">
        <v>14.381096489999999</v>
      </c>
      <c r="AB77" s="265">
        <v>2.6625807209999999</v>
      </c>
      <c r="AC77" s="37">
        <v>6.9220734300000001E-5</v>
      </c>
      <c r="AD77" s="266">
        <v>17.043746431734299</v>
      </c>
    </row>
    <row r="78" spans="3:30" s="3" customFormat="1" x14ac:dyDescent="0.25">
      <c r="C78" s="178" t="s">
        <v>20</v>
      </c>
      <c r="D78" t="s">
        <v>93</v>
      </c>
      <c r="E78" t="s">
        <v>94</v>
      </c>
      <c r="F78" t="s">
        <v>95</v>
      </c>
      <c r="G78" t="s">
        <v>96</v>
      </c>
      <c r="H78" s="37">
        <f>VLOOKUP(D78,Résultats!$B$2:$AX$476,'T energie vecteurs'!U5,FALSE)</f>
        <v>0</v>
      </c>
      <c r="I78" s="37">
        <f>VLOOKUP(E78,Résultats!$B$2:$AX$476,'T energie vecteurs'!U5,FALSE)</f>
        <v>17.149961009999998</v>
      </c>
      <c r="J78" s="37">
        <f>VLOOKUP(F78,Résultats!$B$2:$AX$476,'T energie vecteurs'!U5,FALSE)</f>
        <v>1.5164071589999999</v>
      </c>
      <c r="K78" s="37">
        <f>VLOOKUP(G78,Résultats!$B$2:$AX$476,'T energie vecteurs'!U5,FALSE)</f>
        <v>0.99717662839999999</v>
      </c>
      <c r="L78" s="266">
        <f t="shared" si="15"/>
        <v>19.663544797399997</v>
      </c>
      <c r="M78" s="19"/>
      <c r="N78" s="178" t="s">
        <v>20</v>
      </c>
      <c r="O78" s="172"/>
      <c r="P78" s="19"/>
      <c r="Q78" s="55"/>
      <c r="R78" s="19"/>
      <c r="S78" s="120"/>
      <c r="U78" s="178" t="s">
        <v>20</v>
      </c>
      <c r="V78" t="s">
        <v>93</v>
      </c>
      <c r="W78" t="s">
        <v>94</v>
      </c>
      <c r="X78" t="s">
        <v>95</v>
      </c>
      <c r="Y78" t="s">
        <v>96</v>
      </c>
      <c r="Z78" s="37">
        <v>0</v>
      </c>
      <c r="AA78" s="37">
        <v>17.58141938</v>
      </c>
      <c r="AB78" s="37">
        <v>1.6717270360000001</v>
      </c>
      <c r="AC78" s="37">
        <v>0.9949218876</v>
      </c>
      <c r="AD78" s="266">
        <v>20.2480683036</v>
      </c>
    </row>
    <row r="79" spans="3:30" s="3" customFormat="1" x14ac:dyDescent="0.25">
      <c r="C79" s="176" t="s">
        <v>21</v>
      </c>
      <c r="D79" t="s">
        <v>97</v>
      </c>
      <c r="E79" t="s">
        <v>98</v>
      </c>
      <c r="F79" t="s">
        <v>99</v>
      </c>
      <c r="G79" t="s">
        <v>100</v>
      </c>
      <c r="H79" s="267">
        <f>VLOOKUP(D79,Résultats!$B$2:$AX$476,'T energie vecteurs'!U5,FALSE)</f>
        <v>0.1376478069</v>
      </c>
      <c r="I79" s="267">
        <f>VLOOKUP(E79,Résultats!$B$2:$AX$476,'T energie vecteurs'!U5,FALSE)</f>
        <v>4.0669144800000003</v>
      </c>
      <c r="J79" s="267">
        <f>VLOOKUP(F79,Résultats!$B$2:$AX$476,'T energie vecteurs'!U5,FALSE)</f>
        <v>15.27402472</v>
      </c>
      <c r="K79" s="267">
        <f>VLOOKUP(G79,Résultats!$B$2:$AX$476,'T energie vecteurs'!U5,FALSE)+8</f>
        <v>17.781203718</v>
      </c>
      <c r="L79" s="268">
        <f t="shared" si="15"/>
        <v>37.2597907249</v>
      </c>
      <c r="M79" s="99"/>
      <c r="N79" s="179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1">
        <f t="shared" ref="S79:S85" si="16">SUM(O79:R79)</f>
        <v>38.540648786248397</v>
      </c>
      <c r="U79" s="176" t="s">
        <v>21</v>
      </c>
      <c r="V79" t="s">
        <v>97</v>
      </c>
      <c r="W79" t="s">
        <v>98</v>
      </c>
      <c r="X79" t="s">
        <v>99</v>
      </c>
      <c r="Y79" t="s">
        <v>100</v>
      </c>
      <c r="Z79" s="267">
        <v>0.1357162915</v>
      </c>
      <c r="AA79" s="267">
        <v>3.8594768419999999</v>
      </c>
      <c r="AB79" s="267">
        <v>14.61070177</v>
      </c>
      <c r="AC79" s="267">
        <v>17.110819798000001</v>
      </c>
      <c r="AD79" s="268">
        <v>35.716714701500003</v>
      </c>
    </row>
    <row r="80" spans="3:30" s="3" customFormat="1" x14ac:dyDescent="0.25">
      <c r="C80" s="176" t="s">
        <v>22</v>
      </c>
      <c r="D80" t="s">
        <v>101</v>
      </c>
      <c r="E80" t="s">
        <v>102</v>
      </c>
      <c r="F80" t="s">
        <v>103</v>
      </c>
      <c r="G80" t="s">
        <v>104</v>
      </c>
      <c r="H80" s="267">
        <f>VLOOKUP(D80,Résultats!$B$2:$AX$476,'T energie vecteurs'!U5,FALSE)</f>
        <v>0</v>
      </c>
      <c r="I80" s="267">
        <f>VLOOKUP(E80,Résultats!$B$2:$AX$476,'T energie vecteurs'!U5,FALSE)</f>
        <v>2.2172849979999998</v>
      </c>
      <c r="J80" s="267">
        <f>VLOOKUP(F80,Résultats!$B$2:$AX$476,'T energie vecteurs'!U5,FALSE)</f>
        <v>13.35708449</v>
      </c>
      <c r="K80" s="267">
        <f>VLOOKUP(G80,Résultats!$B$2:$AX$476,'T energie vecteurs'!U5,FALSE)</f>
        <v>6.0538137140000003</v>
      </c>
      <c r="L80" s="268">
        <f t="shared" si="15"/>
        <v>21.628183202000002</v>
      </c>
      <c r="M80" s="99"/>
      <c r="N80" s="179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1">
        <f t="shared" si="16"/>
        <v>19.367441585952957</v>
      </c>
      <c r="U80" s="176" t="s">
        <v>22</v>
      </c>
      <c r="V80" t="s">
        <v>101</v>
      </c>
      <c r="W80" t="s">
        <v>102</v>
      </c>
      <c r="X80" t="s">
        <v>103</v>
      </c>
      <c r="Y80" t="s">
        <v>104</v>
      </c>
      <c r="Z80" s="267">
        <v>0</v>
      </c>
      <c r="AA80" s="267">
        <v>2.8581077160000001</v>
      </c>
      <c r="AB80" s="267">
        <v>18.743607229999999</v>
      </c>
      <c r="AC80" s="267">
        <v>7.6726373739999998</v>
      </c>
      <c r="AD80" s="268">
        <v>29.274352319999998</v>
      </c>
    </row>
    <row r="81" spans="3:30" s="3" customFormat="1" x14ac:dyDescent="0.25">
      <c r="C81" s="176" t="s">
        <v>23</v>
      </c>
      <c r="D81"/>
      <c r="E81"/>
      <c r="F81"/>
      <c r="G81"/>
      <c r="H81" s="267">
        <f>SUM(H82:H84)</f>
        <v>3.9458004610000001</v>
      </c>
      <c r="I81" s="267">
        <f>SUM(I82:I84)</f>
        <v>19.730702832000002</v>
      </c>
      <c r="J81" s="267">
        <f>SUM(J82:J84)</f>
        <v>12.754431007600001</v>
      </c>
      <c r="K81" s="267">
        <f>SUM(K82:K84)</f>
        <v>16.383106119800001</v>
      </c>
      <c r="L81" s="268">
        <f t="shared" si="15"/>
        <v>52.814040420400005</v>
      </c>
      <c r="M81" s="99"/>
      <c r="N81" s="179" t="s">
        <v>280</v>
      </c>
      <c r="O81" s="36">
        <f>O82+O83</f>
        <v>3.8874337769367404</v>
      </c>
      <c r="P81" s="35">
        <f t="shared" ref="P81:R81" si="17">P82+P83</f>
        <v>11.388314604220763</v>
      </c>
      <c r="Q81" s="35">
        <f t="shared" si="17"/>
        <v>9.6134424318279077</v>
      </c>
      <c r="R81" s="35">
        <f t="shared" si="17"/>
        <v>13.104002297133148</v>
      </c>
      <c r="S81" s="171">
        <f t="shared" si="16"/>
        <v>37.993193110118561</v>
      </c>
      <c r="U81" s="176" t="s">
        <v>23</v>
      </c>
      <c r="V81"/>
      <c r="W81"/>
      <c r="X81"/>
      <c r="Y81"/>
      <c r="Z81" s="267">
        <v>3.8438113129999998</v>
      </c>
      <c r="AA81" s="267">
        <v>19.209883665000003</v>
      </c>
      <c r="AB81" s="267">
        <v>13.446901331399999</v>
      </c>
      <c r="AC81" s="267">
        <v>15.9543436206</v>
      </c>
      <c r="AD81" s="268">
        <v>52.454939930000002</v>
      </c>
    </row>
    <row r="82" spans="3:30" s="3" customFormat="1" x14ac:dyDescent="0.25">
      <c r="C82" s="178" t="s">
        <v>24</v>
      </c>
      <c r="D82" t="s">
        <v>105</v>
      </c>
      <c r="E82" t="s">
        <v>106</v>
      </c>
      <c r="F82" t="s">
        <v>107</v>
      </c>
      <c r="G82" t="s">
        <v>108</v>
      </c>
      <c r="H82" s="37">
        <f>VLOOKUP(D82,Résultats!$B$2:$AX$476,'T energie vecteurs'!U5,FALSE)</f>
        <v>2.8681541180000001</v>
      </c>
      <c r="I82" s="37">
        <f>VLOOKUP(E82,Résultats!$B$2:$AX$476,'T energie vecteurs'!U5,FALSE)</f>
        <v>14.35248254</v>
      </c>
      <c r="J82" s="37">
        <f>VLOOKUP(F82,Résultats!$B$2:$AX$476,'T energie vecteurs'!U5,FALSE)</f>
        <v>12.355312120000001</v>
      </c>
      <c r="K82" s="37">
        <f>VLOOKUP(G82,Résultats!$B$2:$AX$476,'T energie vecteurs'!U5,FALSE)</f>
        <v>13.58831955</v>
      </c>
      <c r="L82" s="266">
        <f t="shared" si="15"/>
        <v>43.164268327999999</v>
      </c>
      <c r="M82" s="19"/>
      <c r="N82" s="178" t="s">
        <v>281</v>
      </c>
      <c r="O82" s="172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0">
        <f t="shared" si="16"/>
        <v>23.976169791173501</v>
      </c>
      <c r="U82" s="178" t="s">
        <v>24</v>
      </c>
      <c r="V82" t="s">
        <v>105</v>
      </c>
      <c r="W82" t="s">
        <v>106</v>
      </c>
      <c r="X82" t="s">
        <v>107</v>
      </c>
      <c r="Y82" t="s">
        <v>108</v>
      </c>
      <c r="Z82" s="37">
        <v>2.7633017500000001</v>
      </c>
      <c r="AA82" s="37">
        <v>13.803636880000001</v>
      </c>
      <c r="AB82" s="37">
        <v>13.01045613</v>
      </c>
      <c r="AC82" s="37">
        <v>13.15418642</v>
      </c>
      <c r="AD82" s="266">
        <v>42.731581180000006</v>
      </c>
    </row>
    <row r="83" spans="3:30" s="3" customFormat="1" x14ac:dyDescent="0.25">
      <c r="C83" s="178" t="s">
        <v>153</v>
      </c>
      <c r="D83" t="s">
        <v>154</v>
      </c>
      <c r="E83" t="s">
        <v>155</v>
      </c>
      <c r="F83" t="s">
        <v>156</v>
      </c>
      <c r="G83" t="s">
        <v>157</v>
      </c>
      <c r="H83" s="37">
        <f>VLOOKUP(D83,Résultats!$B$2:$AX$476,'T energie vecteurs'!U5,FALSE)</f>
        <v>1.0776463430000001</v>
      </c>
      <c r="I83" s="37">
        <f>VLOOKUP(E83,Résultats!$B$2:$AX$476,'T energie vecteurs'!U5,FALSE)</f>
        <v>2.4668893810000001</v>
      </c>
      <c r="J83" s="37">
        <f>VLOOKUP(F83,Résultats!$B$2:$AX$476,'T energie vecteurs'!U5,FALSE)</f>
        <v>0</v>
      </c>
      <c r="K83" s="37">
        <f>VLOOKUP(G83,Résultats!$B$2:$AX$476,'T energie vecteurs'!U5,FALSE)</f>
        <v>2.3971031709999999</v>
      </c>
      <c r="L83" s="266">
        <f t="shared" si="15"/>
        <v>5.9416388950000005</v>
      </c>
      <c r="M83" s="19"/>
      <c r="N83" s="178" t="s">
        <v>153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0">
        <f t="shared" si="16"/>
        <v>14.017023318945059</v>
      </c>
      <c r="U83" s="178" t="s">
        <v>153</v>
      </c>
      <c r="V83" t="s">
        <v>154</v>
      </c>
      <c r="W83" t="s">
        <v>155</v>
      </c>
      <c r="X83" t="s">
        <v>156</v>
      </c>
      <c r="Y83" t="s">
        <v>157</v>
      </c>
      <c r="Z83" s="37">
        <v>1.0805095629999999</v>
      </c>
      <c r="AA83" s="37">
        <v>2.475414368</v>
      </c>
      <c r="AB83" s="37">
        <v>0</v>
      </c>
      <c r="AC83" s="37">
        <v>2.4021587869999999</v>
      </c>
      <c r="AD83" s="266">
        <v>5.958082718</v>
      </c>
    </row>
    <row r="84" spans="3:30" s="3" customFormat="1" x14ac:dyDescent="0.25">
      <c r="C84" s="178" t="s">
        <v>25</v>
      </c>
      <c r="D84" t="s">
        <v>109</v>
      </c>
      <c r="E84" t="s">
        <v>110</v>
      </c>
      <c r="F84" t="s">
        <v>111</v>
      </c>
      <c r="G84" t="s">
        <v>112</v>
      </c>
      <c r="H84" s="37">
        <f>VLOOKUP(D84,Résultats!$B$2:$AX$476,'T energie vecteurs'!U5,FALSE)</f>
        <v>0</v>
      </c>
      <c r="I84" s="37">
        <f>VLOOKUP(E84,Résultats!$B$2:$AX$476,'T energie vecteurs'!U5,FALSE)</f>
        <v>2.9113309109999999</v>
      </c>
      <c r="J84" s="37">
        <f>VLOOKUP(F84,Résultats!$B$2:$AX$476,'T energie vecteurs'!U5,FALSE)</f>
        <v>0.39911888760000003</v>
      </c>
      <c r="K84" s="37">
        <f>VLOOKUP(G84,Résultats!$B$2:$AX$476,'T energie vecteurs'!U5,FALSE)</f>
        <v>0.39768339879999998</v>
      </c>
      <c r="L84" s="266">
        <f t="shared" si="15"/>
        <v>3.7081331973999996</v>
      </c>
      <c r="M84" s="19"/>
      <c r="N84" s="179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1">
        <f t="shared" si="16"/>
        <v>3.7781067567977473</v>
      </c>
      <c r="U84" s="178" t="s">
        <v>25</v>
      </c>
      <c r="V84" t="s">
        <v>109</v>
      </c>
      <c r="W84" t="s">
        <v>110</v>
      </c>
      <c r="X84" t="s">
        <v>111</v>
      </c>
      <c r="Y84" t="s">
        <v>112</v>
      </c>
      <c r="Z84" s="37">
        <v>0</v>
      </c>
      <c r="AA84" s="37">
        <v>2.930832417</v>
      </c>
      <c r="AB84" s="37">
        <v>0.43644520139999998</v>
      </c>
      <c r="AC84" s="37">
        <v>0.39799841359999999</v>
      </c>
      <c r="AD84" s="266">
        <v>3.7652760320000001</v>
      </c>
    </row>
    <row r="85" spans="3:30" s="3" customFormat="1" x14ac:dyDescent="0.25">
      <c r="C85" s="29" t="s">
        <v>26</v>
      </c>
      <c r="D85" s="10"/>
      <c r="E85" s="10"/>
      <c r="F85" s="10"/>
      <c r="G85" s="10"/>
      <c r="H85" s="269">
        <f>SUM(H76,H79:H81)</f>
        <v>4.0834482678999997</v>
      </c>
      <c r="I85" s="269">
        <f>SUM(I76,I79:I81)</f>
        <v>60.425932309999993</v>
      </c>
      <c r="J85" s="269">
        <f>SUM(J76,J79:J81)</f>
        <v>45.012233051600006</v>
      </c>
      <c r="K85" s="269">
        <f>SUM(K76,K79:K81)</f>
        <v>41.2153637633456</v>
      </c>
      <c r="L85" s="270">
        <f t="shared" si="15"/>
        <v>150.7369773928456</v>
      </c>
      <c r="M85" s="105"/>
      <c r="N85" s="180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3">
        <f t="shared" si="16"/>
        <v>131.31223615887137</v>
      </c>
      <c r="U85" s="29" t="s">
        <v>26</v>
      </c>
      <c r="V85" s="10"/>
      <c r="W85" s="10"/>
      <c r="X85" s="10"/>
      <c r="Y85" s="10"/>
      <c r="Z85" s="269">
        <v>3.9795276044999999</v>
      </c>
      <c r="AA85" s="269">
        <v>57.889984092999995</v>
      </c>
      <c r="AB85" s="269">
        <v>51.135518088399998</v>
      </c>
      <c r="AC85" s="269">
        <v>41.732791900934302</v>
      </c>
      <c r="AD85" s="270">
        <v>154.73782168683431</v>
      </c>
    </row>
    <row r="86" spans="3:30" s="3" customFormat="1" x14ac:dyDescent="0.25"/>
    <row r="87" spans="3:30" s="3" customFormat="1" x14ac:dyDescent="0.25"/>
    <row r="88" spans="3:30" ht="31.5" x14ac:dyDescent="0.35">
      <c r="C88" s="174">
        <v>2050</v>
      </c>
      <c r="D88" s="175"/>
      <c r="E88" s="175"/>
      <c r="F88" s="175"/>
      <c r="G88" s="175"/>
      <c r="H88" s="101" t="s">
        <v>36</v>
      </c>
      <c r="I88" s="101" t="s">
        <v>159</v>
      </c>
      <c r="J88" s="101" t="s">
        <v>38</v>
      </c>
      <c r="K88" s="101" t="s">
        <v>158</v>
      </c>
      <c r="L88" s="118" t="s">
        <v>1</v>
      </c>
      <c r="M88" s="25"/>
      <c r="N88" s="174">
        <v>2050</v>
      </c>
      <c r="O88" s="170" t="s">
        <v>36</v>
      </c>
      <c r="P88" s="101" t="s">
        <v>159</v>
      </c>
      <c r="Q88" s="101" t="s">
        <v>38</v>
      </c>
      <c r="R88" s="101" t="s">
        <v>158</v>
      </c>
      <c r="S88" s="118" t="s">
        <v>1</v>
      </c>
      <c r="T88" s="25"/>
      <c r="U88" s="174">
        <v>2050</v>
      </c>
      <c r="V88" s="175"/>
      <c r="W88" s="175"/>
      <c r="X88" s="175"/>
      <c r="Y88" s="175"/>
      <c r="Z88" s="101" t="s">
        <v>36</v>
      </c>
      <c r="AA88" s="101" t="s">
        <v>159</v>
      </c>
      <c r="AB88" s="101" t="s">
        <v>38</v>
      </c>
      <c r="AC88" s="101" t="s">
        <v>158</v>
      </c>
      <c r="AD88" s="118" t="s">
        <v>1</v>
      </c>
    </row>
    <row r="89" spans="3:30" x14ac:dyDescent="0.25">
      <c r="C89" s="176" t="s">
        <v>18</v>
      </c>
      <c r="H89" s="8">
        <f>SUM(H90:H91)</f>
        <v>0</v>
      </c>
      <c r="I89" s="8">
        <f>SUM(I90:I91)</f>
        <v>29.842464919999998</v>
      </c>
      <c r="J89" s="8">
        <f>SUM(J90:J91)</f>
        <v>5.2978752059999996</v>
      </c>
      <c r="K89" s="8">
        <f>SUM(K90:K91)</f>
        <v>1.4700815497283999</v>
      </c>
      <c r="L89" s="121">
        <f>SUM(H89:K89)</f>
        <v>36.610421675728396</v>
      </c>
      <c r="M89" s="99"/>
      <c r="N89" s="179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1">
        <f>SUM(O89:R89)</f>
        <v>30.517990573867085</v>
      </c>
      <c r="T89" s="245"/>
      <c r="U89" s="176" t="s">
        <v>18</v>
      </c>
      <c r="Z89" s="8">
        <v>0</v>
      </c>
      <c r="AA89" s="8">
        <v>25.855930073000003</v>
      </c>
      <c r="AB89" s="8">
        <v>7.0110901229999998</v>
      </c>
      <c r="AC89" s="8">
        <v>1.4589509449196001</v>
      </c>
      <c r="AD89" s="121">
        <v>34.325971140919606</v>
      </c>
    </row>
    <row r="90" spans="3:30" x14ac:dyDescent="0.25">
      <c r="C90" s="177" t="s">
        <v>19</v>
      </c>
      <c r="D90" t="s">
        <v>89</v>
      </c>
      <c r="E90" t="s">
        <v>90</v>
      </c>
      <c r="F90" t="s">
        <v>91</v>
      </c>
      <c r="G90" t="s">
        <v>92</v>
      </c>
      <c r="H90" s="19">
        <f>VLOOKUP(D90,Résultats!$B$2:$AX$476,'T energie vecteurs'!W5,FALSE)</f>
        <v>0</v>
      </c>
      <c r="I90" s="19">
        <f>VLOOKUP(E90,Résultats!$B$2:$AX$476,'T energie vecteurs'!W5,FALSE)</f>
        <v>12.564516469999999</v>
      </c>
      <c r="J90" s="19">
        <f>VLOOKUP(F90,Résultats!$B$2:$AX$476,'T energie vecteurs'!W5,FALSE)</f>
        <v>3.3797970479999999</v>
      </c>
      <c r="K90" s="19">
        <f>VLOOKUP(G90,Résultats!$B$2:$AX$476,'T energie vecteurs'!W5,FALSE)</f>
        <v>6.9556728399999994E-5</v>
      </c>
      <c r="L90" s="120">
        <f t="shared" ref="L90:L98" si="18">SUM(H90:K90)</f>
        <v>15.9443830747284</v>
      </c>
      <c r="M90" s="19"/>
      <c r="N90" s="177" t="s">
        <v>19</v>
      </c>
      <c r="O90" s="172"/>
      <c r="P90" s="19"/>
      <c r="Q90" s="55"/>
      <c r="R90" s="19"/>
      <c r="S90" s="120"/>
      <c r="T90" s="245"/>
      <c r="U90" s="177" t="s">
        <v>19</v>
      </c>
      <c r="V90" t="s">
        <v>89</v>
      </c>
      <c r="W90" t="s">
        <v>90</v>
      </c>
      <c r="X90" t="s">
        <v>91</v>
      </c>
      <c r="Y90" t="s">
        <v>92</v>
      </c>
      <c r="Z90" s="19">
        <v>0</v>
      </c>
      <c r="AA90" s="19">
        <v>7.963002243</v>
      </c>
      <c r="AB90" s="19">
        <v>5.0360139899999998</v>
      </c>
      <c r="AC90" s="19">
        <v>4.80019196E-5</v>
      </c>
      <c r="AD90" s="120">
        <v>12.999064234919599</v>
      </c>
    </row>
    <row r="91" spans="3:30" x14ac:dyDescent="0.25">
      <c r="C91" s="178" t="s">
        <v>20</v>
      </c>
      <c r="D91" t="s">
        <v>93</v>
      </c>
      <c r="E91" t="s">
        <v>94</v>
      </c>
      <c r="F91" t="s">
        <v>95</v>
      </c>
      <c r="G91" t="s">
        <v>96</v>
      </c>
      <c r="H91" s="19">
        <f>VLOOKUP(D91,Résultats!$B$2:$AX$476,'T energie vecteurs'!W5,FALSE)</f>
        <v>0</v>
      </c>
      <c r="I91" s="19">
        <f>VLOOKUP(E91,Résultats!$B$2:$AX$476,'T energie vecteurs'!W5,FALSE)</f>
        <v>17.27794845</v>
      </c>
      <c r="J91" s="19">
        <f>VLOOKUP(F91,Résultats!$B$2:$AX$476,'T energie vecteurs'!W5,FALSE)</f>
        <v>1.9180781579999999</v>
      </c>
      <c r="K91" s="19">
        <f>VLOOKUP(G91,Résultats!$B$2:$AX$476,'T energie vecteurs'!W5,FALSE)</f>
        <v>1.470011993</v>
      </c>
      <c r="L91" s="120">
        <f t="shared" si="18"/>
        <v>20.666038601</v>
      </c>
      <c r="M91" s="19"/>
      <c r="N91" s="178" t="s">
        <v>20</v>
      </c>
      <c r="O91" s="172"/>
      <c r="P91" s="19"/>
      <c r="Q91" s="55"/>
      <c r="R91" s="19"/>
      <c r="S91" s="120"/>
      <c r="T91" s="245"/>
      <c r="U91" s="178" t="s">
        <v>20</v>
      </c>
      <c r="V91" t="s">
        <v>93</v>
      </c>
      <c r="W91" t="s">
        <v>94</v>
      </c>
      <c r="X91" t="s">
        <v>95</v>
      </c>
      <c r="Y91" t="s">
        <v>96</v>
      </c>
      <c r="Z91" s="19">
        <v>0</v>
      </c>
      <c r="AA91" s="19">
        <v>17.892927830000001</v>
      </c>
      <c r="AB91" s="19">
        <v>1.975076133</v>
      </c>
      <c r="AC91" s="19">
        <v>1.458902943</v>
      </c>
      <c r="AD91" s="120">
        <v>21.326906905999998</v>
      </c>
    </row>
    <row r="92" spans="3:30" x14ac:dyDescent="0.25">
      <c r="C92" s="176" t="s">
        <v>21</v>
      </c>
      <c r="D92" t="s">
        <v>97</v>
      </c>
      <c r="E92" t="s">
        <v>98</v>
      </c>
      <c r="F92" t="s">
        <v>99</v>
      </c>
      <c r="G92" t="s">
        <v>100</v>
      </c>
      <c r="H92" s="263">
        <f>VLOOKUP(D92,Résultats!$B$2:$AX$476,'T energie vecteurs'!W5,FALSE)</f>
        <v>0.1081405418</v>
      </c>
      <c r="I92" s="263">
        <f>VLOOKUP(E92,Résultats!$B$2:$AX$476,'T energie vecteurs'!W5,FALSE)</f>
        <v>2.9904495670000002</v>
      </c>
      <c r="J92" s="263">
        <f>VLOOKUP(F92,Résultats!$B$2:$AX$476,'T energie vecteurs'!W5,FALSE)</f>
        <v>16.167467720000001</v>
      </c>
      <c r="K92" s="263">
        <f>VLOOKUP(G92,Résultats!$B$2:$AX$476,'T energie vecteurs'!W5,FALSE)+8</f>
        <v>16.268653044000001</v>
      </c>
      <c r="L92" s="274">
        <f t="shared" si="18"/>
        <v>35.534710872800005</v>
      </c>
      <c r="M92" s="99"/>
      <c r="N92" s="179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1">
        <f t="shared" ref="S92:S98" si="19">SUM(O92:R92)</f>
        <v>37.796602156011176</v>
      </c>
      <c r="T92" s="245"/>
      <c r="U92" s="176" t="s">
        <v>21</v>
      </c>
      <c r="V92" t="s">
        <v>97</v>
      </c>
      <c r="W92" t="s">
        <v>98</v>
      </c>
      <c r="X92" t="s">
        <v>99</v>
      </c>
      <c r="Y92" t="s">
        <v>100</v>
      </c>
      <c r="Z92" s="263">
        <v>0.10607382880000001</v>
      </c>
      <c r="AA92" s="263">
        <v>3.011682704</v>
      </c>
      <c r="AB92" s="263">
        <v>14.86200994</v>
      </c>
      <c r="AC92" s="263">
        <v>15.91643245</v>
      </c>
      <c r="AD92" s="264">
        <v>33.896198922800004</v>
      </c>
    </row>
    <row r="93" spans="3:30" x14ac:dyDescent="0.25">
      <c r="C93" s="176" t="s">
        <v>22</v>
      </c>
      <c r="D93" t="s">
        <v>101</v>
      </c>
      <c r="E93" t="s">
        <v>102</v>
      </c>
      <c r="F93" t="s">
        <v>103</v>
      </c>
      <c r="G93" t="s">
        <v>104</v>
      </c>
      <c r="H93" s="8">
        <f>VLOOKUP(D93,Résultats!$B$2:$AX$476,'T energie vecteurs'!W5,FALSE)</f>
        <v>0</v>
      </c>
      <c r="I93" s="8">
        <f>VLOOKUP(E93,Résultats!$B$2:$AX$476,'T energie vecteurs'!W5,FALSE)</f>
        <v>1.9760923909999999</v>
      </c>
      <c r="J93" s="8">
        <f>VLOOKUP(F93,Résultats!$B$2:$AX$476,'T energie vecteurs'!W5,FALSE)</f>
        <v>12.96337604</v>
      </c>
      <c r="K93" s="8">
        <f>VLOOKUP(G93,Résultats!$B$2:$AX$476,'T energie vecteurs'!W5,FALSE)</f>
        <v>4.9762700689999999</v>
      </c>
      <c r="L93" s="121">
        <f t="shared" si="18"/>
        <v>19.9157385</v>
      </c>
      <c r="M93" s="99"/>
      <c r="N93" s="179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1">
        <f t="shared" si="19"/>
        <v>19.596611130280287</v>
      </c>
      <c r="T93" s="245"/>
      <c r="U93" s="176" t="s">
        <v>22</v>
      </c>
      <c r="V93" t="s">
        <v>101</v>
      </c>
      <c r="W93" t="s">
        <v>102</v>
      </c>
      <c r="X93" t="s">
        <v>103</v>
      </c>
      <c r="Y93" t="s">
        <v>104</v>
      </c>
      <c r="Z93" s="8">
        <v>0</v>
      </c>
      <c r="AA93" s="8">
        <v>2.8016124339999999</v>
      </c>
      <c r="AB93" s="8">
        <v>17.86057714</v>
      </c>
      <c r="AC93" s="8">
        <v>6.7202449399999997</v>
      </c>
      <c r="AD93" s="121">
        <v>27.382434514</v>
      </c>
    </row>
    <row r="94" spans="3:30" x14ac:dyDescent="0.25">
      <c r="C94" s="176" t="s">
        <v>23</v>
      </c>
      <c r="H94" s="8">
        <f>SUM(H95:H97)</f>
        <v>4.4374410700000002</v>
      </c>
      <c r="I94" s="8">
        <f>SUM(I95:I97)</f>
        <v>20.784723149999998</v>
      </c>
      <c r="J94" s="8">
        <f>SUM(J95:J97)</f>
        <v>16.254478258199999</v>
      </c>
      <c r="K94" s="8">
        <f>SUM(K95:K97)</f>
        <v>18.065772293399998</v>
      </c>
      <c r="L94" s="8">
        <f>SUM(L95:L97)</f>
        <v>59.542414771599994</v>
      </c>
      <c r="M94" s="99"/>
      <c r="N94" s="179" t="s">
        <v>280</v>
      </c>
      <c r="O94" s="36">
        <f>O95+O96</f>
        <v>3.7208173415817956</v>
      </c>
      <c r="P94" s="35">
        <f t="shared" ref="P94:R94" si="20">P95+P96</f>
        <v>10.357640817267992</v>
      </c>
      <c r="Q94" s="35">
        <f t="shared" si="20"/>
        <v>9.8880397220191174</v>
      </c>
      <c r="R94" s="35">
        <f t="shared" si="20"/>
        <v>12.816914942214364</v>
      </c>
      <c r="S94" s="171">
        <f t="shared" si="19"/>
        <v>36.783412823083268</v>
      </c>
      <c r="T94" s="245"/>
      <c r="U94" s="176" t="s">
        <v>23</v>
      </c>
      <c r="Z94" s="8">
        <v>4.4693239519999999</v>
      </c>
      <c r="AA94" s="8">
        <v>21.331496315999999</v>
      </c>
      <c r="AB94" s="8">
        <v>16.471229557499999</v>
      </c>
      <c r="AC94" s="8">
        <v>17.962388417000003</v>
      </c>
      <c r="AD94" s="8">
        <v>60.234438242499998</v>
      </c>
    </row>
    <row r="95" spans="3:30" x14ac:dyDescent="0.25">
      <c r="C95" s="178" t="s">
        <v>24</v>
      </c>
      <c r="D95" t="s">
        <v>105</v>
      </c>
      <c r="E95" t="s">
        <v>106</v>
      </c>
      <c r="F95" t="s">
        <v>107</v>
      </c>
      <c r="G95" t="s">
        <v>108</v>
      </c>
      <c r="H95" s="19">
        <f>VLOOKUP(D95,Résultats!$B$2:$AX$476,'T energie vecteurs'!W5,FALSE)</f>
        <v>3.195871398</v>
      </c>
      <c r="I95" s="19">
        <f>VLOOKUP(E95,Résultats!$B$2:$AX$476,'T energie vecteurs'!W5,FALSE)</f>
        <v>14.71905055</v>
      </c>
      <c r="J95" s="19">
        <f>VLOOKUP(F95,Résultats!$B$2:$AX$476,'T energie vecteurs'!W5,FALSE)</f>
        <v>15.715892520000001</v>
      </c>
      <c r="K95" s="19">
        <f>VLOOKUP(G95,Résultats!$B$2:$AX$476,'T energie vecteurs'!W5,FALSE)</f>
        <v>14.80215782</v>
      </c>
      <c r="L95" s="120">
        <f t="shared" si="18"/>
        <v>48.432972287999995</v>
      </c>
      <c r="M95" s="19"/>
      <c r="N95" s="178" t="s">
        <v>281</v>
      </c>
      <c r="O95" s="172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0">
        <f t="shared" si="19"/>
        <v>23.475824375270456</v>
      </c>
      <c r="T95" s="245"/>
      <c r="U95" s="178" t="s">
        <v>24</v>
      </c>
      <c r="V95" t="s">
        <v>105</v>
      </c>
      <c r="W95" t="s">
        <v>106</v>
      </c>
      <c r="X95" t="s">
        <v>107</v>
      </c>
      <c r="Y95" t="s">
        <v>108</v>
      </c>
      <c r="Z95" s="19">
        <v>3.234570427</v>
      </c>
      <c r="AA95" s="19">
        <v>15.10393163</v>
      </c>
      <c r="AB95" s="19">
        <v>15.91745154</v>
      </c>
      <c r="AC95" s="19">
        <v>14.726331910000001</v>
      </c>
      <c r="AD95" s="120">
        <v>48.982285507</v>
      </c>
    </row>
    <row r="96" spans="3:30" x14ac:dyDescent="0.25">
      <c r="C96" s="178" t="s">
        <v>153</v>
      </c>
      <c r="D96" t="s">
        <v>154</v>
      </c>
      <c r="E96" t="s">
        <v>155</v>
      </c>
      <c r="F96" t="s">
        <v>156</v>
      </c>
      <c r="G96" t="s">
        <v>157</v>
      </c>
      <c r="H96" s="19">
        <f>VLOOKUP(D96,Résultats!$B$2:$AX$476,'T energie vecteurs'!W5,FALSE)</f>
        <v>1.241569672</v>
      </c>
      <c r="I96" s="19">
        <f>VLOOKUP(E96,Résultats!$B$2:$AX$476,'T energie vecteurs'!W5,FALSE)</f>
        <v>2.8714828149999998</v>
      </c>
      <c r="J96" s="19">
        <f>VLOOKUP(F96,Résultats!$B$2:$AX$476,'T energie vecteurs'!W5,FALSE)</f>
        <v>0</v>
      </c>
      <c r="K96" s="19">
        <f>VLOOKUP(G96,Résultats!$B$2:$AX$476,'T energie vecteurs'!W5,FALSE)</f>
        <v>2.7958198539999999</v>
      </c>
      <c r="L96" s="120">
        <f t="shared" si="18"/>
        <v>6.9088723410000004</v>
      </c>
      <c r="M96" s="19"/>
      <c r="N96" s="178" t="s">
        <v>153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0">
        <f t="shared" si="19"/>
        <v>13.307588447812815</v>
      </c>
      <c r="T96" s="245"/>
      <c r="U96" s="178" t="s">
        <v>153</v>
      </c>
      <c r="V96" t="s">
        <v>154</v>
      </c>
      <c r="W96" t="s">
        <v>155</v>
      </c>
      <c r="X96" t="s">
        <v>156</v>
      </c>
      <c r="Y96" t="s">
        <v>157</v>
      </c>
      <c r="Z96" s="19">
        <v>1.2347535249999999</v>
      </c>
      <c r="AA96" s="19">
        <v>2.8660373859999999</v>
      </c>
      <c r="AB96" s="19">
        <v>0</v>
      </c>
      <c r="AC96" s="19">
        <v>2.7610090629999999</v>
      </c>
      <c r="AD96" s="120">
        <v>6.8617999740000002</v>
      </c>
    </row>
    <row r="97" spans="3:30" x14ac:dyDescent="0.25">
      <c r="C97" s="178" t="s">
        <v>25</v>
      </c>
      <c r="D97" t="s">
        <v>109</v>
      </c>
      <c r="E97" t="s">
        <v>110</v>
      </c>
      <c r="F97" t="s">
        <v>111</v>
      </c>
      <c r="G97" t="s">
        <v>112</v>
      </c>
      <c r="H97" s="19">
        <f>VLOOKUP(D97,Résultats!$B$2:$AX$476,'T energie vecteurs'!W5,FALSE)</f>
        <v>0</v>
      </c>
      <c r="I97" s="19">
        <f>VLOOKUP(E97,Résultats!$B$2:$AX$476,'T energie vecteurs'!W5,FALSE)</f>
        <v>3.1941897849999998</v>
      </c>
      <c r="J97" s="19">
        <f>VLOOKUP(F97,Résultats!$B$2:$AX$476,'T energie vecteurs'!W5,FALSE)</f>
        <v>0.5385857382</v>
      </c>
      <c r="K97" s="19">
        <f>VLOOKUP(G97,Résultats!$B$2:$AX$476,'T energie vecteurs'!W5,FALSE)</f>
        <v>0.4677946194</v>
      </c>
      <c r="L97" s="120">
        <f t="shared" si="18"/>
        <v>4.2005701426000002</v>
      </c>
      <c r="M97" s="19"/>
      <c r="N97" s="179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1">
        <f t="shared" si="19"/>
        <v>3.6027044468717877</v>
      </c>
      <c r="T97" s="245"/>
      <c r="U97" s="178" t="s">
        <v>25</v>
      </c>
      <c r="V97" t="s">
        <v>109</v>
      </c>
      <c r="W97" t="s">
        <v>110</v>
      </c>
      <c r="X97" t="s">
        <v>111</v>
      </c>
      <c r="Y97" t="s">
        <v>112</v>
      </c>
      <c r="Z97" s="19">
        <v>0</v>
      </c>
      <c r="AA97" s="19">
        <v>3.3615273000000001</v>
      </c>
      <c r="AB97" s="19">
        <v>0.5537780175</v>
      </c>
      <c r="AC97" s="19">
        <v>0.47504744399999999</v>
      </c>
      <c r="AD97" s="120">
        <v>4.3903527615</v>
      </c>
    </row>
    <row r="98" spans="3:30" x14ac:dyDescent="0.25">
      <c r="C98" s="29" t="s">
        <v>26</v>
      </c>
      <c r="D98" s="10"/>
      <c r="E98" s="10"/>
      <c r="F98" s="10"/>
      <c r="G98" s="10"/>
      <c r="H98" s="9">
        <f>SUM(H89,H92:H94)</f>
        <v>4.5455816118000003</v>
      </c>
      <c r="I98" s="9">
        <f>SUM(I89,I92:I94)</f>
        <v>55.593730027999996</v>
      </c>
      <c r="J98" s="9">
        <f>SUM(J89,J92:J94)</f>
        <v>50.683197224200001</v>
      </c>
      <c r="K98" s="9">
        <f>SUM(K89,K92:K94)</f>
        <v>40.780776956128392</v>
      </c>
      <c r="L98" s="123">
        <f t="shared" si="18"/>
        <v>151.60328582012841</v>
      </c>
      <c r="M98" s="105"/>
      <c r="N98" s="180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3">
        <f t="shared" si="19"/>
        <v>128.2973211301136</v>
      </c>
      <c r="T98" s="105"/>
      <c r="U98" s="29" t="s">
        <v>26</v>
      </c>
      <c r="V98" s="10"/>
      <c r="W98" s="10"/>
      <c r="X98" s="10"/>
      <c r="Y98" s="10"/>
      <c r="Z98" s="9">
        <v>4.5753977807999995</v>
      </c>
      <c r="AA98" s="9">
        <v>53.000721527000003</v>
      </c>
      <c r="AB98" s="9">
        <v>56.204906760499995</v>
      </c>
      <c r="AC98" s="9">
        <v>42.05801675191961</v>
      </c>
      <c r="AD98" s="123">
        <v>155.83904282021962</v>
      </c>
    </row>
    <row r="99" spans="3:3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3"/>
      <c r="P99" s="103"/>
      <c r="Q99" s="103"/>
      <c r="R99" s="104"/>
      <c r="S99" s="69"/>
      <c r="U99" s="3"/>
      <c r="V99" s="3"/>
      <c r="W99" s="3"/>
      <c r="X99" s="3"/>
      <c r="Y99" s="3"/>
      <c r="Z99" s="3"/>
      <c r="AA99" s="3"/>
      <c r="AB99" s="3"/>
      <c r="AC99" s="3"/>
      <c r="AD99" s="69"/>
    </row>
    <row r="100" spans="3:3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25">
      <c r="C102" s="84" t="s">
        <v>250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251</v>
      </c>
      <c r="O102" s="3"/>
      <c r="P102" s="3"/>
      <c r="Q102" s="3"/>
      <c r="R102" s="3"/>
      <c r="S102" s="3"/>
      <c r="U102" s="84" t="s">
        <v>250</v>
      </c>
      <c r="V102" s="3"/>
      <c r="W102" s="3"/>
      <c r="X102" s="3">
        <v>185.14285714285717</v>
      </c>
      <c r="Y102" s="3"/>
      <c r="Z102" s="3"/>
      <c r="AA102" s="3"/>
      <c r="AB102" s="3"/>
      <c r="AC102" s="3"/>
      <c r="AD102" s="3"/>
    </row>
    <row r="103" spans="3:30" s="3" customFormat="1" ht="31.5" x14ac:dyDescent="0.35">
      <c r="C103" s="174">
        <v>2050</v>
      </c>
      <c r="D103" s="175"/>
      <c r="E103" s="175"/>
      <c r="F103" s="175"/>
      <c r="G103" s="175"/>
      <c r="H103" s="101" t="s">
        <v>36</v>
      </c>
      <c r="I103" s="101" t="s">
        <v>159</v>
      </c>
      <c r="J103" s="101" t="s">
        <v>38</v>
      </c>
      <c r="K103" s="101" t="s">
        <v>158</v>
      </c>
      <c r="L103" s="118" t="s">
        <v>1</v>
      </c>
      <c r="N103" s="174">
        <v>2050</v>
      </c>
      <c r="O103" s="170" t="s">
        <v>36</v>
      </c>
      <c r="P103" s="101" t="s">
        <v>159</v>
      </c>
      <c r="Q103" s="101" t="s">
        <v>38</v>
      </c>
      <c r="R103" s="101" t="s">
        <v>158</v>
      </c>
      <c r="S103" s="118" t="s">
        <v>1</v>
      </c>
      <c r="U103" s="174">
        <v>2050</v>
      </c>
      <c r="V103" s="175"/>
      <c r="W103" s="175"/>
      <c r="X103" s="175"/>
      <c r="Y103" s="175"/>
      <c r="Z103" s="101" t="s">
        <v>36</v>
      </c>
      <c r="AA103" s="101" t="s">
        <v>159</v>
      </c>
      <c r="AB103" s="101" t="s">
        <v>38</v>
      </c>
      <c r="AC103" s="101" t="s">
        <v>158</v>
      </c>
      <c r="AD103" s="118" t="s">
        <v>1</v>
      </c>
    </row>
    <row r="104" spans="3:30" s="3" customFormat="1" x14ac:dyDescent="0.25">
      <c r="C104" s="248" t="s">
        <v>18</v>
      </c>
      <c r="D104" s="249"/>
      <c r="E104" s="249"/>
      <c r="F104" s="249"/>
      <c r="G104" s="249"/>
      <c r="H104" s="250" t="e">
        <f>H89-#REF!</f>
        <v>#REF!</v>
      </c>
      <c r="I104" s="251" t="e">
        <f>I89-#REF!</f>
        <v>#REF!</v>
      </c>
      <c r="J104" s="251" t="e">
        <f>J89-#REF!</f>
        <v>#REF!</v>
      </c>
      <c r="K104" s="251" t="e">
        <f>K89-#REF!</f>
        <v>#REF!</v>
      </c>
      <c r="L104" s="252" t="e">
        <f>L89-#REF!</f>
        <v>#REF!</v>
      </c>
      <c r="N104" s="248" t="s">
        <v>18</v>
      </c>
      <c r="O104" s="250">
        <f>H89-O89</f>
        <v>0</v>
      </c>
      <c r="P104" s="251">
        <f t="shared" ref="P104:S113" si="21">I89-P89</f>
        <v>9.3977748033836725</v>
      </c>
      <c r="Q104" s="251">
        <f t="shared" si="21"/>
        <v>-1.651331180780466</v>
      </c>
      <c r="R104" s="251">
        <f t="shared" si="21"/>
        <v>-1.6540125207418968</v>
      </c>
      <c r="S104" s="252">
        <f t="shared" si="21"/>
        <v>6.0924311018613118</v>
      </c>
      <c r="U104" s="248" t="s">
        <v>18</v>
      </c>
      <c r="V104" s="249"/>
      <c r="W104" s="249"/>
      <c r="X104" s="249"/>
      <c r="Y104" s="249"/>
      <c r="Z104" s="250" t="e">
        <v>#REF!</v>
      </c>
      <c r="AA104" s="251" t="e">
        <v>#REF!</v>
      </c>
      <c r="AB104" s="251" t="e">
        <v>#REF!</v>
      </c>
      <c r="AC104" s="251" t="e">
        <v>#REF!</v>
      </c>
      <c r="AD104" s="252" t="e">
        <v>#REF!</v>
      </c>
    </row>
    <row r="105" spans="3:30" s="3" customFormat="1" x14ac:dyDescent="0.25">
      <c r="C105" s="177" t="s">
        <v>19</v>
      </c>
      <c r="D105" t="s">
        <v>252</v>
      </c>
      <c r="E105" t="s">
        <v>253</v>
      </c>
      <c r="F105" t="s">
        <v>254</v>
      </c>
      <c r="G105" t="s">
        <v>255</v>
      </c>
      <c r="H105" s="253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4" t="e">
        <f>L90-#REF!</f>
        <v>#REF!</v>
      </c>
      <c r="N105" s="177" t="s">
        <v>19</v>
      </c>
      <c r="O105" s="253">
        <f t="shared" ref="O105:O113" si="22">H90-O90</f>
        <v>0</v>
      </c>
      <c r="P105" s="55">
        <f t="shared" si="21"/>
        <v>12.564516469999999</v>
      </c>
      <c r="Q105" s="55">
        <f t="shared" si="21"/>
        <v>3.3797970479999999</v>
      </c>
      <c r="R105" s="55">
        <f t="shared" si="21"/>
        <v>6.9556728399999994E-5</v>
      </c>
      <c r="S105" s="254">
        <f t="shared" si="21"/>
        <v>15.9443830747284</v>
      </c>
      <c r="U105" s="177" t="s">
        <v>19</v>
      </c>
      <c r="V105" t="s">
        <v>252</v>
      </c>
      <c r="W105" t="s">
        <v>253</v>
      </c>
      <c r="X105" t="s">
        <v>254</v>
      </c>
      <c r="Y105" t="s">
        <v>255</v>
      </c>
      <c r="Z105" s="253" t="e">
        <v>#REF!</v>
      </c>
      <c r="AA105" s="55" t="e">
        <v>#REF!</v>
      </c>
      <c r="AB105" s="55" t="e">
        <v>#REF!</v>
      </c>
      <c r="AC105" s="55" t="e">
        <v>#REF!</v>
      </c>
      <c r="AD105" s="254" t="e">
        <v>#REF!</v>
      </c>
    </row>
    <row r="106" spans="3:30" s="3" customFormat="1" x14ac:dyDescent="0.25">
      <c r="C106" s="178" t="s">
        <v>20</v>
      </c>
      <c r="D106" t="s">
        <v>256</v>
      </c>
      <c r="E106" t="s">
        <v>257</v>
      </c>
      <c r="F106" t="s">
        <v>258</v>
      </c>
      <c r="G106" t="s">
        <v>259</v>
      </c>
      <c r="H106" s="253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4" t="e">
        <f>L91-#REF!</f>
        <v>#REF!</v>
      </c>
      <c r="N106" s="178" t="s">
        <v>20</v>
      </c>
      <c r="O106" s="253">
        <f t="shared" si="22"/>
        <v>0</v>
      </c>
      <c r="P106" s="55">
        <f t="shared" si="21"/>
        <v>17.27794845</v>
      </c>
      <c r="Q106" s="55">
        <f t="shared" si="21"/>
        <v>1.9180781579999999</v>
      </c>
      <c r="R106" s="55">
        <f t="shared" si="21"/>
        <v>1.470011993</v>
      </c>
      <c r="S106" s="254">
        <f t="shared" si="21"/>
        <v>20.666038601</v>
      </c>
      <c r="U106" s="178" t="s">
        <v>20</v>
      </c>
      <c r="V106" t="s">
        <v>256</v>
      </c>
      <c r="W106" t="s">
        <v>257</v>
      </c>
      <c r="X106" t="s">
        <v>258</v>
      </c>
      <c r="Y106" t="s">
        <v>259</v>
      </c>
      <c r="Z106" s="253" t="e">
        <v>#REF!</v>
      </c>
      <c r="AA106" s="55" t="e">
        <v>#REF!</v>
      </c>
      <c r="AB106" s="55" t="e">
        <v>#REF!</v>
      </c>
      <c r="AC106" s="55" t="e">
        <v>#REF!</v>
      </c>
      <c r="AD106" s="254" t="e">
        <v>#REF!</v>
      </c>
    </row>
    <row r="107" spans="3:30" s="3" customFormat="1" x14ac:dyDescent="0.25">
      <c r="C107" s="248" t="s">
        <v>21</v>
      </c>
      <c r="D107" s="249" t="s">
        <v>260</v>
      </c>
      <c r="E107" s="249" t="s">
        <v>261</v>
      </c>
      <c r="F107" s="249" t="s">
        <v>262</v>
      </c>
      <c r="G107" s="249" t="s">
        <v>263</v>
      </c>
      <c r="H107" s="255" t="e">
        <f>H92-#REF!</f>
        <v>#REF!</v>
      </c>
      <c r="I107" s="251" t="e">
        <f>I92-#REF!</f>
        <v>#REF!</v>
      </c>
      <c r="J107" s="251" t="e">
        <f>J92-#REF!</f>
        <v>#REF!</v>
      </c>
      <c r="K107" s="251" t="e">
        <f>K92-#REF!</f>
        <v>#REF!</v>
      </c>
      <c r="L107" s="252" t="e">
        <f>L92-#REF!</f>
        <v>#REF!</v>
      </c>
      <c r="N107" s="248" t="s">
        <v>21</v>
      </c>
      <c r="O107" s="255">
        <f t="shared" si="22"/>
        <v>0.1081405418</v>
      </c>
      <c r="P107" s="251">
        <f t="shared" si="21"/>
        <v>2.5425159959905512</v>
      </c>
      <c r="Q107" s="251">
        <f t="shared" si="21"/>
        <v>-0.5546020962945164</v>
      </c>
      <c r="R107" s="251">
        <f t="shared" si="21"/>
        <v>-4.3579457247072035</v>
      </c>
      <c r="S107" s="252">
        <f t="shared" si="21"/>
        <v>-2.2618912832111704</v>
      </c>
      <c r="U107" s="248" t="s">
        <v>21</v>
      </c>
      <c r="V107" s="249" t="s">
        <v>260</v>
      </c>
      <c r="W107" s="249" t="s">
        <v>261</v>
      </c>
      <c r="X107" s="249" t="s">
        <v>262</v>
      </c>
      <c r="Y107" s="249" t="s">
        <v>263</v>
      </c>
      <c r="Z107" s="255" t="e">
        <v>#REF!</v>
      </c>
      <c r="AA107" s="251" t="e">
        <v>#REF!</v>
      </c>
      <c r="AB107" s="251" t="e">
        <v>#REF!</v>
      </c>
      <c r="AC107" s="251" t="e">
        <v>#REF!</v>
      </c>
      <c r="AD107" s="252" t="e">
        <v>#REF!</v>
      </c>
    </row>
    <row r="108" spans="3:30" s="3" customFormat="1" x14ac:dyDescent="0.25">
      <c r="C108" s="248" t="s">
        <v>22</v>
      </c>
      <c r="D108" s="249" t="s">
        <v>264</v>
      </c>
      <c r="E108" s="249" t="s">
        <v>265</v>
      </c>
      <c r="F108" s="249" t="s">
        <v>266</v>
      </c>
      <c r="G108" s="249" t="s">
        <v>267</v>
      </c>
      <c r="H108" s="255" t="e">
        <f>H93-#REF!</f>
        <v>#REF!</v>
      </c>
      <c r="I108" s="251" t="e">
        <f>I93-#REF!</f>
        <v>#REF!</v>
      </c>
      <c r="J108" s="251" t="e">
        <f>J93-#REF!</f>
        <v>#REF!</v>
      </c>
      <c r="K108" s="251" t="e">
        <f>K93-#REF!</f>
        <v>#REF!</v>
      </c>
      <c r="L108" s="252" t="e">
        <f>L93-#REF!</f>
        <v>#REF!</v>
      </c>
      <c r="N108" s="248" t="s">
        <v>22</v>
      </c>
      <c r="O108" s="255">
        <f t="shared" si="22"/>
        <v>0</v>
      </c>
      <c r="P108" s="251">
        <f t="shared" si="21"/>
        <v>1.776769330976433</v>
      </c>
      <c r="Q108" s="251">
        <f t="shared" si="21"/>
        <v>0.40200031572479489</v>
      </c>
      <c r="R108" s="251">
        <f t="shared" si="21"/>
        <v>-1.8596422769815142</v>
      </c>
      <c r="S108" s="252">
        <f t="shared" si="21"/>
        <v>0.31912736971971256</v>
      </c>
      <c r="U108" s="248" t="s">
        <v>22</v>
      </c>
      <c r="V108" s="249" t="s">
        <v>264</v>
      </c>
      <c r="W108" s="249" t="s">
        <v>265</v>
      </c>
      <c r="X108" s="249" t="s">
        <v>266</v>
      </c>
      <c r="Y108" s="249" t="s">
        <v>267</v>
      </c>
      <c r="Z108" s="255" t="e">
        <v>#REF!</v>
      </c>
      <c r="AA108" s="251" t="e">
        <v>#REF!</v>
      </c>
      <c r="AB108" s="251" t="e">
        <v>#REF!</v>
      </c>
      <c r="AC108" s="251" t="e">
        <v>#REF!</v>
      </c>
      <c r="AD108" s="252" t="e">
        <v>#REF!</v>
      </c>
    </row>
    <row r="109" spans="3:30" s="3" customFormat="1" x14ac:dyDescent="0.25">
      <c r="C109" s="248" t="s">
        <v>23</v>
      </c>
      <c r="D109" s="249"/>
      <c r="E109" s="249"/>
      <c r="F109" s="249"/>
      <c r="G109" s="249"/>
      <c r="H109" s="255" t="e">
        <f>H94-#REF!</f>
        <v>#REF!</v>
      </c>
      <c r="I109" s="251" t="e">
        <f>I94-#REF!</f>
        <v>#REF!</v>
      </c>
      <c r="J109" s="251" t="e">
        <f>J94-#REF!</f>
        <v>#REF!</v>
      </c>
      <c r="K109" s="251" t="e">
        <f>K94-#REF!</f>
        <v>#REF!</v>
      </c>
      <c r="L109" s="252" t="e">
        <f>L94-#REF!</f>
        <v>#REF!</v>
      </c>
      <c r="N109" s="248" t="s">
        <v>23</v>
      </c>
      <c r="O109" s="255">
        <f t="shared" si="22"/>
        <v>0.71662372841820465</v>
      </c>
      <c r="P109" s="251">
        <f t="shared" si="21"/>
        <v>10.427082332732006</v>
      </c>
      <c r="Q109" s="251">
        <f t="shared" si="21"/>
        <v>6.3664385361808815</v>
      </c>
      <c r="R109" s="251">
        <f t="shared" si="21"/>
        <v>5.2488573511856345</v>
      </c>
      <c r="S109" s="252">
        <f t="shared" si="21"/>
        <v>22.759001948516726</v>
      </c>
      <c r="U109" s="248" t="s">
        <v>23</v>
      </c>
      <c r="V109" s="249"/>
      <c r="W109" s="249"/>
      <c r="X109" s="249"/>
      <c r="Y109" s="249"/>
      <c r="Z109" s="255" t="e">
        <v>#REF!</v>
      </c>
      <c r="AA109" s="251" t="e">
        <v>#REF!</v>
      </c>
      <c r="AB109" s="251" t="e">
        <v>#REF!</v>
      </c>
      <c r="AC109" s="251" t="e">
        <v>#REF!</v>
      </c>
      <c r="AD109" s="252" t="e">
        <v>#REF!</v>
      </c>
    </row>
    <row r="110" spans="3:30" s="3" customFormat="1" x14ac:dyDescent="0.25">
      <c r="C110" s="178" t="s">
        <v>24</v>
      </c>
      <c r="D110" t="s">
        <v>268</v>
      </c>
      <c r="E110" t="s">
        <v>269</v>
      </c>
      <c r="F110" t="s">
        <v>270</v>
      </c>
      <c r="G110" t="s">
        <v>271</v>
      </c>
      <c r="H110" s="253" t="e">
        <f>H95-#REF!</f>
        <v>#REF!</v>
      </c>
      <c r="I110" s="256" t="e">
        <f>I95-#REF!</f>
        <v>#REF!</v>
      </c>
      <c r="J110" s="256" t="e">
        <f>J95-#REF!</f>
        <v>#REF!</v>
      </c>
      <c r="K110" s="256" t="e">
        <f>K95-#REF!</f>
        <v>#REF!</v>
      </c>
      <c r="L110" s="254" t="e">
        <f>L95-#REF!</f>
        <v>#REF!</v>
      </c>
      <c r="N110" s="178" t="s">
        <v>24</v>
      </c>
      <c r="O110" s="253">
        <f t="shared" si="22"/>
        <v>2.8800164717771897</v>
      </c>
      <c r="P110" s="256">
        <f t="shared" si="21"/>
        <v>12.964604205487635</v>
      </c>
      <c r="Q110" s="256">
        <f t="shared" si="21"/>
        <v>5.8278527979808832</v>
      </c>
      <c r="R110" s="256">
        <f t="shared" si="21"/>
        <v>3.2846744374838401</v>
      </c>
      <c r="S110" s="254">
        <f t="shared" si="21"/>
        <v>24.957147912729539</v>
      </c>
      <c r="U110" s="178" t="s">
        <v>24</v>
      </c>
      <c r="V110" t="s">
        <v>268</v>
      </c>
      <c r="W110" t="s">
        <v>269</v>
      </c>
      <c r="X110" t="s">
        <v>270</v>
      </c>
      <c r="Y110" t="s">
        <v>271</v>
      </c>
      <c r="Z110" s="253" t="e">
        <v>#REF!</v>
      </c>
      <c r="AA110" s="256" t="e">
        <v>#REF!</v>
      </c>
      <c r="AB110" s="256" t="e">
        <v>#REF!</v>
      </c>
      <c r="AC110" s="256" t="e">
        <v>#REF!</v>
      </c>
      <c r="AD110" s="254" t="e">
        <v>#REF!</v>
      </c>
    </row>
    <row r="111" spans="3:30" s="3" customFormat="1" x14ac:dyDescent="0.25">
      <c r="C111" s="178" t="s">
        <v>153</v>
      </c>
      <c r="D111" t="s">
        <v>272</v>
      </c>
      <c r="E111" t="s">
        <v>273</v>
      </c>
      <c r="F111" t="s">
        <v>274</v>
      </c>
      <c r="G111" t="s">
        <v>275</v>
      </c>
      <c r="H111" s="257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4" t="e">
        <f>L96-#REF!</f>
        <v>#REF!</v>
      </c>
      <c r="N111" s="178" t="s">
        <v>153</v>
      </c>
      <c r="O111" s="257">
        <f t="shared" si="22"/>
        <v>-2.163392743358985</v>
      </c>
      <c r="P111" s="55">
        <f t="shared" si="21"/>
        <v>-5.7317116577556249</v>
      </c>
      <c r="Q111" s="55">
        <f t="shared" si="21"/>
        <v>0</v>
      </c>
      <c r="R111" s="55">
        <f t="shared" si="21"/>
        <v>1.4963882943017963</v>
      </c>
      <c r="S111" s="254">
        <f t="shared" si="21"/>
        <v>-6.3987161068128149</v>
      </c>
      <c r="U111" s="178" t="s">
        <v>153</v>
      </c>
      <c r="V111" t="s">
        <v>272</v>
      </c>
      <c r="W111" t="s">
        <v>273</v>
      </c>
      <c r="X111" t="s">
        <v>274</v>
      </c>
      <c r="Y111" t="s">
        <v>275</v>
      </c>
      <c r="Z111" s="257" t="e">
        <v>#REF!</v>
      </c>
      <c r="AA111" s="55" t="e">
        <v>#REF!</v>
      </c>
      <c r="AB111" s="55" t="e">
        <v>#REF!</v>
      </c>
      <c r="AC111" s="55" t="e">
        <v>#REF!</v>
      </c>
      <c r="AD111" s="254" t="e">
        <v>#REF!</v>
      </c>
    </row>
    <row r="112" spans="3:30" s="3" customFormat="1" x14ac:dyDescent="0.25">
      <c r="C112" s="178" t="s">
        <v>25</v>
      </c>
      <c r="D112" t="s">
        <v>276</v>
      </c>
      <c r="E112" t="s">
        <v>277</v>
      </c>
      <c r="F112" t="s">
        <v>278</v>
      </c>
      <c r="G112" t="s">
        <v>279</v>
      </c>
      <c r="H112" s="253" t="e">
        <f>H97-#REF!</f>
        <v>#REF!</v>
      </c>
      <c r="I112" s="256" t="e">
        <f>I97-#REF!</f>
        <v>#REF!</v>
      </c>
      <c r="J112" s="256" t="e">
        <f>J97-#REF!</f>
        <v>#REF!</v>
      </c>
      <c r="K112" s="256" t="e">
        <f>K97-#REF!</f>
        <v>#REF!</v>
      </c>
      <c r="L112" s="254" t="e">
        <f>L97-#REF!</f>
        <v>#REF!</v>
      </c>
      <c r="N112" s="178" t="s">
        <v>25</v>
      </c>
      <c r="O112" s="253">
        <f t="shared" si="22"/>
        <v>0</v>
      </c>
      <c r="P112" s="256">
        <f t="shared" si="21"/>
        <v>0.57315153020443477</v>
      </c>
      <c r="Q112" s="256">
        <f t="shared" si="21"/>
        <v>6.3645521683033335E-2</v>
      </c>
      <c r="R112" s="256">
        <f t="shared" si="21"/>
        <v>-3.8931356159255803E-2</v>
      </c>
      <c r="S112" s="254">
        <f t="shared" si="21"/>
        <v>0.59786569572821247</v>
      </c>
      <c r="U112" s="178" t="s">
        <v>25</v>
      </c>
      <c r="V112" t="s">
        <v>276</v>
      </c>
      <c r="W112" t="s">
        <v>277</v>
      </c>
      <c r="X112" t="s">
        <v>278</v>
      </c>
      <c r="Y112" t="s">
        <v>279</v>
      </c>
      <c r="Z112" s="253" t="e">
        <v>#REF!</v>
      </c>
      <c r="AA112" s="256" t="e">
        <v>#REF!</v>
      </c>
      <c r="AB112" s="256" t="e">
        <v>#REF!</v>
      </c>
      <c r="AC112" s="256" t="e">
        <v>#REF!</v>
      </c>
      <c r="AD112" s="254" t="e">
        <v>#REF!</v>
      </c>
    </row>
    <row r="113" spans="3:30" s="3" customFormat="1" x14ac:dyDescent="0.25">
      <c r="C113" s="258" t="s">
        <v>26</v>
      </c>
      <c r="D113" s="259"/>
      <c r="E113" s="259"/>
      <c r="F113" s="259"/>
      <c r="G113" s="259"/>
      <c r="H113" s="260" t="e">
        <f>H98-#REF!</f>
        <v>#REF!</v>
      </c>
      <c r="I113" s="261" t="e">
        <f>I98-#REF!</f>
        <v>#REF!</v>
      </c>
      <c r="J113" s="261" t="e">
        <f>J98-#REF!</f>
        <v>#REF!</v>
      </c>
      <c r="K113" s="261" t="e">
        <f>K98-#REF!</f>
        <v>#REF!</v>
      </c>
      <c r="L113" s="262" t="e">
        <f>L98-#REF!</f>
        <v>#REF!</v>
      </c>
      <c r="N113" s="258" t="s">
        <v>26</v>
      </c>
      <c r="O113" s="260">
        <f t="shared" si="22"/>
        <v>0.82476427021820475</v>
      </c>
      <c r="P113" s="261">
        <f t="shared" si="21"/>
        <v>21.523104208287094</v>
      </c>
      <c r="Q113" s="261">
        <f t="shared" si="21"/>
        <v>4.087565358313725</v>
      </c>
      <c r="R113" s="261">
        <f t="shared" si="21"/>
        <v>-3.1294691468042473</v>
      </c>
      <c r="S113" s="262">
        <f t="shared" si="21"/>
        <v>23.305964690014804</v>
      </c>
      <c r="U113" s="258" t="s">
        <v>26</v>
      </c>
      <c r="V113" s="259"/>
      <c r="W113" s="259"/>
      <c r="X113" s="259"/>
      <c r="Y113" s="259"/>
      <c r="Z113" s="260" t="e">
        <v>#REF!</v>
      </c>
      <c r="AA113" s="261" t="e">
        <v>#REF!</v>
      </c>
      <c r="AB113" s="261" t="e">
        <v>#REF!</v>
      </c>
      <c r="AC113" s="261" t="e">
        <v>#REF!</v>
      </c>
      <c r="AD113" s="262" t="e">
        <v>#REF!</v>
      </c>
    </row>
    <row r="114" spans="3:30" s="3" customFormat="1" x14ac:dyDescent="0.25"/>
    <row r="115" spans="3:30" s="3" customFormat="1" x14ac:dyDescent="0.25"/>
    <row r="116" spans="3:30" s="3" customFormat="1" x14ac:dyDescent="0.25"/>
    <row r="117" spans="3:30" s="3" customFormat="1" x14ac:dyDescent="0.25"/>
    <row r="118" spans="3:30" s="3" customFormat="1" x14ac:dyDescent="0.25"/>
    <row r="119" spans="3:30" s="3" customFormat="1" x14ac:dyDescent="0.25"/>
    <row r="120" spans="3:30" s="3" customFormat="1" x14ac:dyDescent="0.25"/>
    <row r="121" spans="3:30" s="3" customFormat="1" x14ac:dyDescent="0.25"/>
    <row r="122" spans="3:30" s="3" customFormat="1" x14ac:dyDescent="0.25"/>
    <row r="123" spans="3:30" s="3" customFormat="1" x14ac:dyDescent="0.25"/>
    <row r="124" spans="3:30" s="3" customFormat="1" x14ac:dyDescent="0.25"/>
    <row r="125" spans="3:30" s="3" customFormat="1" x14ac:dyDescent="0.25"/>
    <row r="126" spans="3:30" s="3" customFormat="1" x14ac:dyDescent="0.25"/>
    <row r="127" spans="3:30" s="3" customFormat="1" x14ac:dyDescent="0.25"/>
    <row r="128" spans="3:30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232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4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4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8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5" t="s">
        <v>18</v>
      </c>
      <c r="B6" s="57">
        <f>B7+B8</f>
        <v>0</v>
      </c>
      <c r="C6" s="57">
        <f>C7+C8</f>
        <v>134.116566143478</v>
      </c>
      <c r="D6" s="57">
        <f>D7+D8</f>
        <v>0.57753692052825567</v>
      </c>
      <c r="E6" s="57">
        <f>E7+E8</f>
        <v>0.47183301849894921</v>
      </c>
      <c r="F6" s="57">
        <f>F7+F8</f>
        <v>0</v>
      </c>
      <c r="G6" s="196">
        <f t="shared" ref="G6:G15" si="0">SUM(B6:F6)</f>
        <v>135.1659360825052</v>
      </c>
      <c r="H6" s="3"/>
      <c r="I6" s="203"/>
      <c r="J6" s="51"/>
      <c r="K6" s="51" t="s">
        <v>235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7" t="s">
        <v>19</v>
      </c>
      <c r="B7" s="19">
        <v>0</v>
      </c>
      <c r="C7" s="19">
        <f>'T energie usages'!I12*3.2*Résultats!L250</f>
        <v>84.62126379647799</v>
      </c>
      <c r="D7" s="19">
        <f>'T energie usages'!J12/'T energie usages'!J$20*(Résultats!N$159+Résultats!N$60+Résultats!N$161)/1000000</f>
        <v>1.0855043405920743E-2</v>
      </c>
      <c r="E7" s="19">
        <f>'T energie usages'!K12*2.394*Résultats!L251</f>
        <v>2.7602808949140151E-5</v>
      </c>
      <c r="F7" s="19">
        <v>0</v>
      </c>
      <c r="G7" s="120">
        <f t="shared" si="0"/>
        <v>84.632146442692871</v>
      </c>
      <c r="H7" s="3"/>
      <c r="I7" s="203"/>
      <c r="J7" s="51"/>
      <c r="K7" s="208"/>
      <c r="L7" s="209">
        <v>2020</v>
      </c>
      <c r="M7" s="209">
        <v>2030</v>
      </c>
      <c r="N7" s="210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8" t="s">
        <v>20</v>
      </c>
      <c r="B8" s="19">
        <v>0</v>
      </c>
      <c r="C8" s="19">
        <f>(Résultats!N$150+Résultats!N$151+Résultats!N$152+Résultats!N$153+Résultats!N$154)/1000000</f>
        <v>49.495302346999992</v>
      </c>
      <c r="D8" s="19">
        <f>'T energie usages'!J13/'T energie usages'!J$20*(Résultats!N$159+Résultats!N$160+Résultats!N$161)/1000000</f>
        <v>0.56668187712233498</v>
      </c>
      <c r="E8" s="19">
        <f>(Résultats!N$176+Résultats!N$177+Résultats!N$178+Résultats!N$179+Résultats!N$180)/1000000</f>
        <v>0.47180541569000006</v>
      </c>
      <c r="F8" s="19">
        <v>0</v>
      </c>
      <c r="G8" s="120">
        <f t="shared" si="0"/>
        <v>50.533789639812326</v>
      </c>
      <c r="H8" s="3"/>
      <c r="I8" s="203"/>
      <c r="J8" s="51"/>
      <c r="K8" s="211" t="s">
        <v>18</v>
      </c>
      <c r="L8" s="24">
        <f>G19</f>
        <v>135.76091129448071</v>
      </c>
      <c r="M8" s="24">
        <f>G45</f>
        <v>118.54813424561218</v>
      </c>
      <c r="N8" s="214">
        <f>G71</f>
        <v>90.327966153561576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5" t="s">
        <v>21</v>
      </c>
      <c r="B9" s="57">
        <f>Résultats!N$102/1000000</f>
        <v>0.8871024018</v>
      </c>
      <c r="C9" s="57">
        <f>'T energie usages'!I14*3.2*Résultats!L250</f>
        <v>21.957741317748457</v>
      </c>
      <c r="D9" s="57">
        <f>'T energie usages'!J14/'T energie usages'!J$20*(Résultats!N$159+Résultats!N$160+Résultats!N$161)/1000000</f>
        <v>6.9178306027498682</v>
      </c>
      <c r="E9" s="57">
        <f>('T energie usages'!K14-5)*2.394*Résultats!L251</f>
        <v>32.786407357517064</v>
      </c>
      <c r="F9" s="57">
        <v>0</v>
      </c>
      <c r="G9" s="196">
        <f t="shared" si="0"/>
        <v>62.549081679815387</v>
      </c>
      <c r="H9" s="3"/>
      <c r="I9" s="203"/>
      <c r="J9" s="51"/>
      <c r="K9" s="211" t="s">
        <v>233</v>
      </c>
      <c r="L9" s="24">
        <f>G22</f>
        <v>46.461470955090149</v>
      </c>
      <c r="M9" s="24">
        <f>G48</f>
        <v>35.27466068613959</v>
      </c>
      <c r="N9" s="214">
        <f>G74</f>
        <v>23.611523137407133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5" t="s">
        <v>22</v>
      </c>
      <c r="B10" s="57">
        <f>(Résultats!N$135+Résultats!N$136)/1000000</f>
        <v>0</v>
      </c>
      <c r="C10" s="57">
        <f>(Résultats!N$155+Résultats!N$156)/1000000</f>
        <v>12.012542223199999</v>
      </c>
      <c r="D10" s="57">
        <f>'T energie usages'!J15/'T energie usages'!J$20*(Résultats!N$159+Résultats!N$160+Résultats!N$161)/1000000</f>
        <v>6.3452050563537084</v>
      </c>
      <c r="E10" s="57">
        <f>(Résultats!N$181+Résultats!N$182)/1000000</f>
        <v>17.440366662999999</v>
      </c>
      <c r="F10" s="57">
        <v>0</v>
      </c>
      <c r="G10" s="196">
        <f t="shared" si="0"/>
        <v>35.798113942553705</v>
      </c>
      <c r="H10" s="3"/>
      <c r="I10" s="203"/>
      <c r="J10" s="51"/>
      <c r="K10" s="212" t="s">
        <v>22</v>
      </c>
      <c r="L10" s="24">
        <f>G23</f>
        <v>24.638353722237472</v>
      </c>
      <c r="M10" s="24">
        <f>G49</f>
        <v>19.5611371782894</v>
      </c>
      <c r="N10" s="214">
        <f>G75</f>
        <v>14.97434813048605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5" t="s">
        <v>23</v>
      </c>
      <c r="B11" s="57">
        <f>B12+B13</f>
        <v>20.721332604799997</v>
      </c>
      <c r="C11" s="57">
        <f>C12+C13</f>
        <v>64.155065431774815</v>
      </c>
      <c r="D11" s="57">
        <f>D12+D13</f>
        <v>5.3332454978725039</v>
      </c>
      <c r="E11" s="57">
        <f>E12+E13</f>
        <v>28.64431607015549</v>
      </c>
      <c r="F11" s="57">
        <f>F12+F13</f>
        <v>12.099488490000001</v>
      </c>
      <c r="G11" s="196">
        <f t="shared" si="0"/>
        <v>130.95344809460281</v>
      </c>
      <c r="H11" s="3"/>
      <c r="I11" s="203"/>
      <c r="J11" s="51"/>
      <c r="K11" s="213" t="s">
        <v>234</v>
      </c>
      <c r="L11" s="215">
        <f>G24</f>
        <v>112.72594335988531</v>
      </c>
      <c r="M11" s="215">
        <f>G50</f>
        <v>115.57641812554834</v>
      </c>
      <c r="N11" s="216">
        <f>G76</f>
        <v>132.52428555972347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8" t="s">
        <v>24</v>
      </c>
      <c r="B12" s="19">
        <f>(Résultats!N$129+Résultats!N$130+Résultats!N$131+Résultats!N$132+Résultats!N$133+Résultats!N$134)/1000000</f>
        <v>20.721332604799997</v>
      </c>
      <c r="C12" s="19">
        <f>(Résultats!N$138+Résultats!N$140+Résultats!N$141+Résultats!N$142+Résultats!N$143+Résultats!N$144+Résultats!N$145+Résultats!N$146+Résultats!N$147+Résultats!N$148+Résultats!N$149)/1000000</f>
        <v>57.71918692677481</v>
      </c>
      <c r="D12" s="19">
        <f>'T energie usages'!J17/'T energie usages'!J$20*(Résultats!N$159+Résultats!N$160+Résultats!N$161)/1000000</f>
        <v>5.1856499361614148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27.951729245755491</v>
      </c>
      <c r="F12" s="19">
        <f>Résultats!N$100/1000000</f>
        <v>12.099488490000001</v>
      </c>
      <c r="G12" s="120">
        <f t="shared" si="0"/>
        <v>123.6773872034917</v>
      </c>
      <c r="H12" s="3"/>
      <c r="I12" s="203"/>
      <c r="J12" s="51"/>
      <c r="K12" s="217" t="s">
        <v>1</v>
      </c>
      <c r="L12" s="218">
        <f>SUM(L8:L11)</f>
        <v>319.58667933169363</v>
      </c>
      <c r="M12" s="218">
        <f t="shared" ref="M12:N12" si="1">SUM(M8:M11)</f>
        <v>288.96035023558949</v>
      </c>
      <c r="N12" s="218">
        <f t="shared" si="1"/>
        <v>261.43812298117825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8" t="s">
        <v>25</v>
      </c>
      <c r="B13" s="19">
        <v>0</v>
      </c>
      <c r="C13" s="19">
        <f>(Résultats!N$139)/1000000</f>
        <v>6.4358785049999998</v>
      </c>
      <c r="D13" s="19">
        <f>'T energie usages'!J19/'T energie usages'!J$20*(Résultats!N$159+Résultats!N$160+Résultats!N$161)/1000000</f>
        <v>0.1475955617110892</v>
      </c>
      <c r="E13" s="19">
        <f>(Résultats!N$163)/1000000</f>
        <v>0.69258682440000008</v>
      </c>
      <c r="F13" s="19">
        <v>0</v>
      </c>
      <c r="G13" s="120">
        <f t="shared" si="0"/>
        <v>7.2760608911110891</v>
      </c>
      <c r="H13" s="3"/>
      <c r="I13" s="203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21.608435006599997</v>
      </c>
      <c r="C14" s="58">
        <f>SUM(C9:C11)+C6</f>
        <v>232.24191511620126</v>
      </c>
      <c r="D14" s="58">
        <f>SUM(D9:D11)+D6</f>
        <v>19.173818077504336</v>
      </c>
      <c r="E14" s="58">
        <f>SUM(E9:E11)+E6</f>
        <v>79.342923109171508</v>
      </c>
      <c r="F14" s="58">
        <f>SUM(F9:F11)+F6</f>
        <v>12.099488490000001</v>
      </c>
      <c r="G14" s="197">
        <f t="shared" si="0"/>
        <v>364.46657979947707</v>
      </c>
      <c r="H14" s="3"/>
      <c r="I14" s="203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8" t="s">
        <v>43</v>
      </c>
      <c r="B15" s="201">
        <f>(Résultats!N$102+Résultats!N$129+Résultats!N$130+Résultats!N$131+Résultats!N$132+Résultats!N$133+Résultats!N$134+Résultats!N$135+Résultats!N$136)/1000000</f>
        <v>21.608435006600001</v>
      </c>
      <c r="C15" s="201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231.27571680197477</v>
      </c>
      <c r="D15" s="201">
        <f>(Résultats!N$159+Résultats!N$160+Résultats!N$161)/1000000</f>
        <v>19.1783614</v>
      </c>
      <c r="E15" s="201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79.048039508845477</v>
      </c>
      <c r="F15" s="201">
        <f>Résultats!N$100/1000000</f>
        <v>12.099488490000001</v>
      </c>
      <c r="G15" s="202">
        <f t="shared" si="0"/>
        <v>363.2100412074202</v>
      </c>
      <c r="H15" s="3"/>
      <c r="I15" s="203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8"/>
      <c r="B16" s="199"/>
      <c r="C16" s="199"/>
      <c r="D16" s="199"/>
      <c r="E16" s="199"/>
      <c r="F16" s="199"/>
      <c r="G16" s="200">
        <f>Résultats!N$194/1000000</f>
        <v>363.21004039999997</v>
      </c>
      <c r="H16" s="3"/>
      <c r="I16" s="203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3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4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8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5" t="s">
        <v>18</v>
      </c>
      <c r="B19" s="57">
        <f>B20+B21</f>
        <v>0</v>
      </c>
      <c r="C19" s="57">
        <f>C20+C21</f>
        <v>134.91737683951948</v>
      </c>
      <c r="D19" s="57">
        <f>D20+D21</f>
        <v>0.51441076178133505</v>
      </c>
      <c r="E19" s="61">
        <f>E20+E21</f>
        <v>0.32912369317989298</v>
      </c>
      <c r="F19" s="57">
        <f>F20+F21</f>
        <v>0</v>
      </c>
      <c r="G19" s="196">
        <f>SUM(B19:F19)</f>
        <v>135.76091129448071</v>
      </c>
      <c r="H19" s="3"/>
      <c r="I19" s="203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7" t="s">
        <v>19</v>
      </c>
      <c r="B20" s="19">
        <v>0</v>
      </c>
      <c r="C20" s="19">
        <f>'T energie usages'!I25*3.2*Résultats!S250</f>
        <v>81.949409518519474</v>
      </c>
      <c r="D20" s="19">
        <f>'T energie usages'!J25/'T energie usages'!J$33*(Résultats!S$159+Résultats!S$160+Résultats!S$161)/1000000</f>
        <v>4.2006067747902838E-2</v>
      </c>
      <c r="E20" s="55">
        <f>'T energie usages'!K25*2.394*Résultats!S251</f>
        <v>3.2045639892960155E-5</v>
      </c>
      <c r="F20" s="19">
        <v>0</v>
      </c>
      <c r="G20" s="120">
        <f>SUM(B20:F20)</f>
        <v>81.991447631907278</v>
      </c>
      <c r="H20" s="3"/>
      <c r="I20" s="203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8" t="s">
        <v>20</v>
      </c>
      <c r="B21" s="19">
        <v>0</v>
      </c>
      <c r="C21" s="19">
        <f>(Résultats!S$150+Résultats!S$151+Résultats!S$152+Résultats!S$153+Résultats!S$154)/1000000</f>
        <v>52.967967320999996</v>
      </c>
      <c r="D21" s="19">
        <f>'T energie usages'!J26/'T energie usages'!J$33*(Résultats!S$159+Résultats!S$160+Résultats!S$161)/1000000</f>
        <v>0.47240469403343216</v>
      </c>
      <c r="E21" s="55">
        <f>(Résultats!S$176+Résultats!S$177+Résultats!S$178+Résultats!S$179+Résultats!S$180)/1000000</f>
        <v>0.32909164754000003</v>
      </c>
      <c r="F21" s="19">
        <v>0</v>
      </c>
      <c r="G21" s="120">
        <f>SUM(B21:F21)</f>
        <v>53.769463662573422</v>
      </c>
      <c r="H21" s="3"/>
      <c r="I21" s="203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5" t="s">
        <v>21</v>
      </c>
      <c r="B22" s="57">
        <f>Résultats!S$102/1000000</f>
        <v>0.79221859019999996</v>
      </c>
      <c r="C22" s="57">
        <f>'T energie usages'!I27*3.2*Résultats!S250</f>
        <v>19.451339725046779</v>
      </c>
      <c r="D22" s="57">
        <f>'T energie usages'!J27/'T energie usages'!J$33*(Résultats!S$159+Résultats!S$160+Résultats!S$161)/1000000</f>
        <v>5.2348085677917942</v>
      </c>
      <c r="E22" s="57">
        <f>('T energie usages'!K27-7)*2.394*Résultats!S251</f>
        <v>20.983104072051571</v>
      </c>
      <c r="F22" s="57">
        <v>0</v>
      </c>
      <c r="G22" s="196">
        <f>SUM(B22:F22)</f>
        <v>46.461470955090149</v>
      </c>
      <c r="H22" s="3"/>
      <c r="I22" s="203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5" t="s">
        <v>22</v>
      </c>
      <c r="B23" s="57">
        <f>(Résultats!S$135+Résultats!S$136)/1000000</f>
        <v>0</v>
      </c>
      <c r="C23" s="57">
        <f>(Résultats!S$155+Résultats!S$156)/1000000</f>
        <v>9.0350995401000009</v>
      </c>
      <c r="D23" s="57">
        <f>'T energie usages'!J28/'T energie usages'!J$33*(Résultats!S$159+Résultats!S$160+Résultats!S$161)/1000000</f>
        <v>4.309550964137471</v>
      </c>
      <c r="E23" s="57">
        <f>(Résultats!S$181+Résultats!S$182)/1000000</f>
        <v>11.293703218000001</v>
      </c>
      <c r="F23" s="57">
        <v>0</v>
      </c>
      <c r="G23" s="196">
        <f t="shared" ref="G23:G28" si="2">SUM(B23:F23)</f>
        <v>24.638353722237472</v>
      </c>
      <c r="H23" s="3"/>
      <c r="I23" s="203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5" t="s">
        <v>23</v>
      </c>
      <c r="B24" s="57">
        <f>B25+B26</f>
        <v>12.466105279900001</v>
      </c>
      <c r="C24" s="57">
        <f>C25+C26</f>
        <v>55.316293648486891</v>
      </c>
      <c r="D24" s="57">
        <f>D25+D26</f>
        <v>3.6832084132893912</v>
      </c>
      <c r="E24" s="57">
        <f>E25+E26</f>
        <v>24.917276498209016</v>
      </c>
      <c r="F24" s="57">
        <f>F25+F26</f>
        <v>16.343059520000001</v>
      </c>
      <c r="G24" s="196">
        <f t="shared" si="2"/>
        <v>112.72594335988531</v>
      </c>
      <c r="H24" s="3"/>
      <c r="I24" s="203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8" t="s">
        <v>24</v>
      </c>
      <c r="B25" s="19">
        <f>(Résultats!S$129+Résultats!S$130+Résultats!S$131+Résultats!S$132+Résultats!S$133+Résultats!S$134)/1000000</f>
        <v>12.466105279900001</v>
      </c>
      <c r="C25" s="19">
        <f>(Résultats!S$138+Résultats!S$140+Résultats!S$141+Résultats!S$142+Résultats!S$143+Résultats!S$144+Résultats!S$145+Résultats!S$146+Résultats!S$147+Résultats!S$148+Résultats!V$149)/1000000</f>
        <v>48.361984723486891</v>
      </c>
      <c r="D25" s="19">
        <f>'T energie usages'!J30/'T energie usages'!J$33*(Résultats!S$159+Résultats!S$160+Résultats!S$161)/1000000</f>
        <v>3.5713442829819262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24.384520066409017</v>
      </c>
      <c r="F25" s="19">
        <f>Résultats!S$100/1000000</f>
        <v>16.343059520000001</v>
      </c>
      <c r="G25" s="120">
        <f t="shared" si="2"/>
        <v>105.12701387277784</v>
      </c>
      <c r="H25" s="3"/>
      <c r="I25" s="203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8" t="s">
        <v>25</v>
      </c>
      <c r="B26" s="19">
        <v>0</v>
      </c>
      <c r="C26" s="19">
        <f>(Résultats!S$139)/1000000</f>
        <v>6.9543089249999994</v>
      </c>
      <c r="D26" s="19">
        <f>'T energie usages'!J32/'T energie usages'!J$33*(Résultats!S$159+Résultats!S$160+Résultats!S$161)/1000000</f>
        <v>0.11186413030746496</v>
      </c>
      <c r="E26" s="19">
        <f>(Résultats!S$163)/1000000</f>
        <v>0.53275643179999999</v>
      </c>
      <c r="F26" s="19">
        <v>0</v>
      </c>
      <c r="G26" s="120">
        <f t="shared" si="2"/>
        <v>7.5989294871074646</v>
      </c>
      <c r="H26" s="3"/>
      <c r="I26" s="203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13.2583238701</v>
      </c>
      <c r="C27" s="58">
        <f>SUM(C22:C24)+C19</f>
        <v>218.72010975315314</v>
      </c>
      <c r="D27" s="58">
        <f>SUM(D22:D24)+D19</f>
        <v>13.741978706999991</v>
      </c>
      <c r="E27" s="58">
        <f>SUM(E22:E24)+E19</f>
        <v>57.52320748144048</v>
      </c>
      <c r="F27" s="58">
        <f>SUM(F22:F24)+F19</f>
        <v>16.343059520000001</v>
      </c>
      <c r="G27" s="197">
        <f t="shared" si="2"/>
        <v>319.58667933169357</v>
      </c>
      <c r="H27" s="3"/>
      <c r="I27" s="203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8" t="s">
        <v>43</v>
      </c>
      <c r="B28" s="201">
        <f>(Résultats!S$102+Résultats!S$129+Résultats!S$130+Résultats!S$131+Résultats!S$132+Résultats!S$133+Résultats!S$134+Résultats!S$135+Résultats!S$136)/1000000</f>
        <v>13.258323870100002</v>
      </c>
      <c r="C28" s="201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218.78138618242539</v>
      </c>
      <c r="D28" s="201">
        <f>(Résultats!S$159+Résultats!S$160+Résultats!S$161)/1000000</f>
        <v>13.741978706999991</v>
      </c>
      <c r="E28" s="200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59.051666317149014</v>
      </c>
      <c r="F28" s="201">
        <f>Résultats!S$100/1000000</f>
        <v>16.343059520000001</v>
      </c>
      <c r="G28" s="202">
        <f t="shared" si="2"/>
        <v>321.17641459667442</v>
      </c>
      <c r="H28" s="3"/>
      <c r="I28" s="203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8"/>
      <c r="B29" s="199"/>
      <c r="C29" s="199"/>
      <c r="D29" s="199"/>
      <c r="E29" s="199"/>
      <c r="F29" s="199"/>
      <c r="G29" s="200">
        <f>Résultats!S$194/1000000</f>
        <v>321.44615669999996</v>
      </c>
      <c r="H29" s="3"/>
      <c r="I29" s="203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3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4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8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5" t="s">
        <v>18</v>
      </c>
      <c r="B32" s="57">
        <f>B33+B34</f>
        <v>0</v>
      </c>
      <c r="C32" s="57">
        <f>C33+C34</f>
        <v>125.90197645802118</v>
      </c>
      <c r="D32" s="57">
        <f>D33+D34</f>
        <v>0.25673844733515061</v>
      </c>
      <c r="E32" s="61">
        <f>E33+E34</f>
        <v>0.31541133496752527</v>
      </c>
      <c r="F32" s="57">
        <f>F33+F34</f>
        <v>0</v>
      </c>
      <c r="G32" s="196">
        <f>SUM(B32:F32)</f>
        <v>126.47412624032386</v>
      </c>
      <c r="H32" s="3"/>
      <c r="I32" s="203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7" t="s">
        <v>19</v>
      </c>
      <c r="B33" s="19">
        <v>0</v>
      </c>
      <c r="C33" s="19">
        <f>'T energie usages'!I38*3.2*Résultats!X250</f>
        <v>75.957046464021175</v>
      </c>
      <c r="D33" s="19">
        <f>'T energie usages'!J38/'T energie usages'!J$46*(Résultats!X$159+Résultats!X$160+Résultats!X$161)/1000000</f>
        <v>5.8041798096878504E-2</v>
      </c>
      <c r="E33" s="55">
        <f>'T energie usages'!K38*2.394*Résultats!X251</f>
        <v>5.6618607525248423E-5</v>
      </c>
      <c r="F33" s="19">
        <v>0</v>
      </c>
      <c r="G33" s="120">
        <f>SUM(B33:F33)</f>
        <v>76.015144880725586</v>
      </c>
      <c r="H33" s="3"/>
      <c r="I33" s="203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8" t="s">
        <v>20</v>
      </c>
      <c r="B34" s="19">
        <v>0</v>
      </c>
      <c r="C34" s="19">
        <f>(Résultats!X$150+Résultats!X$151+Résultats!X$152+Résultats!X$153+Résultats!X$154)/1000000</f>
        <v>49.944929994000006</v>
      </c>
      <c r="D34" s="19">
        <f>'T energie usages'!J39/'T energie usages'!J$46*(Résultats!X$159+Résultats!X$160+Résultats!X$161)/1000000</f>
        <v>0.1986966492382721</v>
      </c>
      <c r="E34" s="55">
        <f>(Résultats!X$176+Résultats!X$177+Résultats!X$178+Résultats!X$179+Résultats!X$180)/1000000</f>
        <v>0.31535471636000001</v>
      </c>
      <c r="F34" s="19">
        <v>0</v>
      </c>
      <c r="G34" s="120">
        <f>SUM(B34:F34)</f>
        <v>50.458981359598276</v>
      </c>
      <c r="H34" s="3"/>
      <c r="I34" s="203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5" t="s">
        <v>21</v>
      </c>
      <c r="B35" s="57">
        <f>Résultats!X$102/1000000</f>
        <v>0.64904068010000004</v>
      </c>
      <c r="C35" s="57">
        <f>'T energie usages'!I40*3.2*Résultats!X250</f>
        <v>17.83594428143078</v>
      </c>
      <c r="D35" s="57">
        <f>'T energie usages'!J40/'T energie usages'!J$46*(Résultats!X$159+Résultats!X$160+Résultats!X$161)/1000000</f>
        <v>2.2784522438752601</v>
      </c>
      <c r="E35" s="57">
        <f>('T energie usages'!K40-8)*2.394*Résultats!X251</f>
        <v>19.734845528483433</v>
      </c>
      <c r="F35" s="57">
        <v>0</v>
      </c>
      <c r="G35" s="196">
        <f>SUM(B35:F35)</f>
        <v>40.498282733889475</v>
      </c>
      <c r="H35" s="3"/>
      <c r="I35" s="203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5" t="s">
        <v>22</v>
      </c>
      <c r="B36" s="57">
        <f>(Résultats!X$135+Résultats!X$136)/1000000</f>
        <v>0</v>
      </c>
      <c r="C36" s="57">
        <f>(Résultats!X$155+Résultats!X$156)/1000000</f>
        <v>9.0619440580999999</v>
      </c>
      <c r="D36" s="57">
        <f>'T energie usages'!J41/'T energie usages'!J$46*(Résultats!X$159+Résultats!X$160+Résultats!X$161)/1000000</f>
        <v>1.8463111062277535</v>
      </c>
      <c r="E36" s="57">
        <f>(Résultats!X$181+Résultats!X$182)/1000000</f>
        <v>10.02602643</v>
      </c>
      <c r="F36" s="57">
        <v>0</v>
      </c>
      <c r="G36" s="196">
        <f t="shared" ref="G36:G41" si="3">SUM(B36:F36)</f>
        <v>20.934281594327754</v>
      </c>
      <c r="H36" s="3"/>
      <c r="I36" s="203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5" t="s">
        <v>23</v>
      </c>
      <c r="B37" s="57">
        <f>B38+B39</f>
        <v>12.872242120599999</v>
      </c>
      <c r="C37" s="57">
        <f>C38+C39</f>
        <v>60.528206649046211</v>
      </c>
      <c r="D37" s="57">
        <f>D38+D39</f>
        <v>1.5630489892618364</v>
      </c>
      <c r="E37" s="57">
        <f>E38+E39</f>
        <v>23.001186075090143</v>
      </c>
      <c r="F37" s="57">
        <f>F38+F39</f>
        <v>16.31695801</v>
      </c>
      <c r="G37" s="196">
        <f t="shared" si="3"/>
        <v>114.28164184399819</v>
      </c>
      <c r="H37" s="3"/>
      <c r="I37" s="203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8" t="s">
        <v>24</v>
      </c>
      <c r="B38" s="19">
        <f>(Résultats!X$129+Résultats!X$130+Résultats!X$131+Résultats!X$132+Résultats!X$133+Résultats!X$134)/1000000</f>
        <v>12.872242120599999</v>
      </c>
      <c r="C38" s="19">
        <f>(Résultats!X$138+Résultats!X$140+Résultats!X$141+Résultats!X$142+Résultats!X$143+Résultats!X$144+Résultats!X$145+Résultats!X$146+Résultats!X$147+Résultats!X$148+Résultats!X149)/1000000</f>
        <v>53.686942124046212</v>
      </c>
      <c r="D38" s="19">
        <f>'T energie usages'!J43/'T energie usages'!J$46*(Résultats!X$159+Résultats!X$160+Résultats!X$161)/1000000</f>
        <v>1.5163217303310892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22.497033214790143</v>
      </c>
      <c r="F38" s="19">
        <f>Résultats!X$100/1000000</f>
        <v>16.31695801</v>
      </c>
      <c r="G38" s="120">
        <f t="shared" si="3"/>
        <v>106.88949719976745</v>
      </c>
      <c r="H38" s="3"/>
      <c r="I38" s="203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8" t="s">
        <v>25</v>
      </c>
      <c r="B39" s="19">
        <v>0</v>
      </c>
      <c r="C39" s="19">
        <f>(Résultats!X$139)/1000000</f>
        <v>6.8412645250000006</v>
      </c>
      <c r="D39" s="19">
        <f>'T energie usages'!J45/'T energie usages'!J$46*(Résultats!X$159+Résultats!X$160+Résultats!X$161)/1000000</f>
        <v>4.672725893074723E-2</v>
      </c>
      <c r="E39" s="19">
        <f>(Résultats!X$163)/1000000</f>
        <v>0.50415286029999995</v>
      </c>
      <c r="F39" s="19">
        <v>0</v>
      </c>
      <c r="G39" s="120">
        <f t="shared" si="3"/>
        <v>7.392144644230747</v>
      </c>
      <c r="H39" s="3"/>
      <c r="I39" s="203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13.5212828007</v>
      </c>
      <c r="C40" s="58">
        <f>SUM(C35:C37)+C32</f>
        <v>213.32807144659819</v>
      </c>
      <c r="D40" s="58">
        <f>SUM(D35:D37)+D32</f>
        <v>5.9445507867000007</v>
      </c>
      <c r="E40" s="58">
        <f>SUM(E35:E37)+E32</f>
        <v>53.077469368541109</v>
      </c>
      <c r="F40" s="58">
        <f>SUM(F35:F37)+F32</f>
        <v>16.31695801</v>
      </c>
      <c r="G40" s="197">
        <f t="shared" si="3"/>
        <v>302.1883324125393</v>
      </c>
      <c r="H40" s="3"/>
      <c r="I40" s="203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8" t="s">
        <v>43</v>
      </c>
      <c r="B41" s="201">
        <f>(Résultats!X$102+Résultats!X$129+Résultats!X$130+Résultats!X$131+Résultats!X$132+Résultats!X$133+Résultats!X$134+Résultats!X$135+Résultats!X$136)/1000000</f>
        <v>13.5212828007</v>
      </c>
      <c r="C41" s="201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213.38475011114619</v>
      </c>
      <c r="D41" s="201">
        <f>(Résultats!X$159+Résultats!X$160+Résultats!X$161)/1000000</f>
        <v>5.9445507867000007</v>
      </c>
      <c r="E41" s="200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52.992615030850168</v>
      </c>
      <c r="F41" s="201">
        <f>Résultats!X$100/1000000</f>
        <v>16.31695801</v>
      </c>
      <c r="G41" s="202">
        <f t="shared" si="3"/>
        <v>302.16015673939637</v>
      </c>
      <c r="H41" s="3"/>
      <c r="I41" s="203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8"/>
      <c r="B42" s="199"/>
      <c r="C42" s="199"/>
      <c r="D42" s="199"/>
      <c r="E42" s="199"/>
      <c r="F42" s="199"/>
      <c r="G42" s="200">
        <f>Résultats!X$194/1000000</f>
        <v>302.38432669999997</v>
      </c>
      <c r="H42" s="3"/>
      <c r="I42" s="203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3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4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8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5" t="s">
        <v>18</v>
      </c>
      <c r="B45" s="57">
        <f>B46+B47</f>
        <v>0</v>
      </c>
      <c r="C45" s="57">
        <f>C46+C47</f>
        <v>117.93047888422477</v>
      </c>
      <c r="D45" s="57">
        <f>D46+D47</f>
        <v>0.30137590901384348</v>
      </c>
      <c r="E45" s="61">
        <f>E46+E47</f>
        <v>0.31627945237356481</v>
      </c>
      <c r="F45" s="57">
        <f>F46+F47</f>
        <v>0</v>
      </c>
      <c r="G45" s="196">
        <f>SUM(B45:F45)</f>
        <v>118.54813424561218</v>
      </c>
      <c r="H45" s="3"/>
      <c r="I45" s="203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7" t="s">
        <v>19</v>
      </c>
      <c r="B46" s="19">
        <v>0</v>
      </c>
      <c r="C46" s="19">
        <f>'T energie usages'!I51*3.2*Résultats!AC250</f>
        <v>68.011095399224772</v>
      </c>
      <c r="D46" s="19">
        <f>'T energie usages'!J51/'T energie usages'!J$59*(Résultats!AC$159+Résultats!AC$160+Résultats!AC$161)/1000000</f>
        <v>0.11881475631369276</v>
      </c>
      <c r="E46" s="55">
        <f>'T energie usages'!K51*2.394*Résultats!AC251</f>
        <v>7.4902913564844673E-5</v>
      </c>
      <c r="F46" s="19">
        <v>0</v>
      </c>
      <c r="G46" s="120">
        <f>SUM(B46:F46)</f>
        <v>68.129985058452036</v>
      </c>
      <c r="H46" s="3"/>
      <c r="I46" s="203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8" t="s">
        <v>20</v>
      </c>
      <c r="B47" s="19">
        <v>0</v>
      </c>
      <c r="C47" s="19">
        <f>(Résultats!AC$150+Résultats!AC$151+Résultats!AC$152+Résultats!AC$153+Résultats!AC$154)/1000000</f>
        <v>49.919383484999997</v>
      </c>
      <c r="D47" s="19">
        <f>'T energie usages'!J52/'T energie usages'!J$59*(Résultats!AC$159+Résultats!AC$160+Résultats!AC$161)/1000000</f>
        <v>0.18256115270015072</v>
      </c>
      <c r="E47" s="55">
        <f>(Résultats!AC$176+Résultats!AC$177+Résultats!AC$178+Résultats!AC$179+Résultats!AC$180)/1000000</f>
        <v>0.31620454945999998</v>
      </c>
      <c r="F47" s="19">
        <v>0</v>
      </c>
      <c r="G47" s="120">
        <f>SUM(B47:F47)</f>
        <v>50.418149187160147</v>
      </c>
      <c r="H47" s="3"/>
      <c r="I47" s="203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5" t="s">
        <v>21</v>
      </c>
      <c r="B48" s="57">
        <f>Résultats!AC$102/1000000</f>
        <v>0.54117361089999994</v>
      </c>
      <c r="C48" s="57">
        <f>'T energie usages'!I53*3.2*Résultats!AC250</f>
        <v>15.55601123540727</v>
      </c>
      <c r="D48" s="57">
        <f>'T energie usages'!J53/'T energie usages'!J$59*(Résultats!AC$159+Résultats!AC$160+Résultats!AC$161)/1000000</f>
        <v>2.0689152185912945</v>
      </c>
      <c r="E48" s="57">
        <f>('T energie usages'!K53-8)*2.394*Résultats!AC251</f>
        <v>17.108560621241026</v>
      </c>
      <c r="F48" s="57">
        <v>0</v>
      </c>
      <c r="G48" s="196">
        <f>SUM(B48:F48)</f>
        <v>35.27466068613959</v>
      </c>
      <c r="H48" s="3"/>
      <c r="I48" s="203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5" t="s">
        <v>22</v>
      </c>
      <c r="B49" s="57">
        <f>(Résultats!AC$135+Résultats!AC$136)/1000000</f>
        <v>0</v>
      </c>
      <c r="C49" s="57">
        <f>(Résultats!AC$155+Résultats!AC$156)/1000000</f>
        <v>8.0677250932</v>
      </c>
      <c r="D49" s="57">
        <f>'T energie usages'!J54/'T energie usages'!J$59*(Résultats!AC$159+Résultats!AC$160+Résultats!AC$161)/1000000</f>
        <v>1.7555674730894</v>
      </c>
      <c r="E49" s="57">
        <f>(Résultats!AC$181+Résultats!AC$182)/1000000</f>
        <v>9.737844612</v>
      </c>
      <c r="F49" s="57">
        <v>0</v>
      </c>
      <c r="G49" s="196">
        <f t="shared" ref="G49:G53" si="4">SUM(B49:F49)</f>
        <v>19.5611371782894</v>
      </c>
      <c r="H49" s="3"/>
      <c r="I49" s="203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5" t="s">
        <v>23</v>
      </c>
      <c r="B50" s="57">
        <f>B51+B52</f>
        <v>13.7124259752</v>
      </c>
      <c r="C50" s="57">
        <f>C51+C52</f>
        <v>62.511456591063684</v>
      </c>
      <c r="D50" s="57">
        <f>D51+D52</f>
        <v>1.4749609194054611</v>
      </c>
      <c r="E50" s="57">
        <f>E51+E52</f>
        <v>22.580110329879201</v>
      </c>
      <c r="F50" s="57">
        <f>F51+F52</f>
        <v>15.297464310000001</v>
      </c>
      <c r="G50" s="196">
        <f t="shared" si="4"/>
        <v>115.57641812554834</v>
      </c>
      <c r="H50" s="3"/>
      <c r="I50" s="203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8" t="s">
        <v>24</v>
      </c>
      <c r="B51" s="19">
        <f>(Résultats!AC$129+Résultats!AC$130+Résultats!AC$131+Résultats!AC$132+Résultats!AC$133+Résultats!AC$134)/1000000</f>
        <v>13.7124259752</v>
      </c>
      <c r="C51" s="19">
        <f>(Résultats!AC$138+Résultats!AC$140+Résultats!AC$141+Résultats!AC$142+Résultats!AC$143+Résultats!AC$144+Résultats!AC$145+Résultats!AC$146+Résultats!AC$147+Résultats!AC$148+Résultats!AC$149)/1000000</f>
        <v>55.335070871063685</v>
      </c>
      <c r="D51" s="19">
        <f>'T energie usages'!J56/'T energie usages'!J$59*(Résultats!AC$159+Résultats!AC$160+Résultats!AC$161)/1000000</f>
        <v>1.4306021853528474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22.0691417637792</v>
      </c>
      <c r="F51" s="19">
        <f>Résultats!AC$100/1000000</f>
        <v>15.297464310000001</v>
      </c>
      <c r="G51" s="120">
        <f t="shared" si="4"/>
        <v>107.84470510539573</v>
      </c>
      <c r="H51" s="3"/>
      <c r="I51" s="203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8" t="s">
        <v>25</v>
      </c>
      <c r="B52" s="19">
        <v>0</v>
      </c>
      <c r="C52" s="19">
        <f>(Résultats!AC$139)/1000000</f>
        <v>7.1763857199999999</v>
      </c>
      <c r="D52" s="19">
        <f>'T energie usages'!J58/'T energie usages'!J$59*(Résultats!AC$159+Résultats!AC$160+Résultats!AC$161)/1000000</f>
        <v>4.4358734052613619E-2</v>
      </c>
      <c r="E52" s="19">
        <f>(Résultats!AC$163)/1000000</f>
        <v>0.51096856609999997</v>
      </c>
      <c r="F52" s="19">
        <v>0</v>
      </c>
      <c r="G52" s="120">
        <f t="shared" si="4"/>
        <v>7.731713020152613</v>
      </c>
      <c r="H52" s="3"/>
      <c r="I52" s="203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14.2535995861</v>
      </c>
      <c r="C53" s="58">
        <f>SUM(C48:C50)+C45</f>
        <v>204.06567180389573</v>
      </c>
      <c r="D53" s="58">
        <f>SUM(D48:D50)+D45</f>
        <v>5.6008195200999999</v>
      </c>
      <c r="E53" s="58">
        <f>SUM(E48:E50)+E45</f>
        <v>49.74279501549379</v>
      </c>
      <c r="F53" s="58">
        <f>SUM(F48:F50)+F45</f>
        <v>15.297464310000001</v>
      </c>
      <c r="G53" s="197">
        <f t="shared" si="4"/>
        <v>288.96035023558954</v>
      </c>
      <c r="H53" s="3"/>
      <c r="I53" s="203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8" t="s">
        <v>43</v>
      </c>
      <c r="B54" s="201">
        <f>(Résultats!AC$102+Résultats!AC$129+Résultats!AC$130+Résultats!AC$131+Résultats!AC$132+Résultats!AC$133+Résultats!AC$134+Résultats!AC$135+Résultats!AC$136)/1000000</f>
        <v>14.253599586100002</v>
      </c>
      <c r="C54" s="201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204.1161715492637</v>
      </c>
      <c r="D54" s="201">
        <f>(Résultats!AC$159+Résultats!AC$160+Résultats!AC$161)/1000000</f>
        <v>5.6008195200999991</v>
      </c>
      <c r="E54" s="200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49.657527051539212</v>
      </c>
      <c r="F54" s="201">
        <f>Résultats!AC$100/1000000</f>
        <v>15.297464310000001</v>
      </c>
      <c r="G54" s="202">
        <f>SUM(B54:F54)</f>
        <v>288.92558201700291</v>
      </c>
      <c r="H54" s="3"/>
      <c r="I54" s="203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8"/>
      <c r="B55" s="199"/>
      <c r="C55" s="199"/>
      <c r="D55" s="199"/>
      <c r="E55" s="199"/>
      <c r="F55" s="199"/>
      <c r="G55" s="200">
        <f>Résultats!AC$194/1000000</f>
        <v>289.1316253</v>
      </c>
      <c r="H55" s="3"/>
      <c r="I55" s="203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3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4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8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5" t="s">
        <v>18</v>
      </c>
      <c r="B58" s="57">
        <f>B59+B60</f>
        <v>0</v>
      </c>
      <c r="C58" s="57">
        <f>C59+C60</f>
        <v>109.25495128402568</v>
      </c>
      <c r="D58" s="57">
        <f>D59+D60</f>
        <v>0.39263460923815086</v>
      </c>
      <c r="E58" s="61">
        <f>E59+E60</f>
        <v>0.84835725980198362</v>
      </c>
      <c r="F58" s="57">
        <f>F59+F60</f>
        <v>0</v>
      </c>
      <c r="G58" s="196">
        <f t="shared" ref="G58:G67" si="5">SUM(B58:F58)</f>
        <v>110.49594315306582</v>
      </c>
      <c r="H58" s="3"/>
      <c r="I58" s="203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7" t="s">
        <v>19</v>
      </c>
      <c r="B59" s="19">
        <v>0</v>
      </c>
      <c r="C59" s="19">
        <f>'T energie usages'!I64*3.2*Résultats!AH250</f>
        <v>59.865623431025689</v>
      </c>
      <c r="D59" s="19">
        <f>'T energie usages'!J64/'T energie usages'!J$72*(Résultats!AH$159+Résultats!AH$160+Résultats!AH$161)/1000000</f>
        <v>0.20172180831520276</v>
      </c>
      <c r="E59" s="55">
        <f>'T energie usages'!K64*2.394*Résultats!AH251</f>
        <v>8.3744791983498439E-5</v>
      </c>
      <c r="F59" s="19">
        <v>0</v>
      </c>
      <c r="G59" s="120">
        <f t="shared" si="5"/>
        <v>60.067428984132881</v>
      </c>
      <c r="H59" s="3"/>
      <c r="I59" s="203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8" t="s">
        <v>20</v>
      </c>
      <c r="B60" s="19">
        <v>0</v>
      </c>
      <c r="C60" s="19">
        <f>(Résultats!AH$150+Résultats!AH$151+Résultats!AH$152+Résultats!AH$153+Résultats!AH$154)/1000000</f>
        <v>49.389327852999998</v>
      </c>
      <c r="D60" s="19">
        <f>'T energie usages'!J65/'T energie usages'!J$72*(Résultats!AH$159+Résultats!AH$160+Résultats!AH$161)/1000000</f>
        <v>0.19091280092294807</v>
      </c>
      <c r="E60" s="55">
        <f>(Résultats!AH$176+Résultats!AH$177+Résultats!AH$178+Résultats!AH$179+Résultats!AH$180)/1000000</f>
        <v>0.84827351501000015</v>
      </c>
      <c r="F60" s="19">
        <v>0</v>
      </c>
      <c r="G60" s="120">
        <f t="shared" si="5"/>
        <v>50.428514168932942</v>
      </c>
      <c r="H60" s="3"/>
      <c r="I60" s="203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5" t="s">
        <v>21</v>
      </c>
      <c r="B61" s="57">
        <f>Résultats!AH$102/1000000</f>
        <v>0.47345398239999997</v>
      </c>
      <c r="C61" s="57">
        <f>'T energie usages'!I66*3.2*Résultats!AH250</f>
        <v>13.775191966358328</v>
      </c>
      <c r="D61" s="57">
        <f>'T energie usages'!J66/'T energie usages'!J$72*(Résultats!AH$159+Résultats!AH$160+Résultats!AH$161)/1000000</f>
        <v>2.0518042573511979</v>
      </c>
      <c r="E61" s="57">
        <f>('T energie usages'!K66-8)*2.394*Résultats!AH251</f>
        <v>14.969620946252906</v>
      </c>
      <c r="F61" s="57">
        <v>0</v>
      </c>
      <c r="G61" s="196">
        <f t="shared" si="5"/>
        <v>31.270071152362434</v>
      </c>
      <c r="H61" s="3"/>
      <c r="I61" s="203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5" t="s">
        <v>22</v>
      </c>
      <c r="B62" s="57">
        <f>(Résultats!AH$135+Résultats!AH$136)/1000000</f>
        <v>0</v>
      </c>
      <c r="C62" s="57">
        <f>(Résultats!AH$155+Résultats!AH$156)/1000000</f>
        <v>7.1529342797999993</v>
      </c>
      <c r="D62" s="57">
        <f>'T energie usages'!J67/'T energie usages'!J$72*(Résultats!AH$159+Résultats!AH$160+Résultats!AH$161)/1000000</f>
        <v>1.7865240671296871</v>
      </c>
      <c r="E62" s="57">
        <f>(Résultats!AH$181+Résultats!AH$182)/1000000</f>
        <v>9.0345079140000006</v>
      </c>
      <c r="F62" s="57">
        <v>0</v>
      </c>
      <c r="G62" s="196">
        <f t="shared" si="5"/>
        <v>17.973966260929686</v>
      </c>
      <c r="H62" s="3"/>
      <c r="I62" s="203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5" t="s">
        <v>23</v>
      </c>
      <c r="B63" s="57">
        <f>B64+B65</f>
        <v>14.733036253500002</v>
      </c>
      <c r="C63" s="57">
        <f>C64+C65</f>
        <v>66.184416200313734</v>
      </c>
      <c r="D63" s="57">
        <f>D64+D65</f>
        <v>1.5836341172809636</v>
      </c>
      <c r="E63" s="57">
        <f>E64+E65</f>
        <v>22.672389100193893</v>
      </c>
      <c r="F63" s="57">
        <f>F64+F65</f>
        <v>15.1485696</v>
      </c>
      <c r="G63" s="196">
        <f t="shared" si="5"/>
        <v>120.3220452712886</v>
      </c>
      <c r="H63" s="3"/>
      <c r="I63" s="203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8" t="s">
        <v>24</v>
      </c>
      <c r="B64" s="99">
        <f>(Résultats!AH$129+Résultats!AH$130+Résultats!AH$131+Résultats!AH$132+Résultats!AH$133+Résultats!AH$134)/1000000</f>
        <v>14.733036253500002</v>
      </c>
      <c r="C64" s="19">
        <f>(Résultats!AH$138+Résultats!AH$140+Résultats!AH$141+Résultats!AH$142+Résultats!AH$143+Résultats!AH$144+Résultats!AH$145+Résultats!AH$146+Résultats!AH$147+Résultats!AH$148+Résultats!AH$149)/1000000</f>
        <v>58.399110419313736</v>
      </c>
      <c r="D64" s="19">
        <f>'T energie usages'!J69/'T energie usages'!J$72*(Résultats!AH$159+Résultats!AH$160+Résultats!AH$161)/1000000</f>
        <v>1.5351139186283154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22.146140434593892</v>
      </c>
      <c r="F64" s="19">
        <f>Résultats!AH$100/1000000</f>
        <v>15.1485696</v>
      </c>
      <c r="G64" s="120">
        <f t="shared" si="5"/>
        <v>111.96197062603594</v>
      </c>
      <c r="H64" s="3"/>
      <c r="I64" s="203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8" t="s">
        <v>25</v>
      </c>
      <c r="B65" s="19">
        <v>0</v>
      </c>
      <c r="C65" s="19">
        <f>(Résultats!AH$139)/1000000</f>
        <v>7.7853057810000008</v>
      </c>
      <c r="D65" s="19">
        <f>'T energie usages'!J71/'T energie usages'!J$72*(Résultats!AH$159+Résultats!AH$160+Résultats!AH$161)/1000000</f>
        <v>4.8520198652648117E-2</v>
      </c>
      <c r="E65" s="19">
        <f>(Résultats!AH$163)/1000000</f>
        <v>0.52624866559999994</v>
      </c>
      <c r="F65" s="19">
        <v>0</v>
      </c>
      <c r="G65" s="120">
        <f t="shared" si="5"/>
        <v>8.3600746452526487</v>
      </c>
      <c r="H65" s="3"/>
      <c r="I65" s="203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15.206490235900002</v>
      </c>
      <c r="C66" s="58">
        <f>SUM(C61:C63)+C58</f>
        <v>196.36749373049776</v>
      </c>
      <c r="D66" s="58">
        <f>SUM(D61:D63)+D58</f>
        <v>5.8145970509999998</v>
      </c>
      <c r="E66" s="58">
        <f>SUM(E61:E63)+E58</f>
        <v>47.524875220248788</v>
      </c>
      <c r="F66" s="58">
        <f>SUM(F61:F63)+F58</f>
        <v>15.1485696</v>
      </c>
      <c r="G66" s="204">
        <f t="shared" si="5"/>
        <v>280.0620258376465</v>
      </c>
      <c r="H66" s="3"/>
      <c r="I66" s="105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8" t="s">
        <v>43</v>
      </c>
      <c r="B67" s="201">
        <f>(Résultats!AH$102+Résultats!AH$129+Résultats!AH$130+Résultats!AH$131+Résultats!AH$132+Résultats!AH$133+Résultats!AH$134+Résultats!AH$135+Résultats!AH$136)/1000000</f>
        <v>15.206490235900002</v>
      </c>
      <c r="C67" s="201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196.41199501311377</v>
      </c>
      <c r="D67" s="201">
        <f>(Résultats!AH$159+Résultats!AH$160+Résultats!AH$161)/1000000</f>
        <v>5.8145970509999998</v>
      </c>
      <c r="E67" s="200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47.436748496303885</v>
      </c>
      <c r="F67" s="201">
        <f>Résultats!AH$100/1000000</f>
        <v>15.1485696</v>
      </c>
      <c r="G67" s="202">
        <f t="shared" si="5"/>
        <v>280.01840039631759</v>
      </c>
      <c r="H67" s="3"/>
      <c r="I67" s="69"/>
      <c r="K67" s="24"/>
      <c r="L67" s="51"/>
    </row>
    <row r="68" spans="1:28" x14ac:dyDescent="0.25">
      <c r="A68" s="198"/>
      <c r="B68" s="198"/>
      <c r="C68" s="198"/>
      <c r="D68" s="198"/>
      <c r="E68" s="198"/>
      <c r="F68" s="198"/>
      <c r="G68" s="200">
        <f>Résultats!AH$194/1000000</f>
        <v>280.21220299999999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4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8" t="s">
        <v>1</v>
      </c>
      <c r="H70" s="3"/>
      <c r="I70" s="3"/>
    </row>
    <row r="71" spans="1:28" x14ac:dyDescent="0.25">
      <c r="A71" s="195" t="s">
        <v>18</v>
      </c>
      <c r="B71" s="57">
        <f>B72+B73</f>
        <v>0.24966633069999999</v>
      </c>
      <c r="C71" s="57">
        <f>C72+C73</f>
        <v>87.005742247915052</v>
      </c>
      <c r="D71" s="57">
        <f>D72+D73</f>
        <v>1.1413959839033447</v>
      </c>
      <c r="E71" s="57">
        <f>E72+E73</f>
        <v>1.9311615910431805</v>
      </c>
      <c r="F71" s="57">
        <f>F72+F73</f>
        <v>0</v>
      </c>
      <c r="G71" s="196">
        <f t="shared" ref="G71:G80" si="6">SUM(B71:F71)</f>
        <v>90.327966153561576</v>
      </c>
      <c r="H71" s="3"/>
      <c r="I71" s="3"/>
    </row>
    <row r="72" spans="1:28" x14ac:dyDescent="0.25">
      <c r="A72" s="177" t="s">
        <v>19</v>
      </c>
      <c r="B72" s="19">
        <f>Résultats!AF$118/1000000</f>
        <v>0.24966633069999999</v>
      </c>
      <c r="C72" s="19">
        <f>'T energie usages'!I90*3.2*Résultats!AW250</f>
        <v>37.653759801715054</v>
      </c>
      <c r="D72" s="19">
        <f>'T energie usages'!J90/'T energie usages'!J$98*(Résultats!AW$159+Résultats!AW$160+Résultats!AW$161)/1000000</f>
        <v>0.72815735120122049</v>
      </c>
      <c r="E72" s="19">
        <f>'T energie usages'!K90*2.394*Résultats!AW251</f>
        <v>9.1144253180490075E-5</v>
      </c>
      <c r="F72" s="19">
        <v>0</v>
      </c>
      <c r="G72" s="120">
        <f t="shared" si="6"/>
        <v>38.631674627869458</v>
      </c>
      <c r="H72" s="3"/>
      <c r="I72" s="3"/>
    </row>
    <row r="73" spans="1:28" x14ac:dyDescent="0.25">
      <c r="A73" s="178" t="s">
        <v>20</v>
      </c>
      <c r="B73" s="19">
        <v>0</v>
      </c>
      <c r="C73" s="19">
        <f>(Résultats!AW$150+Résultats!AW$151+Résultats!AW$152+Résultats!AW$153+Résultats!AW$154)/1000000</f>
        <v>49.351982446199997</v>
      </c>
      <c r="D73" s="19">
        <f>'T energie usages'!J91/'T energie usages'!J$98*(Résultats!AW$159+Résultats!AW$160+Résultats!AW$161)/1000000</f>
        <v>0.41323863270212435</v>
      </c>
      <c r="E73" s="19">
        <f>(Résultats!AW$176+Résultats!AW$177+Résultats!AW$178+Résultats!AW$179+Résultats!AW$180)/1000000</f>
        <v>1.93107044679</v>
      </c>
      <c r="F73" s="19">
        <v>0</v>
      </c>
      <c r="G73" s="120">
        <f t="shared" si="6"/>
        <v>51.696291525692125</v>
      </c>
      <c r="H73" s="3"/>
      <c r="I73" s="3"/>
    </row>
    <row r="74" spans="1:28" x14ac:dyDescent="0.25">
      <c r="A74" s="195" t="s">
        <v>21</v>
      </c>
      <c r="B74" s="57">
        <f>Résultats!AW$102/1000000</f>
        <v>0.33155890130000004</v>
      </c>
      <c r="C74" s="57">
        <f>'T energie usages'!I92*3.2*Résultats!AW250</f>
        <v>8.9618784744973787</v>
      </c>
      <c r="D74" s="57">
        <f>'T energie usages'!J92/'T energie usages'!J$98*(Résultats!AW$159+Résultats!AW$160+Résultats!AW$161)/1000000</f>
        <v>3.4831856183769401</v>
      </c>
      <c r="E74" s="57">
        <f>('T energie usages'!K92-8)*2.394*Résultats!AW251</f>
        <v>10.834900143232817</v>
      </c>
      <c r="F74" s="57">
        <v>0</v>
      </c>
      <c r="G74" s="196">
        <f t="shared" si="6"/>
        <v>23.611523137407133</v>
      </c>
      <c r="H74" s="3"/>
      <c r="I74" s="3"/>
    </row>
    <row r="75" spans="1:28" x14ac:dyDescent="0.25">
      <c r="A75" s="195" t="s">
        <v>22</v>
      </c>
      <c r="B75" s="57">
        <f>(Résultats!AW$135+Résultats!AW$136)/1000000</f>
        <v>0</v>
      </c>
      <c r="C75" s="57">
        <f>(Résultats!AW$155+Résultats!AW$156)/1000000</f>
        <v>5.6444245855000004</v>
      </c>
      <c r="D75" s="57">
        <f>'T energie usages'!J93/'T energie usages'!J$98*(Résultats!AW$159+Résultats!AW$160+Résultats!AW$161)/1000000</f>
        <v>2.7928829529860479</v>
      </c>
      <c r="E75" s="57">
        <f>(Résultats!AW$181+Résultats!AW$182)/1000000</f>
        <v>6.5370405920000003</v>
      </c>
      <c r="F75" s="57">
        <v>0</v>
      </c>
      <c r="G75" s="196">
        <f t="shared" si="6"/>
        <v>14.97434813048605</v>
      </c>
      <c r="H75" s="3"/>
      <c r="I75" s="3"/>
    </row>
    <row r="76" spans="1:28" x14ac:dyDescent="0.25">
      <c r="A76" s="195" t="s">
        <v>23</v>
      </c>
      <c r="B76" s="57">
        <f>B77+B78</f>
        <v>17.749764279000001</v>
      </c>
      <c r="C76" s="57">
        <f>C77+C78</f>
        <v>72.004766589893734</v>
      </c>
      <c r="D76" s="57">
        <f>D77+D78</f>
        <v>3.5019315259336667</v>
      </c>
      <c r="E76" s="57">
        <f>E77+E78</f>
        <v>24.209520414896058</v>
      </c>
      <c r="F76" s="57">
        <f>F77+F78</f>
        <v>15.058302749999999</v>
      </c>
      <c r="G76" s="196">
        <f t="shared" si="6"/>
        <v>132.52428555972347</v>
      </c>
      <c r="H76" s="3"/>
      <c r="I76" s="3"/>
    </row>
    <row r="77" spans="1:28" x14ac:dyDescent="0.25">
      <c r="A77" s="178" t="s">
        <v>24</v>
      </c>
      <c r="B77" s="19">
        <f>(Résultats!AW$129+Résultats!AW$130+Résultats!AW$131+Résultats!AW$132+Résultats!AW$133+Résultats!AW$134)/1000000</f>
        <v>17.749764279000001</v>
      </c>
      <c r="C77" s="19">
        <f>(Résultats!AW$138+Résultats!AW$140+Résultats!AW$141+Résultats!AW$142+Résultats!AW$143+Résultats!AW$144+Résultats!AW$145+Résultats!AW$146+Résultats!AW$147+Résultats!AW$148+Résultats!AW$149)/1000000</f>
        <v>62.881021448893733</v>
      </c>
      <c r="D77" s="19">
        <f>'T energie usages'!J95/'T energie usages'!J$98*(Résultats!AW$159+Résultats!AW$160+Résultats!AW$161)/1000000</f>
        <v>3.3858964034240069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23.595005452296057</v>
      </c>
      <c r="F77" s="19">
        <f>Résultats!AW$100/1000000</f>
        <v>15.058302749999999</v>
      </c>
      <c r="G77" s="120">
        <f t="shared" si="6"/>
        <v>122.66999033361381</v>
      </c>
      <c r="H77" s="3"/>
      <c r="I77" s="3"/>
    </row>
    <row r="78" spans="1:28" x14ac:dyDescent="0.25">
      <c r="A78" s="178" t="s">
        <v>25</v>
      </c>
      <c r="B78" s="19">
        <v>0</v>
      </c>
      <c r="C78" s="19">
        <f>(Résultats!AW$139)/1000000</f>
        <v>9.1237451410000006</v>
      </c>
      <c r="D78" s="19">
        <f>'T energie usages'!J97/'T energie usages'!J$98*(Résultats!AW$159+Résultats!AW$160+Résultats!AW$161)/1000000</f>
        <v>0.11603512250965965</v>
      </c>
      <c r="E78" s="19">
        <f>(Résultats!AW$163)/1000000</f>
        <v>0.61451496259999994</v>
      </c>
      <c r="F78" s="19">
        <v>0</v>
      </c>
      <c r="G78" s="120">
        <f t="shared" si="6"/>
        <v>9.8542952261096595</v>
      </c>
      <c r="H78" s="3"/>
      <c r="I78" s="3"/>
    </row>
    <row r="79" spans="1:28" x14ac:dyDescent="0.25">
      <c r="A79" s="72" t="s">
        <v>41</v>
      </c>
      <c r="B79" s="58">
        <f>SUM(B74:B76)+B71</f>
        <v>18.330989510999999</v>
      </c>
      <c r="C79" s="58">
        <f>SUM(C74:C76)+C71</f>
        <v>173.61681189780614</v>
      </c>
      <c r="D79" s="58">
        <f>SUM(D74:D76)+D71</f>
        <v>10.919396081199999</v>
      </c>
      <c r="E79" s="60">
        <f>SUM(E74:E76)+E71</f>
        <v>43.512622741172052</v>
      </c>
      <c r="F79" s="58">
        <f>SUM(F74:F76)+F71</f>
        <v>15.058302749999999</v>
      </c>
      <c r="G79" s="197">
        <f t="shared" si="6"/>
        <v>261.4381229811782</v>
      </c>
      <c r="H79" s="3"/>
      <c r="I79" s="3"/>
    </row>
    <row r="80" spans="1:28" x14ac:dyDescent="0.25">
      <c r="A80" s="198" t="s">
        <v>43</v>
      </c>
      <c r="B80" s="201">
        <f>(Résultats!AW$102+Résultats!AW$129+Résultats!AW$130+Résultats!AW$131+Résultats!AW$132+Résultats!AW$133+Résultats!AW$134+Résultats!AW$135+Résultats!AW$136)/1000000</f>
        <v>18.0813231803</v>
      </c>
      <c r="C80" s="201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173.64498180159373</v>
      </c>
      <c r="D80" s="201">
        <f>(Résultats!AW$159+Résultats!AW$160+Résultats!AW$161)/1000000</f>
        <v>10.9193960812</v>
      </c>
      <c r="E80" s="200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43.589110733686056</v>
      </c>
      <c r="F80" s="201">
        <f>Résultats!AW100/1000000</f>
        <v>15.058302749999999</v>
      </c>
      <c r="G80" s="202">
        <f t="shared" si="6"/>
        <v>261.2931145467798</v>
      </c>
      <c r="H80" s="3"/>
      <c r="I80" s="71"/>
    </row>
    <row r="81" spans="1:9" x14ac:dyDescent="0.25">
      <c r="A81" s="198"/>
      <c r="B81" s="201"/>
      <c r="C81" s="201"/>
      <c r="D81" s="201"/>
      <c r="E81" s="198"/>
      <c r="F81" s="198"/>
      <c r="G81" s="200">
        <f>Résultats!AW194/1000000</f>
        <v>261.29311409999997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abSelected="1" topLeftCell="AB23" zoomScale="80" zoomScaleNormal="80" workbookViewId="0">
      <selection activeCell="AM26" sqref="AM26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179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0"/>
      <c r="E2" s="238">
        <f>Résultats!E1</f>
        <v>4</v>
      </c>
      <c r="F2" s="238">
        <f>Résultats!N1</f>
        <v>13</v>
      </c>
      <c r="G2" s="238">
        <f>F2+3</f>
        <v>16</v>
      </c>
      <c r="H2" s="238">
        <f t="shared" ref="H2:AA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 t="shared" si="0"/>
        <v>29</v>
      </c>
      <c r="U2" s="238">
        <f t="shared" si="0"/>
        <v>30</v>
      </c>
      <c r="V2" s="238">
        <f t="shared" si="0"/>
        <v>31</v>
      </c>
      <c r="W2" s="238">
        <f t="shared" si="0"/>
        <v>32</v>
      </c>
      <c r="X2" s="238">
        <f>S2+5</f>
        <v>33</v>
      </c>
      <c r="Y2" s="238">
        <f t="shared" si="0"/>
        <v>34</v>
      </c>
      <c r="Z2" s="238">
        <f t="shared" ref="Z2" si="1">U2+5</f>
        <v>35</v>
      </c>
      <c r="AA2" s="238">
        <f t="shared" si="0"/>
        <v>36</v>
      </c>
      <c r="AB2" s="238">
        <f t="shared" ref="AB2" si="2">W2+5</f>
        <v>37</v>
      </c>
      <c r="AC2" s="238">
        <f>X2+5</f>
        <v>38</v>
      </c>
      <c r="AD2" s="238">
        <f t="shared" ref="AD2:AG2" si="3">Y2+5</f>
        <v>39</v>
      </c>
      <c r="AE2" s="238">
        <f t="shared" si="3"/>
        <v>40</v>
      </c>
      <c r="AF2" s="238">
        <f t="shared" si="3"/>
        <v>41</v>
      </c>
      <c r="AG2" s="238">
        <f t="shared" si="3"/>
        <v>42</v>
      </c>
      <c r="AH2" s="238">
        <f>AC2+5</f>
        <v>43</v>
      </c>
      <c r="AI2" s="238">
        <f t="shared" ref="AI2:AL2" si="4">AD2+5</f>
        <v>44</v>
      </c>
      <c r="AJ2" s="238">
        <f t="shared" si="4"/>
        <v>45</v>
      </c>
      <c r="AK2" s="238">
        <f t="shared" si="4"/>
        <v>46</v>
      </c>
      <c r="AL2" s="238">
        <f t="shared" si="4"/>
        <v>47</v>
      </c>
      <c r="AM2" s="238">
        <f>AH2+5</f>
        <v>48</v>
      </c>
    </row>
    <row r="3" spans="1:39" ht="23.25" x14ac:dyDescent="0.35">
      <c r="B3" s="1"/>
      <c r="C3" s="229"/>
      <c r="D3" s="175"/>
      <c r="E3" s="117">
        <v>2006</v>
      </c>
      <c r="F3" s="117">
        <v>2015</v>
      </c>
      <c r="G3" s="117">
        <v>2018</v>
      </c>
      <c r="H3" s="117">
        <v>2019</v>
      </c>
      <c r="I3" s="117">
        <v>2020</v>
      </c>
      <c r="J3" s="26">
        <v>2021</v>
      </c>
      <c r="K3" s="4">
        <v>2022</v>
      </c>
      <c r="L3" s="4">
        <v>2023</v>
      </c>
      <c r="M3" s="4">
        <v>2024</v>
      </c>
      <c r="N3" s="117">
        <v>2025</v>
      </c>
      <c r="O3" s="26">
        <v>2026</v>
      </c>
      <c r="P3" s="4">
        <v>2027</v>
      </c>
      <c r="Q3" s="4">
        <v>2028</v>
      </c>
      <c r="R3" s="4">
        <v>2029</v>
      </c>
      <c r="S3" s="117">
        <v>2030</v>
      </c>
      <c r="T3" s="4">
        <v>2031</v>
      </c>
      <c r="U3" s="117">
        <v>2032</v>
      </c>
      <c r="V3" s="4">
        <v>2033</v>
      </c>
      <c r="W3" s="117">
        <v>2034</v>
      </c>
      <c r="X3" s="4">
        <v>2035</v>
      </c>
      <c r="Y3" s="117">
        <v>2036</v>
      </c>
      <c r="Z3" s="4">
        <v>2037</v>
      </c>
      <c r="AA3" s="117">
        <v>2038</v>
      </c>
      <c r="AB3" s="4">
        <v>2039</v>
      </c>
      <c r="AC3" s="118">
        <v>2040</v>
      </c>
      <c r="AD3" s="4">
        <v>2041</v>
      </c>
      <c r="AE3" s="118">
        <v>2042</v>
      </c>
      <c r="AF3" s="4">
        <v>2043</v>
      </c>
      <c r="AG3" s="118">
        <v>2044</v>
      </c>
      <c r="AH3" s="4">
        <v>2045</v>
      </c>
      <c r="AI3" s="118">
        <v>2046</v>
      </c>
      <c r="AJ3" s="4">
        <v>2047</v>
      </c>
      <c r="AK3" s="118">
        <v>2048</v>
      </c>
      <c r="AL3" s="4">
        <v>2049</v>
      </c>
      <c r="AM3" s="118">
        <v>2050</v>
      </c>
    </row>
    <row r="4" spans="1:39" x14ac:dyDescent="0.25">
      <c r="A4" s="181" t="str">
        <f>Résultats!B1</f>
        <v>TEND</v>
      </c>
      <c r="C4" s="231" t="s">
        <v>181</v>
      </c>
      <c r="D4" s="82" t="s">
        <v>45</v>
      </c>
      <c r="E4" s="83">
        <f t="shared" ref="E4:F4" si="5">E44</f>
        <v>32001.800439999999</v>
      </c>
      <c r="F4" s="83">
        <f t="shared" si="5"/>
        <v>35911.307350000003</v>
      </c>
      <c r="G4" s="83">
        <f>G44</f>
        <v>36708.886160000002</v>
      </c>
      <c r="H4" s="83">
        <f t="shared" ref="H4:AM4" si="6">H44</f>
        <v>37113.743849999999</v>
      </c>
      <c r="I4" s="83">
        <f t="shared" si="6"/>
        <v>37092.925150000003</v>
      </c>
      <c r="J4" s="83">
        <f t="shared" si="6"/>
        <v>37534.50748</v>
      </c>
      <c r="K4" s="83">
        <f t="shared" si="6"/>
        <v>38002.356939999998</v>
      </c>
      <c r="L4" s="83">
        <f t="shared" si="6"/>
        <v>38138.623379999997</v>
      </c>
      <c r="M4" s="83">
        <f t="shared" si="6"/>
        <v>38143.553160000003</v>
      </c>
      <c r="N4" s="83">
        <f t="shared" si="6"/>
        <v>38086.311520000003</v>
      </c>
      <c r="O4" s="83">
        <f t="shared" si="6"/>
        <v>38048.580199999997</v>
      </c>
      <c r="P4" s="83">
        <f t="shared" si="6"/>
        <v>38045.66072</v>
      </c>
      <c r="Q4" s="83">
        <f t="shared" si="6"/>
        <v>38081.6947</v>
      </c>
      <c r="R4" s="83">
        <f t="shared" si="6"/>
        <v>38152.123440000003</v>
      </c>
      <c r="S4" s="83">
        <f t="shared" si="6"/>
        <v>38250.068480000002</v>
      </c>
      <c r="T4" s="83">
        <f t="shared" si="6"/>
        <v>38366.692609999998</v>
      </c>
      <c r="U4" s="83">
        <f t="shared" si="6"/>
        <v>38457.916899999997</v>
      </c>
      <c r="V4" s="83">
        <f t="shared" si="6"/>
        <v>38538.949860000001</v>
      </c>
      <c r="W4" s="83">
        <f t="shared" si="6"/>
        <v>38612.532399999996</v>
      </c>
      <c r="X4" s="83">
        <f t="shared" si="6"/>
        <v>38643.597730000001</v>
      </c>
      <c r="Y4" s="83">
        <f t="shared" si="6"/>
        <v>38689.882409999998</v>
      </c>
      <c r="Z4" s="83">
        <f t="shared" si="6"/>
        <v>38739.117440000002</v>
      </c>
      <c r="AA4" s="83">
        <f t="shared" si="6"/>
        <v>38788.243640000001</v>
      </c>
      <c r="AB4" s="83">
        <f t="shared" si="6"/>
        <v>38838.462090000001</v>
      </c>
      <c r="AC4" s="83">
        <f t="shared" si="6"/>
        <v>38891.48489</v>
      </c>
      <c r="AD4" s="83">
        <f t="shared" si="6"/>
        <v>38977.129809999999</v>
      </c>
      <c r="AE4" s="83">
        <f t="shared" si="6"/>
        <v>39078.295409999999</v>
      </c>
      <c r="AF4" s="83">
        <f t="shared" si="6"/>
        <v>39188.710950000001</v>
      </c>
      <c r="AG4" s="83">
        <f t="shared" si="6"/>
        <v>39306.54047</v>
      </c>
      <c r="AH4" s="83">
        <f t="shared" si="6"/>
        <v>39429.978609999998</v>
      </c>
      <c r="AI4" s="83">
        <f t="shared" si="6"/>
        <v>39378.750500000002</v>
      </c>
      <c r="AJ4" s="83">
        <f t="shared" si="6"/>
        <v>39261.217270000001</v>
      </c>
      <c r="AK4" s="83">
        <f t="shared" si="6"/>
        <v>39117.84418</v>
      </c>
      <c r="AL4" s="83">
        <f t="shared" si="6"/>
        <v>38963.758439999998</v>
      </c>
      <c r="AM4" s="128">
        <f t="shared" si="6"/>
        <v>38807.00157</v>
      </c>
    </row>
    <row r="5" spans="1:39" x14ac:dyDescent="0.25">
      <c r="C5" s="231" t="s">
        <v>182</v>
      </c>
      <c r="D5" s="82" t="s">
        <v>186</v>
      </c>
      <c r="E5" s="184"/>
      <c r="F5" s="184"/>
      <c r="G5" s="184">
        <f t="shared" ref="G5:AM5" si="7">G4/1000</f>
        <v>36.708886159999999</v>
      </c>
      <c r="H5" s="184">
        <f t="shared" si="7"/>
        <v>37.113743849999999</v>
      </c>
      <c r="I5" s="184">
        <f t="shared" si="7"/>
        <v>37.092925149999999</v>
      </c>
      <c r="J5" s="184">
        <f t="shared" si="7"/>
        <v>37.534507480000002</v>
      </c>
      <c r="K5" s="184">
        <f t="shared" si="7"/>
        <v>38.002356939999999</v>
      </c>
      <c r="L5" s="184">
        <f t="shared" si="7"/>
        <v>38.138623379999999</v>
      </c>
      <c r="M5" s="184">
        <f t="shared" si="7"/>
        <v>38.143553160000003</v>
      </c>
      <c r="N5" s="184">
        <f t="shared" si="7"/>
        <v>38.086311520000002</v>
      </c>
      <c r="O5" s="184">
        <f t="shared" si="7"/>
        <v>38.048580199999996</v>
      </c>
      <c r="P5" s="184">
        <f t="shared" si="7"/>
        <v>38.045660720000001</v>
      </c>
      <c r="Q5" s="184">
        <f t="shared" si="7"/>
        <v>38.0816947</v>
      </c>
      <c r="R5" s="184">
        <f t="shared" si="7"/>
        <v>38.152123440000004</v>
      </c>
      <c r="S5" s="184">
        <f t="shared" si="7"/>
        <v>38.250068480000003</v>
      </c>
      <c r="T5" s="184">
        <f t="shared" si="7"/>
        <v>38.366692610000001</v>
      </c>
      <c r="U5" s="184">
        <f t="shared" si="7"/>
        <v>38.457916899999994</v>
      </c>
      <c r="V5" s="184">
        <f t="shared" si="7"/>
        <v>38.538949860000002</v>
      </c>
      <c r="W5" s="184">
        <f t="shared" si="7"/>
        <v>38.612532399999999</v>
      </c>
      <c r="X5" s="184">
        <f t="shared" si="7"/>
        <v>38.643597730000003</v>
      </c>
      <c r="Y5" s="184">
        <f t="shared" si="7"/>
        <v>38.689882409999996</v>
      </c>
      <c r="Z5" s="184">
        <f t="shared" si="7"/>
        <v>38.739117440000001</v>
      </c>
      <c r="AA5" s="184">
        <f t="shared" si="7"/>
        <v>38.788243639999997</v>
      </c>
      <c r="AB5" s="184">
        <f t="shared" si="7"/>
        <v>38.83846209</v>
      </c>
      <c r="AC5" s="184">
        <f t="shared" si="7"/>
        <v>38.891484890000001</v>
      </c>
      <c r="AD5" s="184">
        <f t="shared" si="7"/>
        <v>38.977129810000001</v>
      </c>
      <c r="AE5" s="184">
        <f t="shared" si="7"/>
        <v>39.078295409999996</v>
      </c>
      <c r="AF5" s="184">
        <f t="shared" si="7"/>
        <v>39.188710950000001</v>
      </c>
      <c r="AG5" s="184">
        <f t="shared" si="7"/>
        <v>39.306540470000002</v>
      </c>
      <c r="AH5" s="184">
        <f t="shared" si="7"/>
        <v>39.429978609999999</v>
      </c>
      <c r="AI5" s="184">
        <f t="shared" si="7"/>
        <v>39.378750500000002</v>
      </c>
      <c r="AJ5" s="184">
        <f t="shared" si="7"/>
        <v>39.261217270000003</v>
      </c>
      <c r="AK5" s="184">
        <f t="shared" si="7"/>
        <v>39.117844179999999</v>
      </c>
      <c r="AL5" s="184">
        <f t="shared" si="7"/>
        <v>38.963758439999999</v>
      </c>
      <c r="AM5" s="232">
        <f t="shared" si="7"/>
        <v>38.807001569999997</v>
      </c>
    </row>
    <row r="6" spans="1:39" x14ac:dyDescent="0.25">
      <c r="C6" s="187" t="s">
        <v>183</v>
      </c>
      <c r="D6" s="3" t="s">
        <v>187</v>
      </c>
      <c r="E6" s="185"/>
      <c r="F6" s="185"/>
      <c r="G6" s="185">
        <f>G93</f>
        <v>1.0441168664977003E-2</v>
      </c>
      <c r="H6" s="185">
        <f t="shared" ref="H6:AM6" si="8">H93</f>
        <v>1.3610173639219101E-2</v>
      </c>
      <c r="I6" s="185">
        <f t="shared" si="8"/>
        <v>1.6843176087448578E-2</v>
      </c>
      <c r="J6" s="185">
        <f t="shared" si="8"/>
        <v>2.1805752502177232E-2</v>
      </c>
      <c r="K6" s="185">
        <f t="shared" si="8"/>
        <v>2.8404552715092731E-2</v>
      </c>
      <c r="L6" s="185">
        <f t="shared" si="8"/>
        <v>3.5658240032679443E-2</v>
      </c>
      <c r="M6" s="185">
        <f t="shared" si="8"/>
        <v>4.3739365417838801E-2</v>
      </c>
      <c r="N6" s="185">
        <f t="shared" si="8"/>
        <v>5.2861149521994978E-2</v>
      </c>
      <c r="O6" s="185">
        <f t="shared" si="8"/>
        <v>6.3346087563078121E-2</v>
      </c>
      <c r="P6" s="185">
        <f t="shared" si="8"/>
        <v>7.5254382492427371E-2</v>
      </c>
      <c r="Q6" s="185">
        <f t="shared" si="8"/>
        <v>8.8559586346350291E-2</v>
      </c>
      <c r="R6" s="185">
        <f t="shared" si="8"/>
        <v>0.10314768390778721</v>
      </c>
      <c r="S6" s="185">
        <f t="shared" si="8"/>
        <v>0.11885490857034929</v>
      </c>
      <c r="T6" s="185">
        <f t="shared" si="8"/>
        <v>0.13548078889252999</v>
      </c>
      <c r="U6" s="185">
        <f t="shared" si="8"/>
        <v>0.15257270439938989</v>
      </c>
      <c r="V6" s="185">
        <f t="shared" si="8"/>
        <v>0.17009007606103982</v>
      </c>
      <c r="W6" s="185">
        <f t="shared" si="8"/>
        <v>0.1879155526458037</v>
      </c>
      <c r="X6" s="185">
        <f t="shared" si="8"/>
        <v>0.20567065687131611</v>
      </c>
      <c r="Y6" s="185">
        <f t="shared" si="8"/>
        <v>0.22367857829837226</v>
      </c>
      <c r="Z6" s="185">
        <f t="shared" si="8"/>
        <v>0.24174437023519346</v>
      </c>
      <c r="AA6" s="185">
        <f t="shared" si="8"/>
        <v>0.25975826499165511</v>
      </c>
      <c r="AB6" s="185">
        <f t="shared" si="8"/>
        <v>0.27765517633038694</v>
      </c>
      <c r="AC6" s="185">
        <f t="shared" si="8"/>
        <v>0.29538404029808185</v>
      </c>
      <c r="AD6" s="185">
        <f t="shared" si="8"/>
        <v>0.31320098733560392</v>
      </c>
      <c r="AE6" s="185">
        <f t="shared" si="8"/>
        <v>0.33091355506491371</v>
      </c>
      <c r="AF6" s="185">
        <f t="shared" si="8"/>
        <v>0.3484246120629288</v>
      </c>
      <c r="AG6" s="185">
        <f t="shared" si="8"/>
        <v>0.36567894142122143</v>
      </c>
      <c r="AH6" s="185">
        <f t="shared" si="8"/>
        <v>0.38262968689954358</v>
      </c>
      <c r="AI6" s="185">
        <f t="shared" si="8"/>
        <v>0.39813657317542361</v>
      </c>
      <c r="AJ6" s="185">
        <f t="shared" si="8"/>
        <v>0.41295474713639718</v>
      </c>
      <c r="AK6" s="185">
        <f t="shared" si="8"/>
        <v>0.42734621374014586</v>
      </c>
      <c r="AL6" s="185">
        <f t="shared" si="8"/>
        <v>0.44139770824428715</v>
      </c>
      <c r="AM6" s="233">
        <f t="shared" si="8"/>
        <v>0.45514740138167292</v>
      </c>
    </row>
    <row r="7" spans="1:39" x14ac:dyDescent="0.25">
      <c r="C7" s="234" t="s">
        <v>188</v>
      </c>
      <c r="D7" s="7" t="s">
        <v>211</v>
      </c>
      <c r="E7" s="235"/>
      <c r="F7" s="235"/>
      <c r="G7" s="235">
        <f>G101</f>
        <v>0.98955883138678147</v>
      </c>
      <c r="H7" s="235">
        <f t="shared" ref="H7:AM7" si="9">H101</f>
        <v>0.98638982631228145</v>
      </c>
      <c r="I7" s="235">
        <f t="shared" si="9"/>
        <v>0.98315682390985537</v>
      </c>
      <c r="J7" s="235">
        <f t="shared" si="9"/>
        <v>0.9781942475084795</v>
      </c>
      <c r="K7" s="235">
        <f t="shared" si="9"/>
        <v>0.97159544731122138</v>
      </c>
      <c r="L7" s="235">
        <f t="shared" si="9"/>
        <v>0.96434175988866022</v>
      </c>
      <c r="M7" s="235">
        <f t="shared" si="9"/>
        <v>0.95626063458216115</v>
      </c>
      <c r="N7" s="235">
        <f t="shared" si="9"/>
        <v>0.94713885068805415</v>
      </c>
      <c r="O7" s="235">
        <f t="shared" si="9"/>
        <v>0.93665391251576857</v>
      </c>
      <c r="P7" s="235">
        <f t="shared" si="9"/>
        <v>0.92474561761270935</v>
      </c>
      <c r="Q7" s="235">
        <f t="shared" si="9"/>
        <v>0.91144041365364981</v>
      </c>
      <c r="R7" s="235">
        <f t="shared" si="9"/>
        <v>0.8968523160660018</v>
      </c>
      <c r="S7" s="235">
        <f t="shared" si="9"/>
        <v>0.8811450914819382</v>
      </c>
      <c r="T7" s="235">
        <f t="shared" si="9"/>
        <v>0.86451921115959873</v>
      </c>
      <c r="U7" s="235">
        <f t="shared" si="9"/>
        <v>0.84742729578262732</v>
      </c>
      <c r="V7" s="235">
        <f t="shared" si="9"/>
        <v>0.82990992401680352</v>
      </c>
      <c r="W7" s="235">
        <f t="shared" si="9"/>
        <v>0.81208444722470485</v>
      </c>
      <c r="X7" s="235">
        <f t="shared" si="9"/>
        <v>0.79432934310280645</v>
      </c>
      <c r="Y7" s="235">
        <f t="shared" si="9"/>
        <v>0.77632142149485539</v>
      </c>
      <c r="Z7" s="235">
        <f t="shared" si="9"/>
        <v>0.75825562973899285</v>
      </c>
      <c r="AA7" s="235">
        <f t="shared" si="9"/>
        <v>0.74024173500834489</v>
      </c>
      <c r="AB7" s="235">
        <f t="shared" si="9"/>
        <v>0.72234482366961306</v>
      </c>
      <c r="AC7" s="235">
        <f t="shared" si="9"/>
        <v>0.70461595970191815</v>
      </c>
      <c r="AD7" s="235">
        <f t="shared" si="9"/>
        <v>0.68679901266439602</v>
      </c>
      <c r="AE7" s="235">
        <f t="shared" si="9"/>
        <v>0.66908644519098281</v>
      </c>
      <c r="AF7" s="235">
        <f t="shared" si="9"/>
        <v>0.65157538793707115</v>
      </c>
      <c r="AG7" s="235">
        <f t="shared" si="9"/>
        <v>0.63432105857877852</v>
      </c>
      <c r="AH7" s="235">
        <f t="shared" si="9"/>
        <v>0.61737031335407055</v>
      </c>
      <c r="AI7" s="235">
        <f t="shared" si="9"/>
        <v>0.60186342682457639</v>
      </c>
      <c r="AJ7" s="235">
        <f t="shared" si="9"/>
        <v>0.5870452526088985</v>
      </c>
      <c r="AK7" s="235">
        <f t="shared" si="9"/>
        <v>0.57265378625985419</v>
      </c>
      <c r="AL7" s="235">
        <f t="shared" si="9"/>
        <v>0.55860229149906415</v>
      </c>
      <c r="AM7" s="236">
        <f t="shared" si="9"/>
        <v>0.54485259887601256</v>
      </c>
    </row>
    <row r="8" spans="1:39" x14ac:dyDescent="0.25">
      <c r="C8" s="182" t="s">
        <v>180</v>
      </c>
      <c r="E8" s="183"/>
      <c r="F8" s="183"/>
      <c r="G8" s="183">
        <f>SUM(G6:G7)</f>
        <v>1.0000000000517584</v>
      </c>
      <c r="H8" s="183">
        <f t="shared" ref="H8:AM8" si="10">SUM(H6:H7)</f>
        <v>0.99999999995150057</v>
      </c>
      <c r="I8" s="183">
        <f t="shared" si="10"/>
        <v>0.99999999999730393</v>
      </c>
      <c r="J8" s="183">
        <f t="shared" si="10"/>
        <v>1.0000000000106568</v>
      </c>
      <c r="K8" s="183">
        <f t="shared" si="10"/>
        <v>1.0000000000263141</v>
      </c>
      <c r="L8" s="183">
        <f t="shared" si="10"/>
        <v>0.9999999999213397</v>
      </c>
      <c r="M8" s="183">
        <f t="shared" si="10"/>
        <v>1</v>
      </c>
      <c r="N8" s="183">
        <f t="shared" si="10"/>
        <v>1.0000000002100491</v>
      </c>
      <c r="O8" s="183">
        <f t="shared" si="10"/>
        <v>1.0000000000788467</v>
      </c>
      <c r="P8" s="183">
        <f t="shared" si="10"/>
        <v>1.0000000001051368</v>
      </c>
      <c r="Q8" s="183">
        <f t="shared" si="10"/>
        <v>1</v>
      </c>
      <c r="R8" s="183">
        <f t="shared" si="10"/>
        <v>0.99999999997378897</v>
      </c>
      <c r="S8" s="183">
        <f t="shared" si="10"/>
        <v>1.0000000000522875</v>
      </c>
      <c r="T8" s="183">
        <f t="shared" si="10"/>
        <v>1.0000000000521287</v>
      </c>
      <c r="U8" s="183">
        <f t="shared" si="10"/>
        <v>1.0000000001820173</v>
      </c>
      <c r="V8" s="183">
        <f t="shared" si="10"/>
        <v>1.0000000000778433</v>
      </c>
      <c r="W8" s="183">
        <f t="shared" si="10"/>
        <v>0.99999999987050858</v>
      </c>
      <c r="X8" s="183">
        <f t="shared" si="10"/>
        <v>0.99999999997412259</v>
      </c>
      <c r="Y8" s="183">
        <f t="shared" si="10"/>
        <v>0.99999999979322762</v>
      </c>
      <c r="Z8" s="183">
        <f t="shared" si="10"/>
        <v>0.99999999997418632</v>
      </c>
      <c r="AA8" s="183">
        <f t="shared" si="10"/>
        <v>1</v>
      </c>
      <c r="AB8" s="183">
        <f t="shared" si="10"/>
        <v>1</v>
      </c>
      <c r="AC8" s="183">
        <f t="shared" si="10"/>
        <v>1</v>
      </c>
      <c r="AD8" s="183">
        <f t="shared" si="10"/>
        <v>1</v>
      </c>
      <c r="AE8" s="183">
        <f t="shared" si="10"/>
        <v>1.0000000002558966</v>
      </c>
      <c r="AF8" s="183">
        <f t="shared" si="10"/>
        <v>1</v>
      </c>
      <c r="AG8" s="183">
        <f t="shared" si="10"/>
        <v>1</v>
      </c>
      <c r="AH8" s="183">
        <f t="shared" si="10"/>
        <v>1.000000000253614</v>
      </c>
      <c r="AI8" s="183">
        <f t="shared" si="10"/>
        <v>1</v>
      </c>
      <c r="AJ8" s="183">
        <f t="shared" si="10"/>
        <v>0.99999999974529574</v>
      </c>
      <c r="AK8" s="183">
        <f t="shared" si="10"/>
        <v>1</v>
      </c>
      <c r="AL8" s="183">
        <f t="shared" si="10"/>
        <v>0.9999999997433513</v>
      </c>
      <c r="AM8" s="183">
        <f t="shared" si="10"/>
        <v>1.0000000002576854</v>
      </c>
    </row>
    <row r="12" spans="1:39" x14ac:dyDescent="0.25">
      <c r="C12" s="186"/>
      <c r="E12" s="26"/>
      <c r="F12" s="26"/>
      <c r="G12" s="26"/>
      <c r="H12" s="26"/>
      <c r="I12" s="26">
        <v>2020</v>
      </c>
      <c r="J12" s="118">
        <v>2030</v>
      </c>
      <c r="K12" s="118">
        <v>2050</v>
      </c>
    </row>
    <row r="13" spans="1:39" x14ac:dyDescent="0.25">
      <c r="C13" s="187" t="s">
        <v>183</v>
      </c>
      <c r="E13" s="167"/>
      <c r="F13" s="167"/>
      <c r="G13" s="167"/>
      <c r="H13" s="167"/>
      <c r="I13" s="167">
        <f>I93</f>
        <v>1.6843176087448578E-2</v>
      </c>
      <c r="J13" s="168">
        <f>S93</f>
        <v>0.11885490857034929</v>
      </c>
      <c r="K13" s="168">
        <f>AM93</f>
        <v>0.45514740138167292</v>
      </c>
    </row>
    <row r="14" spans="1:39" x14ac:dyDescent="0.25">
      <c r="C14" s="188" t="s">
        <v>169</v>
      </c>
      <c r="E14" s="189"/>
      <c r="F14" s="189"/>
      <c r="G14" s="189"/>
      <c r="H14" s="189"/>
      <c r="I14" s="189">
        <f>I93</f>
        <v>1.6843176087448578E-2</v>
      </c>
      <c r="J14" s="189">
        <f>S93</f>
        <v>0.11885490857034929</v>
      </c>
      <c r="K14" s="189">
        <f>AM93</f>
        <v>0.45514740138167292</v>
      </c>
    </row>
    <row r="15" spans="1:39" x14ac:dyDescent="0.25">
      <c r="C15" s="187" t="s">
        <v>184</v>
      </c>
      <c r="E15" s="167"/>
      <c r="F15" s="167"/>
      <c r="G15" s="167"/>
      <c r="H15" s="167"/>
      <c r="I15" s="167">
        <f>I101</f>
        <v>0.98315682390985537</v>
      </c>
      <c r="J15" s="167">
        <f>S101</f>
        <v>0.8811450914819382</v>
      </c>
      <c r="K15" s="168">
        <f>AM101</f>
        <v>0.54485259887601256</v>
      </c>
    </row>
    <row r="16" spans="1:39" x14ac:dyDescent="0.25">
      <c r="C16" s="188" t="s">
        <v>166</v>
      </c>
      <c r="E16" s="190"/>
      <c r="F16" s="190"/>
      <c r="G16" s="190"/>
      <c r="H16" s="190"/>
      <c r="I16" s="190">
        <f>I102+I103</f>
        <v>0.14810659067690163</v>
      </c>
      <c r="J16" s="190">
        <f>S102+S103</f>
        <v>0.1870563673563389</v>
      </c>
      <c r="K16" s="190">
        <f>AM102+AM103</f>
        <v>0.16264576454366866</v>
      </c>
    </row>
    <row r="17" spans="1:39" x14ac:dyDescent="0.25">
      <c r="C17" s="191" t="s">
        <v>167</v>
      </c>
      <c r="E17" s="189"/>
      <c r="F17" s="189"/>
      <c r="G17" s="189"/>
      <c r="H17" s="189"/>
      <c r="I17" s="189">
        <f>I104+I105+I106</f>
        <v>0.71514903083883641</v>
      </c>
      <c r="J17" s="189">
        <f>S104+S105+S106</f>
        <v>0.6255641203233735</v>
      </c>
      <c r="K17" s="189">
        <f>AM104+AM105+AM106</f>
        <v>0.36076032302435879</v>
      </c>
    </row>
    <row r="18" spans="1:39" x14ac:dyDescent="0.25">
      <c r="C18" s="191" t="s">
        <v>168</v>
      </c>
      <c r="E18" s="189"/>
      <c r="F18" s="189"/>
      <c r="G18" s="189"/>
      <c r="H18" s="189"/>
      <c r="I18" s="189">
        <f>I107+I108</f>
        <v>0.11990120229167206</v>
      </c>
      <c r="J18" s="189">
        <f>S107+S108</f>
        <v>6.8524603681964433E-2</v>
      </c>
      <c r="K18" s="189">
        <f>AM107+AM108</f>
        <v>2.1446511199757195E-2</v>
      </c>
    </row>
    <row r="19" spans="1:39" x14ac:dyDescent="0.25">
      <c r="C19" s="192" t="s">
        <v>180</v>
      </c>
      <c r="E19" s="193"/>
      <c r="F19" s="193"/>
      <c r="G19" s="193"/>
      <c r="H19" s="193"/>
      <c r="I19" s="193">
        <f>SUM(I16:I18)</f>
        <v>0.98315682380741021</v>
      </c>
      <c r="J19" s="193">
        <f>SUM(J16:J18)</f>
        <v>0.88114509136167685</v>
      </c>
      <c r="K19" s="193">
        <f>SUM(K16:K18)</f>
        <v>0.54485259876778458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189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7">
        <v>2006</v>
      </c>
      <c r="F25" s="117">
        <v>2015</v>
      </c>
      <c r="G25" s="117">
        <v>2018</v>
      </c>
      <c r="H25" s="117">
        <v>2019</v>
      </c>
      <c r="I25" s="117">
        <v>2020</v>
      </c>
      <c r="J25" s="26">
        <v>2021</v>
      </c>
      <c r="K25" s="4">
        <v>2022</v>
      </c>
      <c r="L25" s="4">
        <v>2023</v>
      </c>
      <c r="M25" s="4">
        <v>2024</v>
      </c>
      <c r="N25" s="117">
        <v>2025</v>
      </c>
      <c r="O25" s="26">
        <v>2026</v>
      </c>
      <c r="P25" s="4">
        <v>2027</v>
      </c>
      <c r="Q25" s="4">
        <v>2028</v>
      </c>
      <c r="R25" s="4">
        <v>2029</v>
      </c>
      <c r="S25" s="117">
        <v>2030</v>
      </c>
      <c r="T25" s="4">
        <v>2031</v>
      </c>
      <c r="U25" s="117">
        <v>2032</v>
      </c>
      <c r="V25" s="4">
        <v>2033</v>
      </c>
      <c r="W25" s="117">
        <v>2034</v>
      </c>
      <c r="X25" s="4">
        <v>2035</v>
      </c>
      <c r="Y25" s="117">
        <v>2036</v>
      </c>
      <c r="Z25" s="4">
        <v>2037</v>
      </c>
      <c r="AA25" s="117">
        <v>2038</v>
      </c>
      <c r="AB25" s="4">
        <v>2039</v>
      </c>
      <c r="AC25" s="118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8">
        <v>2050</v>
      </c>
    </row>
    <row r="26" spans="1:39" x14ac:dyDescent="0.25">
      <c r="A26" s="181" t="str">
        <f>Résultats!B1</f>
        <v>TEND</v>
      </c>
      <c r="B26" s="23" t="s">
        <v>190</v>
      </c>
      <c r="C26" s="74" t="s">
        <v>161</v>
      </c>
      <c r="D26" s="74" t="s">
        <v>64</v>
      </c>
      <c r="E26" s="75">
        <f>VLOOKUP($D26,Résultats!$B$2:$AZ$251,E$2,FALSE)</f>
        <v>2373</v>
      </c>
      <c r="F26" s="75">
        <f>VLOOKUP($D26,Résultats!$B$2:$AZ$251,F$2,FALSE)</f>
        <v>1940.3869999999999</v>
      </c>
      <c r="G26" s="75">
        <f>VLOOKUP($D26,Résultats!$B$2:$AZ$251,G$2,FALSE)</f>
        <v>2203.7420000000002</v>
      </c>
      <c r="H26" s="75">
        <f>VLOOKUP($D26,Résultats!$B$2:$AZ$251,H$2,FALSE)</f>
        <v>2240.3020000000001</v>
      </c>
      <c r="I26" s="75">
        <f>VLOOKUP($D26,Résultats!$B$2:$AZ$251,I$2,FALSE)</f>
        <v>1834.8684900000001</v>
      </c>
      <c r="J26" s="75">
        <f>VLOOKUP($D26,Résultats!$B$2:$AZ$251,J$2,FALSE)</f>
        <v>2296.2285929999998</v>
      </c>
      <c r="K26" s="75">
        <f>VLOOKUP($D26,Résultats!$B$2:$AZ$251,K$2,FALSE)</f>
        <v>2553.0998770000001</v>
      </c>
      <c r="L26" s="75">
        <f>VLOOKUP($D26,Résultats!$B$2:$AZ$251,L$2,FALSE)</f>
        <v>2371.6992</v>
      </c>
      <c r="M26" s="75">
        <f>VLOOKUP($D26,Résultats!$B$2:$AZ$251,M$2,FALSE)</f>
        <v>2248.3782169999999</v>
      </c>
      <c r="N26" s="75">
        <f>VLOOKUP($D26,Résultats!$B$2:$AZ$251,N$2,FALSE)</f>
        <v>2186.4967809999998</v>
      </c>
      <c r="O26" s="75">
        <f>VLOOKUP($D26,Résultats!$B$2:$AZ$251,O$2,FALSE)</f>
        <v>2202.639944</v>
      </c>
      <c r="P26" s="75">
        <f>VLOOKUP($D26,Résultats!$B$2:$AZ$251,P$2,FALSE)</f>
        <v>2235.2322989999998</v>
      </c>
      <c r="Q26" s="75">
        <f>VLOOKUP($D26,Résultats!$B$2:$AZ$251,Q$2,FALSE)</f>
        <v>2274.0140219999998</v>
      </c>
      <c r="R26" s="75">
        <f>VLOOKUP($D26,Résultats!$B$2:$AZ$251,R$2,FALSE)</f>
        <v>2310.5284270000002</v>
      </c>
      <c r="S26" s="75">
        <f>VLOOKUP($D26,Résultats!$B$2:$AZ$251,S$2,FALSE)</f>
        <v>2342.1875909999999</v>
      </c>
      <c r="T26" s="75">
        <f>VLOOKUP($D26,Résultats!$B$2:$AZ$251,T$2,FALSE)</f>
        <v>2366.6281640000002</v>
      </c>
      <c r="U26" s="75">
        <f>VLOOKUP($D26,Résultats!$B$2:$AZ$251,U$2,FALSE)</f>
        <v>2348.0885629999998</v>
      </c>
      <c r="V26" s="75">
        <f>VLOOKUP($D26,Résultats!$B$2:$AZ$251,V$2,FALSE)</f>
        <v>2343.2633639999999</v>
      </c>
      <c r="W26" s="75">
        <f>VLOOKUP($D26,Résultats!$B$2:$AZ$251,W$2,FALSE)</f>
        <v>2340.5795870000002</v>
      </c>
      <c r="X26" s="75">
        <f>VLOOKUP($D26,Résultats!$B$2:$AZ$251,X$2,FALSE)</f>
        <v>2302.390766</v>
      </c>
      <c r="Y26" s="75">
        <f>VLOOKUP($D26,Résultats!$B$2:$AZ$251,Y$2,FALSE)</f>
        <v>2319.4374849999999</v>
      </c>
      <c r="Z26" s="75">
        <f>VLOOKUP($D26,Résultats!$B$2:$AZ$251,Z$2,FALSE)</f>
        <v>2325.1104700000001</v>
      </c>
      <c r="AA26" s="75">
        <f>VLOOKUP($D26,Résultats!$B$2:$AZ$251,AA$2,FALSE)</f>
        <v>2327.8978099999999</v>
      </c>
      <c r="AB26" s="75">
        <f>VLOOKUP($D26,Résultats!$B$2:$AZ$251,AB$2,FALSE)</f>
        <v>2331.879844</v>
      </c>
      <c r="AC26" s="75">
        <f>VLOOKUP($D26,Résultats!$B$2:$AZ$251,AC$2,FALSE)</f>
        <v>2337.6382159999998</v>
      </c>
      <c r="AD26" s="75">
        <f>VLOOKUP($D26,Résultats!$B$2:$AZ$251,AD$2,FALSE)</f>
        <v>2386.9162160000001</v>
      </c>
      <c r="AE26" s="75">
        <f>VLOOKUP($D26,Résultats!$B$2:$AZ$251,AE$2,FALSE)</f>
        <v>2421.232853</v>
      </c>
      <c r="AF26" s="75">
        <f>VLOOKUP($D26,Résultats!$B$2:$AZ$251,AF$2,FALSE)</f>
        <v>2450.4332250000002</v>
      </c>
      <c r="AG26" s="75">
        <f>VLOOKUP($D26,Résultats!$B$2:$AZ$251,AG$2,FALSE)</f>
        <v>2478.5952360000001</v>
      </c>
      <c r="AH26" s="75">
        <f>VLOOKUP($D26,Résultats!$B$2:$AZ$251,AH$2,FALSE)</f>
        <v>2505.6527230000002</v>
      </c>
      <c r="AI26" s="75">
        <f>VLOOKUP($D26,Résultats!$B$2:$AZ$251,AI$2,FALSE)</f>
        <v>2353.0388750000002</v>
      </c>
      <c r="AJ26" s="75">
        <f>VLOOKUP($D26,Résultats!$B$2:$AZ$251,AJ$2,FALSE)</f>
        <v>2298.3410279999998</v>
      </c>
      <c r="AK26" s="75">
        <f>VLOOKUP($D26,Résultats!$B$2:$AZ$251,AK$2,FALSE)</f>
        <v>2280.1588409999999</v>
      </c>
      <c r="AL26" s="75">
        <f>VLOOKUP($D26,Résultats!$B$2:$AZ$251,AL$2,FALSE)</f>
        <v>2275.5940220000002</v>
      </c>
      <c r="AM26" s="75">
        <f>VLOOKUP($D26,Résultats!$B$2:$AZ$251,AM$2,FALSE)</f>
        <v>2278.4780409999998</v>
      </c>
    </row>
    <row r="27" spans="1:39" x14ac:dyDescent="0.25">
      <c r="C27" s="76" t="s">
        <v>118</v>
      </c>
      <c r="D27" s="76" t="s">
        <v>73</v>
      </c>
      <c r="E27" s="77">
        <f>VLOOKUP($D27,Résultats!$B$2:$AZ$251,E$2,FALSE)</f>
        <v>2.1857379159999999</v>
      </c>
      <c r="F27" s="77">
        <f>VLOOKUP($D27,Résultats!$B$2:$AZ$251,F$2,FALSE)</f>
        <v>45.291866370000001</v>
      </c>
      <c r="G27" s="77">
        <f>VLOOKUP($D27,Résultats!$B$2:$AZ$251,G$2,FALSE)</f>
        <v>109.4638721</v>
      </c>
      <c r="H27" s="77">
        <f>VLOOKUP($D27,Résultats!$B$2:$AZ$251,H$2,FALSE)</f>
        <v>141.0050099</v>
      </c>
      <c r="I27" s="77">
        <f>VLOOKUP($D27,Résultats!$B$2:$AZ$251,I$2,FALSE)</f>
        <v>144.89439669999999</v>
      </c>
      <c r="J27" s="77">
        <f>VLOOKUP($D27,Résultats!$B$2:$AZ$251,J$2,FALSE)</f>
        <v>224.94364400000001</v>
      </c>
      <c r="K27" s="77">
        <f>VLOOKUP($D27,Résultats!$B$2:$AZ$251,K$2,FALSE)</f>
        <v>306.44222509999997</v>
      </c>
      <c r="L27" s="77">
        <f>VLOOKUP($D27,Résultats!$B$2:$AZ$251,L$2,FALSE)</f>
        <v>344.01270399999999</v>
      </c>
      <c r="M27" s="77">
        <f>VLOOKUP($D27,Résultats!$B$2:$AZ$251,M$2,FALSE)</f>
        <v>388.4160455</v>
      </c>
      <c r="N27" s="77">
        <f>VLOOKUP($D27,Résultats!$B$2:$AZ$251,N$2,FALSE)</f>
        <v>443.05109240000002</v>
      </c>
      <c r="O27" s="77">
        <f>VLOOKUP($D27,Résultats!$B$2:$AZ$251,O$2,FALSE)</f>
        <v>515.37108560000001</v>
      </c>
      <c r="P27" s="77">
        <f>VLOOKUP($D27,Résultats!$B$2:$AZ$251,P$2,FALSE)</f>
        <v>594.65216980000002</v>
      </c>
      <c r="Q27" s="77">
        <f>VLOOKUP($D27,Résultats!$B$2:$AZ$251,Q$2,FALSE)</f>
        <v>677.81423150000001</v>
      </c>
      <c r="R27" s="77">
        <f>VLOOKUP($D27,Résultats!$B$2:$AZ$251,R$2,FALSE)</f>
        <v>761.18634120000002</v>
      </c>
      <c r="S27" s="77">
        <f>VLOOKUP($D27,Résultats!$B$2:$AZ$251,S$2,FALSE)</f>
        <v>842.39364469999998</v>
      </c>
      <c r="T27" s="77">
        <f>VLOOKUP($D27,Résultats!$B$2:$AZ$251,T$2,FALSE)</f>
        <v>919.16541280000001</v>
      </c>
      <c r="U27" s="77">
        <f>VLOOKUP($D27,Résultats!$B$2:$AZ$251,U$2,FALSE)</f>
        <v>975.44035680000002</v>
      </c>
      <c r="V27" s="77">
        <f>VLOOKUP($D27,Résultats!$B$2:$AZ$251,V$2,FALSE)</f>
        <v>1032.6191369999999</v>
      </c>
      <c r="W27" s="77">
        <f>VLOOKUP($D27,Résultats!$B$2:$AZ$251,W$2,FALSE)</f>
        <v>1086.3961529999999</v>
      </c>
      <c r="X27" s="77">
        <f>VLOOKUP($D27,Résultats!$B$2:$AZ$251,X$2,FALSE)</f>
        <v>1118.7761379999999</v>
      </c>
      <c r="Y27" s="77">
        <f>VLOOKUP($D27,Résultats!$B$2:$AZ$251,Y$2,FALSE)</f>
        <v>1173.764594</v>
      </c>
      <c r="Z27" s="77">
        <f>VLOOKUP($D27,Résultats!$B$2:$AZ$251,Z$2,FALSE)</f>
        <v>1219.930239</v>
      </c>
      <c r="AA27" s="77">
        <f>VLOOKUP($D27,Résultats!$B$2:$AZ$251,AA$2,FALSE)</f>
        <v>1261.483526</v>
      </c>
      <c r="AB27" s="77">
        <f>VLOOKUP($D27,Résultats!$B$2:$AZ$251,AB$2,FALSE)</f>
        <v>1300.8135749999999</v>
      </c>
      <c r="AC27" s="77">
        <f>VLOOKUP($D27,Résultats!$B$2:$AZ$251,AC$2,FALSE)</f>
        <v>1338.5591959999999</v>
      </c>
      <c r="AD27" s="77">
        <f>VLOOKUP($D27,Résultats!$B$2:$AZ$251,AD$2,FALSE)</f>
        <v>1399.510415</v>
      </c>
      <c r="AE27" s="77">
        <f>VLOOKUP($D27,Résultats!$B$2:$AZ$251,AE$2,FALSE)</f>
        <v>1450.5094730000001</v>
      </c>
      <c r="AF27" s="77">
        <f>VLOOKUP($D27,Résultats!$B$2:$AZ$251,AF$2,FALSE)</f>
        <v>1497.1173240000001</v>
      </c>
      <c r="AG27" s="77">
        <f>VLOOKUP($D27,Résultats!$B$2:$AZ$251,AG$2,FALSE)</f>
        <v>1541.8115780000001</v>
      </c>
      <c r="AH27" s="77">
        <f>VLOOKUP($D27,Résultats!$B$2:$AZ$251,AH$2,FALSE)</f>
        <v>1584.631961</v>
      </c>
      <c r="AI27" s="77">
        <f>VLOOKUP($D27,Résultats!$B$2:$AZ$251,AI$2,FALSE)</f>
        <v>1510.984342</v>
      </c>
      <c r="AJ27" s="77">
        <f>VLOOKUP($D27,Résultats!$B$2:$AZ$251,AJ$2,FALSE)</f>
        <v>1496.8331720000001</v>
      </c>
      <c r="AK27" s="77">
        <f>VLOOKUP($D27,Résultats!$B$2:$AZ$251,AK$2,FALSE)</f>
        <v>1504.5655589999999</v>
      </c>
      <c r="AL27" s="77">
        <f>VLOOKUP($D27,Résultats!$B$2:$AZ$251,AL$2,FALSE)</f>
        <v>1519.9655330000001</v>
      </c>
      <c r="AM27" s="77">
        <f>VLOOKUP($D27,Résultats!$B$2:$AZ$251,AM$2,FALSE)</f>
        <v>1539.2993409999999</v>
      </c>
    </row>
    <row r="28" spans="1:39" x14ac:dyDescent="0.25">
      <c r="C28" s="56" t="s">
        <v>27</v>
      </c>
      <c r="D28" s="78" t="s">
        <v>74</v>
      </c>
      <c r="E28" s="31">
        <f>VLOOKUP($D28,Résultats!$B$2:$AZ$251,E$2,FALSE)</f>
        <v>6.5096432799999996E-3</v>
      </c>
      <c r="F28" s="31">
        <f>VLOOKUP($D28,Résultats!$B$2:$AZ$251,F$2,FALSE)</f>
        <v>0.80042231490000004</v>
      </c>
      <c r="G28" s="31">
        <f>VLOOKUP($D28,Résultats!$B$2:$AZ$251,G$2,FALSE)</f>
        <v>1.56804064</v>
      </c>
      <c r="H28" s="31">
        <f>VLOOKUP($D28,Résultats!$B$2:$AZ$251,H$2,FALSE)</f>
        <v>2.275681434</v>
      </c>
      <c r="I28" s="31">
        <f>VLOOKUP($D28,Résultats!$B$2:$AZ$251,I$2,FALSE)</f>
        <v>2.6092957270000001</v>
      </c>
      <c r="J28" s="31">
        <f>VLOOKUP($D28,Résultats!$B$2:$AZ$251,J$2,FALSE)</f>
        <v>4.5343529870000001</v>
      </c>
      <c r="K28" s="31">
        <f>VLOOKUP($D28,Résultats!$B$2:$AZ$251,K$2,FALSE)</f>
        <v>9.9138660810000001</v>
      </c>
      <c r="L28" s="31">
        <f>VLOOKUP($D28,Résultats!$B$2:$AZ$251,L$2,FALSE)</f>
        <v>13.96288908</v>
      </c>
      <c r="M28" s="31">
        <f>VLOOKUP($D28,Résultats!$B$2:$AZ$251,M$2,FALSE)</f>
        <v>16.826456820000001</v>
      </c>
      <c r="N28" s="31">
        <f>VLOOKUP($D28,Résultats!$B$2:$AZ$251,N$2,FALSE)</f>
        <v>20.434625610000001</v>
      </c>
      <c r="O28" s="31">
        <f>VLOOKUP($D28,Résultats!$B$2:$AZ$251,O$2,FALSE)</f>
        <v>25.196425959999999</v>
      </c>
      <c r="P28" s="31">
        <f>VLOOKUP($D28,Résultats!$B$2:$AZ$251,P$2,FALSE)</f>
        <v>30.67061528</v>
      </c>
      <c r="Q28" s="31">
        <f>VLOOKUP($D28,Résultats!$B$2:$AZ$251,Q$2,FALSE)</f>
        <v>36.706885509999999</v>
      </c>
      <c r="R28" s="31">
        <f>VLOOKUP($D28,Résultats!$B$2:$AZ$251,R$2,FALSE)</f>
        <v>43.095934419999999</v>
      </c>
      <c r="S28" s="31">
        <f>VLOOKUP($D28,Résultats!$B$2:$AZ$251,S$2,FALSE)</f>
        <v>49.678364350000003</v>
      </c>
      <c r="T28" s="31">
        <f>VLOOKUP($D28,Résultats!$B$2:$AZ$251,T$2,FALSE)</f>
        <v>56.293380310000003</v>
      </c>
      <c r="U28" s="31">
        <f>VLOOKUP($D28,Résultats!$B$2:$AZ$251,U$2,FALSE)</f>
        <v>61.894098739999997</v>
      </c>
      <c r="V28" s="31">
        <f>VLOOKUP($D28,Résultats!$B$2:$AZ$251,V$2,FALSE)</f>
        <v>67.772146550000002</v>
      </c>
      <c r="W28" s="31">
        <f>VLOOKUP($D28,Résultats!$B$2:$AZ$251,W$2,FALSE)</f>
        <v>73.657203929999994</v>
      </c>
      <c r="X28" s="31">
        <f>VLOOKUP($D28,Résultats!$B$2:$AZ$251,X$2,FALSE)</f>
        <v>78.2787091</v>
      </c>
      <c r="Y28" s="31">
        <f>VLOOKUP($D28,Résultats!$B$2:$AZ$251,Y$2,FALSE)</f>
        <v>84.695125050000001</v>
      </c>
      <c r="Z28" s="31">
        <f>VLOOKUP($D28,Résultats!$B$2:$AZ$251,Z$2,FALSE)</f>
        <v>90.712689560000001</v>
      </c>
      <c r="AA28" s="31">
        <f>VLOOKUP($D28,Résultats!$B$2:$AZ$251,AA$2,FALSE)</f>
        <v>96.604518819999996</v>
      </c>
      <c r="AB28" s="31">
        <f>VLOOKUP($D28,Résultats!$B$2:$AZ$251,AB$2,FALSE)</f>
        <v>102.5329855</v>
      </c>
      <c r="AC28" s="31">
        <f>VLOOKUP($D28,Résultats!$B$2:$AZ$251,AC$2,FALSE)</f>
        <v>108.5390247</v>
      </c>
      <c r="AD28" s="31">
        <f>VLOOKUP($D28,Résultats!$B$2:$AZ$251,AD$2,FALSE)</f>
        <v>117.72475710000001</v>
      </c>
      <c r="AE28" s="31">
        <f>VLOOKUP($D28,Résultats!$B$2:$AZ$251,AE$2,FALSE)</f>
        <v>126.4733549</v>
      </c>
      <c r="AF28" s="31">
        <f>VLOOKUP($D28,Résultats!$B$2:$AZ$251,AF$2,FALSE)</f>
        <v>135.2089896</v>
      </c>
      <c r="AG28" s="31">
        <f>VLOOKUP($D28,Résultats!$B$2:$AZ$251,AG$2,FALSE)</f>
        <v>144.1404302</v>
      </c>
      <c r="AH28" s="31">
        <f>VLOOKUP($D28,Résultats!$B$2:$AZ$251,AH$2,FALSE)</f>
        <v>153.2707035</v>
      </c>
      <c r="AI28" s="31">
        <f>VLOOKUP($D28,Résultats!$B$2:$AZ$251,AI$2,FALSE)</f>
        <v>151.10933309999999</v>
      </c>
      <c r="AJ28" s="31">
        <f>VLOOKUP($D28,Résultats!$B$2:$AZ$251,AJ$2,FALSE)</f>
        <v>154.75269280000001</v>
      </c>
      <c r="AK28" s="31">
        <f>VLOOKUP($D28,Résultats!$B$2:$AZ$251,AK$2,FALSE)</f>
        <v>160.77772809999999</v>
      </c>
      <c r="AL28" s="31">
        <f>VLOOKUP($D28,Résultats!$B$2:$AZ$251,AL$2,FALSE)</f>
        <v>167.8430918</v>
      </c>
      <c r="AM28" s="31">
        <f>VLOOKUP($D28,Résultats!$B$2:$AZ$251,AM$2,FALSE)</f>
        <v>175.6205798</v>
      </c>
    </row>
    <row r="29" spans="1:39" x14ac:dyDescent="0.25">
      <c r="C29" s="56" t="s">
        <v>28</v>
      </c>
      <c r="D29" s="78" t="s">
        <v>75</v>
      </c>
      <c r="E29" s="31">
        <f>VLOOKUP($D29,Résultats!$B$2:$AZ$251,E$2,FALSE)</f>
        <v>1.49221054E-2</v>
      </c>
      <c r="F29" s="31">
        <f>VLOOKUP($D29,Résultats!$B$2:$AZ$251,F$2,FALSE)</f>
        <v>0.75297541440000004</v>
      </c>
      <c r="G29" s="31">
        <f>VLOOKUP($D29,Résultats!$B$2:$AZ$251,G$2,FALSE)</f>
        <v>1.581228632</v>
      </c>
      <c r="H29" s="31">
        <f>VLOOKUP($D29,Résultats!$B$2:$AZ$251,H$2,FALSE)</f>
        <v>2.2039267850000002</v>
      </c>
      <c r="I29" s="31">
        <f>VLOOKUP($D29,Résultats!$B$2:$AZ$251,I$2,FALSE)</f>
        <v>2.4402994420000002</v>
      </c>
      <c r="J29" s="31">
        <f>VLOOKUP($D29,Résultats!$B$2:$AZ$251,J$2,FALSE)</f>
        <v>4.0993542789999999</v>
      </c>
      <c r="K29" s="31">
        <f>VLOOKUP($D29,Résultats!$B$2:$AZ$251,K$2,FALSE)</f>
        <v>7.9141633210000002</v>
      </c>
      <c r="L29" s="31">
        <f>VLOOKUP($D29,Résultats!$B$2:$AZ$251,L$2,FALSE)</f>
        <v>10.56961935</v>
      </c>
      <c r="M29" s="31">
        <f>VLOOKUP($D29,Résultats!$B$2:$AZ$251,M$2,FALSE)</f>
        <v>12.54821123</v>
      </c>
      <c r="N29" s="31">
        <f>VLOOKUP($D29,Résultats!$B$2:$AZ$251,N$2,FALSE)</f>
        <v>15.02168511</v>
      </c>
      <c r="O29" s="31">
        <f>VLOOKUP($D29,Résultats!$B$2:$AZ$251,O$2,FALSE)</f>
        <v>18.275867080000001</v>
      </c>
      <c r="P29" s="31">
        <f>VLOOKUP($D29,Résultats!$B$2:$AZ$251,P$2,FALSE)</f>
        <v>21.97314544</v>
      </c>
      <c r="Q29" s="31">
        <f>VLOOKUP($D29,Résultats!$B$2:$AZ$251,Q$2,FALSE)</f>
        <v>26.000609579999999</v>
      </c>
      <c r="R29" s="31">
        <f>VLOOKUP($D29,Résultats!$B$2:$AZ$251,R$2,FALSE)</f>
        <v>30.208387850000001</v>
      </c>
      <c r="S29" s="31">
        <f>VLOOKUP($D29,Résultats!$B$2:$AZ$251,S$2,FALSE)</f>
        <v>34.485940919999997</v>
      </c>
      <c r="T29" s="31">
        <f>VLOOKUP($D29,Résultats!$B$2:$AZ$251,T$2,FALSE)</f>
        <v>38.723497729999998</v>
      </c>
      <c r="U29" s="31">
        <f>VLOOKUP($D29,Résultats!$B$2:$AZ$251,U$2,FALSE)</f>
        <v>42.209140040000001</v>
      </c>
      <c r="V29" s="31">
        <f>VLOOKUP($D29,Résultats!$B$2:$AZ$251,V$2,FALSE)</f>
        <v>45.832562709999998</v>
      </c>
      <c r="W29" s="31">
        <f>VLOOKUP($D29,Résultats!$B$2:$AZ$251,W$2,FALSE)</f>
        <v>49.40683087</v>
      </c>
      <c r="X29" s="31">
        <f>VLOOKUP($D29,Résultats!$B$2:$AZ$251,X$2,FALSE)</f>
        <v>52.086093269999999</v>
      </c>
      <c r="Y29" s="31">
        <f>VLOOKUP($D29,Résultats!$B$2:$AZ$251,Y$2,FALSE)</f>
        <v>55.906549490000003</v>
      </c>
      <c r="Z29" s="31">
        <f>VLOOKUP($D29,Résultats!$B$2:$AZ$251,Z$2,FALSE)</f>
        <v>59.40513722</v>
      </c>
      <c r="AA29" s="31">
        <f>VLOOKUP($D29,Résultats!$B$2:$AZ$251,AA$2,FALSE)</f>
        <v>62.76497535</v>
      </c>
      <c r="AB29" s="31">
        <f>VLOOKUP($D29,Résultats!$B$2:$AZ$251,AB$2,FALSE)</f>
        <v>66.092633930000005</v>
      </c>
      <c r="AC29" s="31">
        <f>VLOOKUP($D29,Résultats!$B$2:$AZ$251,AC$2,FALSE)</f>
        <v>69.413697249999998</v>
      </c>
      <c r="AD29" s="31">
        <f>VLOOKUP($D29,Résultats!$B$2:$AZ$251,AD$2,FALSE)</f>
        <v>74.504133280000005</v>
      </c>
      <c r="AE29" s="31">
        <f>VLOOKUP($D29,Résultats!$B$2:$AZ$251,AE$2,FALSE)</f>
        <v>79.204299199999994</v>
      </c>
      <c r="AF29" s="31">
        <f>VLOOKUP($D29,Résultats!$B$2:$AZ$251,AF$2,FALSE)</f>
        <v>83.784377140000004</v>
      </c>
      <c r="AG29" s="31">
        <f>VLOOKUP($D29,Résultats!$B$2:$AZ$251,AG$2,FALSE)</f>
        <v>88.370064400000004</v>
      </c>
      <c r="AH29" s="31">
        <f>VLOOKUP($D29,Résultats!$B$2:$AZ$251,AH$2,FALSE)</f>
        <v>92.956639519999996</v>
      </c>
      <c r="AI29" s="31">
        <f>VLOOKUP($D29,Résultats!$B$2:$AZ$251,AI$2,FALSE)</f>
        <v>90.649965210000005</v>
      </c>
      <c r="AJ29" s="31">
        <f>VLOOKUP($D29,Résultats!$B$2:$AZ$251,AJ$2,FALSE)</f>
        <v>91.80171532</v>
      </c>
      <c r="AK29" s="31">
        <f>VLOOKUP($D29,Résultats!$B$2:$AZ$251,AK$2,FALSE)</f>
        <v>94.287657719999999</v>
      </c>
      <c r="AL29" s="31">
        <f>VLOOKUP($D29,Résultats!$B$2:$AZ$251,AL$2,FALSE)</f>
        <v>97.280713019999894</v>
      </c>
      <c r="AM29" s="31">
        <f>VLOOKUP($D29,Résultats!$B$2:$AZ$251,AM$2,FALSE)</f>
        <v>100.56719750000001</v>
      </c>
    </row>
    <row r="30" spans="1:39" x14ac:dyDescent="0.25">
      <c r="C30" s="56" t="s">
        <v>29</v>
      </c>
      <c r="D30" s="78" t="s">
        <v>76</v>
      </c>
      <c r="E30" s="31">
        <f>VLOOKUP($D30,Résultats!$B$2:$AZ$251,E$2,FALSE)</f>
        <v>6.1090498399999998E-2</v>
      </c>
      <c r="F30" s="31">
        <f>VLOOKUP($D30,Résultats!$B$2:$AZ$251,F$2,FALSE)</f>
        <v>1.427507539</v>
      </c>
      <c r="G30" s="31">
        <f>VLOOKUP($D30,Résultats!$B$2:$AZ$251,G$2,FALSE)</f>
        <v>3.3730488150000002</v>
      </c>
      <c r="H30" s="31">
        <f>VLOOKUP($D30,Résultats!$B$2:$AZ$251,H$2,FALSE)</f>
        <v>4.3996507109999996</v>
      </c>
      <c r="I30" s="31">
        <f>VLOOKUP($D30,Résultats!$B$2:$AZ$251,I$2,FALSE)</f>
        <v>4.5765846940000001</v>
      </c>
      <c r="J30" s="31">
        <f>VLOOKUP($D30,Résultats!$B$2:$AZ$251,J$2,FALSE)</f>
        <v>7.1996757369999997</v>
      </c>
      <c r="K30" s="31">
        <f>VLOOKUP($D30,Résultats!$B$2:$AZ$251,K$2,FALSE)</f>
        <v>10.41386142</v>
      </c>
      <c r="L30" s="31">
        <f>VLOOKUP($D30,Résultats!$B$2:$AZ$251,L$2,FALSE)</f>
        <v>12.01292084</v>
      </c>
      <c r="M30" s="31">
        <f>VLOOKUP($D30,Résultats!$B$2:$AZ$251,M$2,FALSE)</f>
        <v>13.65661843</v>
      </c>
      <c r="N30" s="31">
        <f>VLOOKUP($D30,Résultats!$B$2:$AZ$251,N$2,FALSE)</f>
        <v>15.67027261</v>
      </c>
      <c r="O30" s="31">
        <f>VLOOKUP($D30,Résultats!$B$2:$AZ$251,O$2,FALSE)</f>
        <v>18.31595102</v>
      </c>
      <c r="P30" s="31">
        <f>VLOOKUP($D30,Résultats!$B$2:$AZ$251,P$2,FALSE)</f>
        <v>21.211467219999999</v>
      </c>
      <c r="Q30" s="31">
        <f>VLOOKUP($D30,Résultats!$B$2:$AZ$251,Q$2,FALSE)</f>
        <v>24.241581</v>
      </c>
      <c r="R30" s="31">
        <f>VLOOKUP($D30,Résultats!$B$2:$AZ$251,R$2,FALSE)</f>
        <v>27.269711990000001</v>
      </c>
      <c r="S30" s="31">
        <f>VLOOKUP($D30,Résultats!$B$2:$AZ$251,S$2,FALSE)</f>
        <v>30.206019959999999</v>
      </c>
      <c r="T30" s="31">
        <f>VLOOKUP($D30,Résultats!$B$2:$AZ$251,T$2,FALSE)</f>
        <v>32.965116209999998</v>
      </c>
      <c r="U30" s="31">
        <f>VLOOKUP($D30,Résultats!$B$2:$AZ$251,U$2,FALSE)</f>
        <v>34.967832049999998</v>
      </c>
      <c r="V30" s="31">
        <f>VLOOKUP($D30,Résultats!$B$2:$AZ$251,V$2,FALSE)</f>
        <v>36.979016829999999</v>
      </c>
      <c r="W30" s="31">
        <f>VLOOKUP($D30,Résultats!$B$2:$AZ$251,W$2,FALSE)</f>
        <v>38.841428649999997</v>
      </c>
      <c r="X30" s="31">
        <f>VLOOKUP($D30,Résultats!$B$2:$AZ$251,X$2,FALSE)</f>
        <v>39.910359110000002</v>
      </c>
      <c r="Y30" s="31">
        <f>VLOOKUP($D30,Résultats!$B$2:$AZ$251,Y$2,FALSE)</f>
        <v>41.753287659999998</v>
      </c>
      <c r="Z30" s="31">
        <f>VLOOKUP($D30,Résultats!$B$2:$AZ$251,Z$2,FALSE)</f>
        <v>43.245569930000002</v>
      </c>
      <c r="AA30" s="31">
        <f>VLOOKUP($D30,Résultats!$B$2:$AZ$251,AA$2,FALSE)</f>
        <v>44.535367090000001</v>
      </c>
      <c r="AB30" s="31">
        <f>VLOOKUP($D30,Résultats!$B$2:$AZ$251,AB$2,FALSE)</f>
        <v>45.705233990000004</v>
      </c>
      <c r="AC30" s="31">
        <f>VLOOKUP($D30,Résultats!$B$2:$AZ$251,AC$2,FALSE)</f>
        <v>46.775295270000001</v>
      </c>
      <c r="AD30" s="31">
        <f>VLOOKUP($D30,Résultats!$B$2:$AZ$251,AD$2,FALSE)</f>
        <v>48.499533069999998</v>
      </c>
      <c r="AE30" s="31">
        <f>VLOOKUP($D30,Résultats!$B$2:$AZ$251,AE$2,FALSE)</f>
        <v>49.7845558</v>
      </c>
      <c r="AF30" s="31">
        <f>VLOOKUP($D30,Résultats!$B$2:$AZ$251,AF$2,FALSE)</f>
        <v>50.820294529999998</v>
      </c>
      <c r="AG30" s="31">
        <f>VLOOKUP($D30,Résultats!$B$2:$AZ$251,AG$2,FALSE)</f>
        <v>51.685419979999999</v>
      </c>
      <c r="AH30" s="31">
        <f>VLOOKUP($D30,Résultats!$B$2:$AZ$251,AH$2,FALSE)</f>
        <v>52.374009780000002</v>
      </c>
      <c r="AI30" s="31">
        <f>VLOOKUP($D30,Résultats!$B$2:$AZ$251,AI$2,FALSE)</f>
        <v>49.155519349999999</v>
      </c>
      <c r="AJ30" s="31">
        <f>VLOOKUP($D30,Résultats!$B$2:$AZ$251,AJ$2,FALSE)</f>
        <v>47.832918859999999</v>
      </c>
      <c r="AK30" s="31">
        <f>VLOOKUP($D30,Résultats!$B$2:$AZ$251,AK$2,FALSE)</f>
        <v>47.124416269999998</v>
      </c>
      <c r="AL30" s="31">
        <f>VLOOKUP($D30,Résultats!$B$2:$AZ$251,AL$2,FALSE)</f>
        <v>46.548342030000001</v>
      </c>
      <c r="AM30" s="31">
        <f>VLOOKUP($D30,Résultats!$B$2:$AZ$251,AM$2,FALSE)</f>
        <v>45.968512330000003</v>
      </c>
    </row>
    <row r="31" spans="1:39" x14ac:dyDescent="0.25">
      <c r="C31" s="56" t="s">
        <v>30</v>
      </c>
      <c r="D31" s="78" t="s">
        <v>77</v>
      </c>
      <c r="E31" s="31">
        <f>VLOOKUP($D31,Résultats!$B$2:$AZ$251,E$2,FALSE)</f>
        <v>1.435125972</v>
      </c>
      <c r="F31" s="31">
        <f>VLOOKUP($D31,Résultats!$B$2:$AZ$251,F$2,FALSE)</f>
        <v>29.499495970000002</v>
      </c>
      <c r="G31" s="31">
        <f>VLOOKUP($D31,Résultats!$B$2:$AZ$251,G$2,FALSE)</f>
        <v>71.489358100000004</v>
      </c>
      <c r="H31" s="31">
        <f>VLOOKUP($D31,Résultats!$B$2:$AZ$251,H$2,FALSE)</f>
        <v>91.953808899999999</v>
      </c>
      <c r="I31" s="31">
        <f>VLOOKUP($D31,Résultats!$B$2:$AZ$251,I$2,FALSE)</f>
        <v>94.346790220000003</v>
      </c>
      <c r="J31" s="31">
        <f>VLOOKUP($D31,Résultats!$B$2:$AZ$251,J$2,FALSE)</f>
        <v>146.2125432</v>
      </c>
      <c r="K31" s="31">
        <f>VLOOKUP($D31,Résultats!$B$2:$AZ$251,K$2,FALSE)</f>
        <v>197.1543197</v>
      </c>
      <c r="L31" s="31">
        <f>VLOOKUP($D31,Résultats!$B$2:$AZ$251,L$2,FALSE)</f>
        <v>219.74751119999999</v>
      </c>
      <c r="M31" s="31">
        <f>VLOOKUP($D31,Résultats!$B$2:$AZ$251,M$2,FALSE)</f>
        <v>247.5139977</v>
      </c>
      <c r="N31" s="31">
        <f>VLOOKUP($D31,Résultats!$B$2:$AZ$251,N$2,FALSE)</f>
        <v>281.62772369999999</v>
      </c>
      <c r="O31" s="31">
        <f>VLOOKUP($D31,Résultats!$B$2:$AZ$251,O$2,FALSE)</f>
        <v>326.78852239999998</v>
      </c>
      <c r="P31" s="31">
        <f>VLOOKUP($D31,Résultats!$B$2:$AZ$251,P$2,FALSE)</f>
        <v>376.14863259999998</v>
      </c>
      <c r="Q31" s="31">
        <f>VLOOKUP($D31,Résultats!$B$2:$AZ$251,Q$2,FALSE)</f>
        <v>427.75422400000002</v>
      </c>
      <c r="R31" s="31">
        <f>VLOOKUP($D31,Résultats!$B$2:$AZ$251,R$2,FALSE)</f>
        <v>479.29424189999997</v>
      </c>
      <c r="S31" s="31">
        <f>VLOOKUP($D31,Résultats!$B$2:$AZ$251,S$2,FALSE)</f>
        <v>529.28735949999998</v>
      </c>
      <c r="T31" s="31">
        <f>VLOOKUP($D31,Résultats!$B$2:$AZ$251,T$2,FALSE)</f>
        <v>576.32214409999995</v>
      </c>
      <c r="U31" s="31">
        <f>VLOOKUP($D31,Résultats!$B$2:$AZ$251,U$2,FALSE)</f>
        <v>610.36442509999995</v>
      </c>
      <c r="V31" s="31">
        <f>VLOOKUP($D31,Résultats!$B$2:$AZ$251,V$2,FALSE)</f>
        <v>644.84351419999996</v>
      </c>
      <c r="W31" s="31">
        <f>VLOOKUP($D31,Résultats!$B$2:$AZ$251,W$2,FALSE)</f>
        <v>677.06361709999999</v>
      </c>
      <c r="X31" s="31">
        <f>VLOOKUP($D31,Résultats!$B$2:$AZ$251,X$2,FALSE)</f>
        <v>695.83898980000004</v>
      </c>
      <c r="Y31" s="31">
        <f>VLOOKUP($D31,Résultats!$B$2:$AZ$251,Y$2,FALSE)</f>
        <v>728.55145219999997</v>
      </c>
      <c r="Z31" s="31">
        <f>VLOOKUP($D31,Résultats!$B$2:$AZ$251,Z$2,FALSE)</f>
        <v>755.64884549999999</v>
      </c>
      <c r="AA31" s="31">
        <f>VLOOKUP($D31,Résultats!$B$2:$AZ$251,AA$2,FALSE)</f>
        <v>779.76254029999996</v>
      </c>
      <c r="AB31" s="31">
        <f>VLOOKUP($D31,Résultats!$B$2:$AZ$251,AB$2,FALSE)</f>
        <v>802.38148249999995</v>
      </c>
      <c r="AC31" s="31">
        <f>VLOOKUP($D31,Résultats!$B$2:$AZ$251,AC$2,FALSE)</f>
        <v>823.90543579999996</v>
      </c>
      <c r="AD31" s="31">
        <f>VLOOKUP($D31,Résultats!$B$2:$AZ$251,AD$2,FALSE)</f>
        <v>858.9598641</v>
      </c>
      <c r="AE31" s="31">
        <f>VLOOKUP($D31,Résultats!$B$2:$AZ$251,AE$2,FALSE)</f>
        <v>887.67502539999998</v>
      </c>
      <c r="AF31" s="31">
        <f>VLOOKUP($D31,Résultats!$B$2:$AZ$251,AF$2,FALSE)</f>
        <v>913.49028299999998</v>
      </c>
      <c r="AG31" s="31">
        <f>VLOOKUP($D31,Résultats!$B$2:$AZ$251,AG$2,FALSE)</f>
        <v>937.92722060000006</v>
      </c>
      <c r="AH31" s="31">
        <f>VLOOKUP($D31,Résultats!$B$2:$AZ$251,AH$2,FALSE)</f>
        <v>961.01171090000003</v>
      </c>
      <c r="AI31" s="31">
        <f>VLOOKUP($D31,Résultats!$B$2:$AZ$251,AI$2,FALSE)</f>
        <v>913.48344399999996</v>
      </c>
      <c r="AJ31" s="31">
        <f>VLOOKUP($D31,Résultats!$B$2:$AZ$251,AJ$2,FALSE)</f>
        <v>902.01422009999999</v>
      </c>
      <c r="AK31" s="31">
        <f>VLOOKUP($D31,Résultats!$B$2:$AZ$251,AK$2,FALSE)</f>
        <v>903.67081240000005</v>
      </c>
      <c r="AL31" s="31">
        <f>VLOOKUP($D31,Résultats!$B$2:$AZ$251,AL$2,FALSE)</f>
        <v>909.81422620000001</v>
      </c>
      <c r="AM31" s="31">
        <f>VLOOKUP($D31,Résultats!$B$2:$AZ$251,AM$2,FALSE)</f>
        <v>918.16323150000005</v>
      </c>
    </row>
    <row r="32" spans="1:39" x14ac:dyDescent="0.25">
      <c r="C32" s="56" t="s">
        <v>31</v>
      </c>
      <c r="D32" s="78" t="s">
        <v>78</v>
      </c>
      <c r="E32" s="31">
        <f>VLOOKUP($D32,Résultats!$B$2:$AZ$251,E$2,FALSE)</f>
        <v>0.56563792660000001</v>
      </c>
      <c r="F32" s="31">
        <f>VLOOKUP($D32,Résultats!$B$2:$AZ$251,F$2,FALSE)</f>
        <v>11.26518186</v>
      </c>
      <c r="G32" s="31">
        <f>VLOOKUP($D32,Résultats!$B$2:$AZ$251,G$2,FALSE)</f>
        <v>27.502024349999999</v>
      </c>
      <c r="H32" s="31">
        <f>VLOOKUP($D32,Résultats!$B$2:$AZ$251,H$2,FALSE)</f>
        <v>35.234146330000002</v>
      </c>
      <c r="I32" s="31">
        <f>VLOOKUP($D32,Résultats!$B$2:$AZ$251,I$2,FALSE)</f>
        <v>36.002096700000003</v>
      </c>
      <c r="J32" s="31">
        <f>VLOOKUP($D32,Résultats!$B$2:$AZ$251,J$2,FALSE)</f>
        <v>55.527609210000001</v>
      </c>
      <c r="K32" s="31">
        <f>VLOOKUP($D32,Résultats!$B$2:$AZ$251,K$2,FALSE)</f>
        <v>72.829018020000007</v>
      </c>
      <c r="L32" s="31">
        <f>VLOOKUP($D32,Résultats!$B$2:$AZ$251,L$2,FALSE)</f>
        <v>79.63744964</v>
      </c>
      <c r="M32" s="31">
        <f>VLOOKUP($D32,Résultats!$B$2:$AZ$251,M$2,FALSE)</f>
        <v>89.128638190000004</v>
      </c>
      <c r="N32" s="31">
        <f>VLOOKUP($D32,Résultats!$B$2:$AZ$251,N$2,FALSE)</f>
        <v>100.7487102</v>
      </c>
      <c r="O32" s="31">
        <f>VLOOKUP($D32,Résultats!$B$2:$AZ$251,O$2,FALSE)</f>
        <v>116.14696549999999</v>
      </c>
      <c r="P32" s="31">
        <f>VLOOKUP($D32,Résultats!$B$2:$AZ$251,P$2,FALSE)</f>
        <v>132.8485459</v>
      </c>
      <c r="Q32" s="31">
        <f>VLOOKUP($D32,Résultats!$B$2:$AZ$251,Q$2,FALSE)</f>
        <v>150.162115</v>
      </c>
      <c r="R32" s="31">
        <f>VLOOKUP($D32,Résultats!$B$2:$AZ$251,R$2,FALSE)</f>
        <v>167.284887</v>
      </c>
      <c r="S32" s="31">
        <f>VLOOKUP($D32,Résultats!$B$2:$AZ$251,S$2,FALSE)</f>
        <v>183.71553689999999</v>
      </c>
      <c r="T32" s="31">
        <f>VLOOKUP($D32,Résultats!$B$2:$AZ$251,T$2,FALSE)</f>
        <v>198.98053899999999</v>
      </c>
      <c r="U32" s="31">
        <f>VLOOKUP($D32,Résultats!$B$2:$AZ$251,U$2,FALSE)</f>
        <v>209.64997249999999</v>
      </c>
      <c r="V32" s="31">
        <f>VLOOKUP($D32,Résultats!$B$2:$AZ$251,V$2,FALSE)</f>
        <v>220.3722703</v>
      </c>
      <c r="W32" s="31">
        <f>VLOOKUP($D32,Résultats!$B$2:$AZ$251,W$2,FALSE)</f>
        <v>230.2224042</v>
      </c>
      <c r="X32" s="31">
        <f>VLOOKUP($D32,Résultats!$B$2:$AZ$251,X$2,FALSE)</f>
        <v>235.4241605</v>
      </c>
      <c r="Y32" s="31">
        <f>VLOOKUP($D32,Résultats!$B$2:$AZ$251,Y$2,FALSE)</f>
        <v>245.25440739999999</v>
      </c>
      <c r="Z32" s="31">
        <f>VLOOKUP($D32,Résultats!$B$2:$AZ$251,Z$2,FALSE)</f>
        <v>253.0982831</v>
      </c>
      <c r="AA32" s="31">
        <f>VLOOKUP($D32,Résultats!$B$2:$AZ$251,AA$2,FALSE)</f>
        <v>259.85930459999997</v>
      </c>
      <c r="AB32" s="31">
        <f>VLOOKUP($D32,Résultats!$B$2:$AZ$251,AB$2,FALSE)</f>
        <v>266.04643800000002</v>
      </c>
      <c r="AC32" s="31">
        <f>VLOOKUP($D32,Résultats!$B$2:$AZ$251,AC$2,FALSE)</f>
        <v>271.79971189999998</v>
      </c>
      <c r="AD32" s="31">
        <f>VLOOKUP($D32,Résultats!$B$2:$AZ$251,AD$2,FALSE)</f>
        <v>281.46182399999998</v>
      </c>
      <c r="AE32" s="31">
        <f>VLOOKUP($D32,Résultats!$B$2:$AZ$251,AE$2,FALSE)</f>
        <v>288.91520680000002</v>
      </c>
      <c r="AF32" s="31">
        <f>VLOOKUP($D32,Résultats!$B$2:$AZ$251,AF$2,FALSE)</f>
        <v>295.31450719999998</v>
      </c>
      <c r="AG32" s="31">
        <f>VLOOKUP($D32,Résultats!$B$2:$AZ$251,AG$2,FALSE)</f>
        <v>301.16671339999999</v>
      </c>
      <c r="AH32" s="31">
        <f>VLOOKUP($D32,Résultats!$B$2:$AZ$251,AH$2,FALSE)</f>
        <v>306.48951119999998</v>
      </c>
      <c r="AI32" s="31">
        <f>VLOOKUP($D32,Résultats!$B$2:$AZ$251,AI$2,FALSE)</f>
        <v>289.36472350000003</v>
      </c>
      <c r="AJ32" s="31">
        <f>VLOOKUP($D32,Résultats!$B$2:$AZ$251,AJ$2,FALSE)</f>
        <v>283.78516189999999</v>
      </c>
      <c r="AK32" s="31">
        <f>VLOOKUP($D32,Résultats!$B$2:$AZ$251,AK$2,FALSE)</f>
        <v>282.35876530000002</v>
      </c>
      <c r="AL32" s="31">
        <f>VLOOKUP($D32,Résultats!$B$2:$AZ$251,AL$2,FALSE)</f>
        <v>282.32630230000001</v>
      </c>
      <c r="AM32" s="31">
        <f>VLOOKUP($D32,Résultats!$B$2:$AZ$251,AM$2,FALSE)</f>
        <v>282.95796109999998</v>
      </c>
    </row>
    <row r="33" spans="2:39" x14ac:dyDescent="0.25">
      <c r="C33" s="56" t="s">
        <v>32</v>
      </c>
      <c r="D33" s="78" t="s">
        <v>79</v>
      </c>
      <c r="E33" s="31">
        <f>VLOOKUP($D33,Résultats!$B$2:$AZ$251,E$2,FALSE)</f>
        <v>7.7114235699999997E-3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80</v>
      </c>
      <c r="E34" s="79">
        <f>VLOOKUP($D34,Résultats!$B$2:$AZ$251,E$2,FALSE)</f>
        <v>9.47403468E-2</v>
      </c>
      <c r="F34" s="79">
        <f>VLOOKUP($D34,Résultats!$B$2:$AZ$251,F$2,FALSE)</f>
        <v>1.5462832790000001</v>
      </c>
      <c r="G34" s="79">
        <f>VLOOKUP($D34,Résultats!$B$2:$AZ$251,G$2,FALSE)</f>
        <v>3.9501715470000001</v>
      </c>
      <c r="H34" s="79">
        <f>VLOOKUP($D34,Résultats!$B$2:$AZ$251,H$2,FALSE)</f>
        <v>4.9377957739999996</v>
      </c>
      <c r="I34" s="79">
        <f>VLOOKUP($D34,Résultats!$B$2:$AZ$251,I$2,FALSE)</f>
        <v>4.9193298749999999</v>
      </c>
      <c r="J34" s="79">
        <f>VLOOKUP($D34,Résultats!$B$2:$AZ$251,J$2,FALSE)</f>
        <v>7.3701085859999997</v>
      </c>
      <c r="K34" s="79">
        <f>VLOOKUP($D34,Résultats!$B$2:$AZ$251,K$2,FALSE)</f>
        <v>8.2169966260000002</v>
      </c>
      <c r="L34" s="79">
        <f>VLOOKUP($D34,Résultats!$B$2:$AZ$251,L$2,FALSE)</f>
        <v>8.0823139340000001</v>
      </c>
      <c r="M34" s="79">
        <f>VLOOKUP($D34,Résultats!$B$2:$AZ$251,M$2,FALSE)</f>
        <v>8.7421231160000001</v>
      </c>
      <c r="N34" s="79">
        <f>VLOOKUP($D34,Résultats!$B$2:$AZ$251,N$2,FALSE)</f>
        <v>9.5480751050000006</v>
      </c>
      <c r="O34" s="79">
        <f>VLOOKUP($D34,Résultats!$B$2:$AZ$251,O$2,FALSE)</f>
        <v>10.647353649999999</v>
      </c>
      <c r="P34" s="79">
        <f>VLOOKUP($D34,Résultats!$B$2:$AZ$251,P$2,FALSE)</f>
        <v>11.79976327</v>
      </c>
      <c r="Q34" s="79">
        <f>VLOOKUP($D34,Résultats!$B$2:$AZ$251,Q$2,FALSE)</f>
        <v>12.94881638</v>
      </c>
      <c r="R34" s="79">
        <f>VLOOKUP($D34,Résultats!$B$2:$AZ$251,R$2,FALSE)</f>
        <v>14.03317803</v>
      </c>
      <c r="S34" s="79">
        <f>VLOOKUP($D34,Résultats!$B$2:$AZ$251,S$2,FALSE)</f>
        <v>15.02042301</v>
      </c>
      <c r="T34" s="79">
        <f>VLOOKUP($D34,Résultats!$B$2:$AZ$251,T$2,FALSE)</f>
        <v>15.88073539</v>
      </c>
      <c r="U34" s="79">
        <f>VLOOKUP($D34,Résultats!$B$2:$AZ$251,U$2,FALSE)</f>
        <v>16.35488836</v>
      </c>
      <c r="V34" s="79">
        <f>VLOOKUP($D34,Résultats!$B$2:$AZ$251,V$2,FALSE)</f>
        <v>16.819626230000001</v>
      </c>
      <c r="W34" s="79">
        <f>VLOOKUP($D34,Résultats!$B$2:$AZ$251,W$2,FALSE)</f>
        <v>17.20466871</v>
      </c>
      <c r="X34" s="79">
        <f>VLOOKUP($D34,Résultats!$B$2:$AZ$251,X$2,FALSE)</f>
        <v>17.23782666</v>
      </c>
      <c r="Y34" s="79">
        <f>VLOOKUP($D34,Résultats!$B$2:$AZ$251,Y$2,FALSE)</f>
        <v>17.60377192</v>
      </c>
      <c r="Z34" s="79">
        <f>VLOOKUP($D34,Résultats!$B$2:$AZ$251,Z$2,FALSE)</f>
        <v>17.819713549999999</v>
      </c>
      <c r="AA34" s="79">
        <f>VLOOKUP($D34,Résultats!$B$2:$AZ$251,AA$2,FALSE)</f>
        <v>17.956819500000002</v>
      </c>
      <c r="AB34" s="79">
        <f>VLOOKUP($D34,Résultats!$B$2:$AZ$251,AB$2,FALSE)</f>
        <v>18.054800780000001</v>
      </c>
      <c r="AC34" s="79">
        <f>VLOOKUP($D34,Résultats!$B$2:$AZ$251,AC$2,FALSE)</f>
        <v>18.12603099</v>
      </c>
      <c r="AD34" s="79">
        <f>VLOOKUP($D34,Résultats!$B$2:$AZ$251,AD$2,FALSE)</f>
        <v>18.360303590000001</v>
      </c>
      <c r="AE34" s="79">
        <f>VLOOKUP($D34,Résultats!$B$2:$AZ$251,AE$2,FALSE)</f>
        <v>18.457030899999999</v>
      </c>
      <c r="AF34" s="79">
        <f>VLOOKUP($D34,Résultats!$B$2:$AZ$251,AF$2,FALSE)</f>
        <v>18.498872819999999</v>
      </c>
      <c r="AG34" s="79">
        <f>VLOOKUP($D34,Résultats!$B$2:$AZ$251,AG$2,FALSE)</f>
        <v>18.521729629999999</v>
      </c>
      <c r="AH34" s="79">
        <f>VLOOKUP($D34,Résultats!$B$2:$AZ$251,AH$2,FALSE)</f>
        <v>18.529386429999999</v>
      </c>
      <c r="AI34" s="79">
        <f>VLOOKUP($D34,Résultats!$B$2:$AZ$251,AI$2,FALSE)</f>
        <v>17.221357189999999</v>
      </c>
      <c r="AJ34" s="79">
        <f>VLOOKUP($D34,Résultats!$B$2:$AZ$251,AJ$2,FALSE)</f>
        <v>16.64646273</v>
      </c>
      <c r="AK34" s="79">
        <f>VLOOKUP($D34,Résultats!$B$2:$AZ$251,AK$2,FALSE)</f>
        <v>16.346178930000001</v>
      </c>
      <c r="AL34" s="79">
        <f>VLOOKUP($D34,Résultats!$B$2:$AZ$251,AL$2,FALSE)</f>
        <v>16.152857269999998</v>
      </c>
      <c r="AM34" s="79">
        <f>VLOOKUP($D34,Résultats!$B$2:$AZ$251,AM$2,FALSE)</f>
        <v>16.021858909999999</v>
      </c>
    </row>
    <row r="35" spans="2:39" x14ac:dyDescent="0.25">
      <c r="C35" s="76" t="s">
        <v>119</v>
      </c>
      <c r="D35" s="76" t="s">
        <v>65</v>
      </c>
      <c r="E35" s="77">
        <f>VLOOKUP($D35,Résultats!$B$2:$AZ$251,E$2,FALSE)</f>
        <v>2370.8142619999999</v>
      </c>
      <c r="F35" s="77">
        <f>VLOOKUP($D35,Résultats!$B$2:$AZ$251,F$2,FALSE)</f>
        <v>1895.0951339999999</v>
      </c>
      <c r="G35" s="77">
        <f>VLOOKUP($D35,Résultats!$B$2:$AZ$251,G$2,FALSE)</f>
        <v>2094.2781279999999</v>
      </c>
      <c r="H35" s="77">
        <f>VLOOKUP($D35,Résultats!$B$2:$AZ$251,H$2,FALSE)</f>
        <v>2099.2969899999998</v>
      </c>
      <c r="I35" s="77">
        <f>VLOOKUP($D35,Résultats!$B$2:$AZ$251,I$2,FALSE)</f>
        <v>1689.974093</v>
      </c>
      <c r="J35" s="77">
        <f>VLOOKUP($D35,Résultats!$B$2:$AZ$251,J$2,FALSE)</f>
        <v>2071.2849489999999</v>
      </c>
      <c r="K35" s="77">
        <f>VLOOKUP($D35,Résultats!$B$2:$AZ$251,K$2,FALSE)</f>
        <v>2246.6576519999999</v>
      </c>
      <c r="L35" s="77">
        <f>VLOOKUP($D35,Résultats!$B$2:$AZ$251,L$2,FALSE)</f>
        <v>2027.686496</v>
      </c>
      <c r="M35" s="77">
        <f>VLOOKUP($D35,Résultats!$B$2:$AZ$251,M$2,FALSE)</f>
        <v>1859.962172</v>
      </c>
      <c r="N35" s="77">
        <f>VLOOKUP($D35,Résultats!$B$2:$AZ$251,N$2,FALSE)</f>
        <v>1743.4456889999999</v>
      </c>
      <c r="O35" s="77">
        <f>VLOOKUP($D35,Résultats!$B$2:$AZ$251,O$2,FALSE)</f>
        <v>1687.2688579999999</v>
      </c>
      <c r="P35" s="77">
        <f>VLOOKUP($D35,Résultats!$B$2:$AZ$251,P$2,FALSE)</f>
        <v>1640.5801289999999</v>
      </c>
      <c r="Q35" s="77">
        <f>VLOOKUP($D35,Résultats!$B$2:$AZ$251,Q$2,FALSE)</f>
        <v>1596.1997899999999</v>
      </c>
      <c r="R35" s="77">
        <f>VLOOKUP($D35,Résultats!$B$2:$AZ$251,R$2,FALSE)</f>
        <v>1549.342085</v>
      </c>
      <c r="S35" s="77">
        <f>VLOOKUP($D35,Résultats!$B$2:$AZ$251,S$2,FALSE)</f>
        <v>1499.7939469999999</v>
      </c>
      <c r="T35" s="77">
        <f>VLOOKUP($D35,Résultats!$B$2:$AZ$251,T$2,FALSE)</f>
        <v>1447.462751</v>
      </c>
      <c r="U35" s="77">
        <f>VLOOKUP($D35,Résultats!$B$2:$AZ$251,U$2,FALSE)</f>
        <v>1372.6482060000001</v>
      </c>
      <c r="V35" s="77">
        <f>VLOOKUP($D35,Résultats!$B$2:$AZ$251,V$2,FALSE)</f>
        <v>1310.644227</v>
      </c>
      <c r="W35" s="77">
        <f>VLOOKUP($D35,Résultats!$B$2:$AZ$251,W$2,FALSE)</f>
        <v>1254.1834329999999</v>
      </c>
      <c r="X35" s="77">
        <f>VLOOKUP($D35,Résultats!$B$2:$AZ$251,X$2,FALSE)</f>
        <v>1183.6146269999999</v>
      </c>
      <c r="Y35" s="77">
        <f>VLOOKUP($D35,Résultats!$B$2:$AZ$251,Y$2,FALSE)</f>
        <v>1145.6728909999999</v>
      </c>
      <c r="Z35" s="77">
        <f>VLOOKUP($D35,Résultats!$B$2:$AZ$251,Z$2,FALSE)</f>
        <v>1105.1802319999999</v>
      </c>
      <c r="AA35" s="77">
        <f>VLOOKUP($D35,Résultats!$B$2:$AZ$251,AA$2,FALSE)</f>
        <v>1066.414284</v>
      </c>
      <c r="AB35" s="77">
        <f>VLOOKUP($D35,Résultats!$B$2:$AZ$251,AB$2,FALSE)</f>
        <v>1031.06627</v>
      </c>
      <c r="AC35" s="77">
        <f>VLOOKUP($D35,Résultats!$B$2:$AZ$251,AC$2,FALSE)</f>
        <v>999.07902049999996</v>
      </c>
      <c r="AD35" s="77">
        <f>VLOOKUP($D35,Résultats!$B$2:$AZ$251,AD$2,FALSE)</f>
        <v>987.40580109999996</v>
      </c>
      <c r="AE35" s="77">
        <f>VLOOKUP($D35,Résultats!$B$2:$AZ$251,AE$2,FALSE)</f>
        <v>970.7233804</v>
      </c>
      <c r="AF35" s="77">
        <f>VLOOKUP($D35,Résultats!$B$2:$AZ$251,AF$2,FALSE)</f>
        <v>953.31590080000001</v>
      </c>
      <c r="AG35" s="77">
        <f>VLOOKUP($D35,Résultats!$B$2:$AZ$251,AG$2,FALSE)</f>
        <v>936.78365780000001</v>
      </c>
      <c r="AH35" s="77">
        <f>VLOOKUP($D35,Résultats!$B$2:$AZ$251,AH$2,FALSE)</f>
        <v>921.02076139999997</v>
      </c>
      <c r="AI35" s="77">
        <f>VLOOKUP($D35,Résultats!$B$2:$AZ$251,AI$2,FALSE)</f>
        <v>842.05453250000005</v>
      </c>
      <c r="AJ35" s="77">
        <f>VLOOKUP($D35,Résultats!$B$2:$AZ$251,AJ$2,FALSE)</f>
        <v>801.5078565</v>
      </c>
      <c r="AK35" s="77">
        <f>VLOOKUP($D35,Résultats!$B$2:$AZ$251,AK$2,FALSE)</f>
        <v>775.59328240000002</v>
      </c>
      <c r="AL35" s="77">
        <f>VLOOKUP($D35,Résultats!$B$2:$AZ$251,AL$2,FALSE)</f>
        <v>755.6284895</v>
      </c>
      <c r="AM35" s="77">
        <f>VLOOKUP($D35,Résultats!$B$2:$AZ$251,AM$2,FALSE)</f>
        <v>739.17869970000004</v>
      </c>
    </row>
    <row r="36" spans="2:39" x14ac:dyDescent="0.25">
      <c r="C36" s="56" t="s">
        <v>27</v>
      </c>
      <c r="D36" s="3" t="s">
        <v>66</v>
      </c>
      <c r="E36" s="31">
        <f>VLOOKUP($D36,Résultats!$B$2:$AZ$251,E$2,FALSE)</f>
        <v>1.1860001309999999</v>
      </c>
      <c r="F36" s="31">
        <f>VLOOKUP($D36,Résultats!$B$2:$AZ$251,F$2,FALSE)</f>
        <v>49.409088050000001</v>
      </c>
      <c r="G36" s="31">
        <f>VLOOKUP($D36,Résultats!$B$2:$AZ$251,G$2,FALSE)</f>
        <v>66.324653400000003</v>
      </c>
      <c r="H36" s="31">
        <f>VLOOKUP($D36,Résultats!$B$2:$AZ$251,H$2,FALSE)</f>
        <v>69.660821080000005</v>
      </c>
      <c r="I36" s="31">
        <f>VLOOKUP($D36,Résultats!$B$2:$AZ$251,I$2,FALSE)</f>
        <v>80.06320977</v>
      </c>
      <c r="J36" s="31">
        <f>VLOOKUP($D36,Résultats!$B$2:$AZ$251,J$2,FALSE)</f>
        <v>99.497491490000002</v>
      </c>
      <c r="K36" s="31">
        <f>VLOOKUP($D36,Résultats!$B$2:$AZ$251,K$2,FALSE)</f>
        <v>151.36676919999999</v>
      </c>
      <c r="L36" s="31">
        <f>VLOOKUP($D36,Résultats!$B$2:$AZ$251,L$2,FALSE)</f>
        <v>161.29990609999999</v>
      </c>
      <c r="M36" s="31">
        <f>VLOOKUP($D36,Résultats!$B$2:$AZ$251,M$2,FALSE)</f>
        <v>161.4693699</v>
      </c>
      <c r="N36" s="31">
        <f>VLOOKUP($D36,Résultats!$B$2:$AZ$251,N$2,FALSE)</f>
        <v>163.96647909999999</v>
      </c>
      <c r="O36" s="31">
        <f>VLOOKUP($D36,Résultats!$B$2:$AZ$251,O$2,FALSE)</f>
        <v>166.79198539999999</v>
      </c>
      <c r="P36" s="31">
        <f>VLOOKUP($D36,Résultats!$B$2:$AZ$251,P$2,FALSE)</f>
        <v>167.9515696</v>
      </c>
      <c r="Q36" s="31">
        <f>VLOOKUP($D36,Résultats!$B$2:$AZ$251,Q$2,FALSE)</f>
        <v>168.18070729999999</v>
      </c>
      <c r="R36" s="31">
        <f>VLOOKUP($D36,Résultats!$B$2:$AZ$251,R$2,FALSE)</f>
        <v>167.3316178</v>
      </c>
      <c r="S36" s="31">
        <f>VLOOKUP($D36,Résultats!$B$2:$AZ$251,S$2,FALSE)</f>
        <v>165.71535349999999</v>
      </c>
      <c r="T36" s="31">
        <f>VLOOKUP($D36,Résultats!$B$2:$AZ$251,T$2,FALSE)</f>
        <v>163.5488383</v>
      </c>
      <c r="U36" s="31">
        <f>VLOOKUP($D36,Résultats!$B$2:$AZ$251,U$2,FALSE)</f>
        <v>158.76869500000001</v>
      </c>
      <c r="V36" s="31">
        <f>VLOOKUP($D36,Résultats!$B$2:$AZ$251,V$2,FALSE)</f>
        <v>155.41237290000001</v>
      </c>
      <c r="W36" s="31">
        <f>VLOOKUP($D36,Résultats!$B$2:$AZ$251,W$2,FALSE)</f>
        <v>152.66857279999999</v>
      </c>
      <c r="X36" s="31">
        <f>VLOOKUP($D36,Résultats!$B$2:$AZ$251,X$2,FALSE)</f>
        <v>148.0522723</v>
      </c>
      <c r="Y36" s="31">
        <f>VLOOKUP($D36,Résultats!$B$2:$AZ$251,Y$2,FALSE)</f>
        <v>147.36178469999999</v>
      </c>
      <c r="Z36" s="31">
        <f>VLOOKUP($D36,Résultats!$B$2:$AZ$251,Z$2,FALSE)</f>
        <v>146.12467290000001</v>
      </c>
      <c r="AA36" s="31">
        <f>VLOOKUP($D36,Résultats!$B$2:$AZ$251,AA$2,FALSE)</f>
        <v>144.83509509999999</v>
      </c>
      <c r="AB36" s="31">
        <f>VLOOKUP($D36,Résultats!$B$2:$AZ$251,AB$2,FALSE)</f>
        <v>143.75855849999999</v>
      </c>
      <c r="AC36" s="31">
        <f>VLOOKUP($D36,Résultats!$B$2:$AZ$251,AC$2,FALSE)</f>
        <v>142.9010542</v>
      </c>
      <c r="AD36" s="31">
        <f>VLOOKUP($D36,Résultats!$B$2:$AZ$251,AD$2,FALSE)</f>
        <v>146.07202169999999</v>
      </c>
      <c r="AE36" s="31">
        <f>VLOOKUP($D36,Résultats!$B$2:$AZ$251,AE$2,FALSE)</f>
        <v>148.4686719</v>
      </c>
      <c r="AF36" s="31">
        <f>VLOOKUP($D36,Résultats!$B$2:$AZ$251,AF$2,FALSE)</f>
        <v>150.6699855</v>
      </c>
      <c r="AG36" s="31">
        <f>VLOOKUP($D36,Résultats!$B$2:$AZ$251,AG$2,FALSE)</f>
        <v>152.9601916</v>
      </c>
      <c r="AH36" s="31">
        <f>VLOOKUP($D36,Résultats!$B$2:$AZ$251,AH$2,FALSE)</f>
        <v>155.3807687</v>
      </c>
      <c r="AI36" s="31">
        <f>VLOOKUP($D36,Résultats!$B$2:$AZ$251,AI$2,FALSE)</f>
        <v>147.0322252</v>
      </c>
      <c r="AJ36" s="31">
        <f>VLOOKUP($D36,Résultats!$B$2:$AZ$251,AJ$2,FALSE)</f>
        <v>144.98376819999999</v>
      </c>
      <c r="AK36" s="31">
        <f>VLOOKUP($D36,Résultats!$B$2:$AZ$251,AK$2,FALSE)</f>
        <v>145.41723279999999</v>
      </c>
      <c r="AL36" s="31">
        <f>VLOOKUP($D36,Résultats!$B$2:$AZ$251,AL$2,FALSE)</f>
        <v>146.89526470000001</v>
      </c>
      <c r="AM36" s="31">
        <f>VLOOKUP($D36,Résultats!$B$2:$AZ$251,AM$2,FALSE)</f>
        <v>149.0321855</v>
      </c>
    </row>
    <row r="37" spans="2:39" x14ac:dyDescent="0.25">
      <c r="C37" s="56" t="s">
        <v>28</v>
      </c>
      <c r="D37" s="3" t="s">
        <v>67</v>
      </c>
      <c r="E37" s="31">
        <f>VLOOKUP($D37,Résultats!$B$2:$AZ$251,E$2,FALSE)</f>
        <v>426.96004720000002</v>
      </c>
      <c r="F37" s="31">
        <f>VLOOKUP($D37,Résultats!$B$2:$AZ$251,F$2,FALSE)</f>
        <v>367.09671709999998</v>
      </c>
      <c r="G37" s="31">
        <f>VLOOKUP($D37,Résultats!$B$2:$AZ$251,G$2,FALSE)</f>
        <v>408.8251128</v>
      </c>
      <c r="H37" s="31">
        <f>VLOOKUP($D37,Résultats!$B$2:$AZ$251,H$2,FALSE)</f>
        <v>412.2247046</v>
      </c>
      <c r="I37" s="31">
        <f>VLOOKUP($D37,Résultats!$B$2:$AZ$251,I$2,FALSE)</f>
        <v>344.7028755</v>
      </c>
      <c r="J37" s="31">
        <f>VLOOKUP($D37,Résultats!$B$2:$AZ$251,J$2,FALSE)</f>
        <v>415.6509605</v>
      </c>
      <c r="K37" s="31">
        <f>VLOOKUP($D37,Résultats!$B$2:$AZ$251,K$2,FALSE)</f>
        <v>470.07236640000002</v>
      </c>
      <c r="L37" s="31">
        <f>VLOOKUP($D37,Résultats!$B$2:$AZ$251,L$2,FALSE)</f>
        <v>430.74673100000001</v>
      </c>
      <c r="M37" s="31">
        <f>VLOOKUP($D37,Résultats!$B$2:$AZ$251,M$2,FALSE)</f>
        <v>396.80414330000002</v>
      </c>
      <c r="N37" s="31">
        <f>VLOOKUP($D37,Résultats!$B$2:$AZ$251,N$2,FALSE)</f>
        <v>373.02114160000002</v>
      </c>
      <c r="O37" s="31">
        <f>VLOOKUP($D37,Résultats!$B$2:$AZ$251,O$2,FALSE)</f>
        <v>362.40488490000001</v>
      </c>
      <c r="P37" s="31">
        <f>VLOOKUP($D37,Résultats!$B$2:$AZ$251,P$2,FALSE)</f>
        <v>353.21264280000003</v>
      </c>
      <c r="Q37" s="31">
        <f>VLOOKUP($D37,Résultats!$B$2:$AZ$251,Q$2,FALSE)</f>
        <v>344.26537300000001</v>
      </c>
      <c r="R37" s="31">
        <f>VLOOKUP($D37,Résultats!$B$2:$AZ$251,R$2,FALSE)</f>
        <v>334.58781440000001</v>
      </c>
      <c r="S37" s="31">
        <f>VLOOKUP($D37,Résultats!$B$2:$AZ$251,S$2,FALSE)</f>
        <v>324.22258590000001</v>
      </c>
      <c r="T37" s="31">
        <f>VLOOKUP($D37,Résultats!$B$2:$AZ$251,T$2,FALSE)</f>
        <v>313.22130270000002</v>
      </c>
      <c r="U37" s="31">
        <f>VLOOKUP($D37,Résultats!$B$2:$AZ$251,U$2,FALSE)</f>
        <v>297.37699720000001</v>
      </c>
      <c r="V37" s="31">
        <f>VLOOKUP($D37,Résultats!$B$2:$AZ$251,V$2,FALSE)</f>
        <v>284.3352754</v>
      </c>
      <c r="W37" s="31">
        <f>VLOOKUP($D37,Résultats!$B$2:$AZ$251,W$2,FALSE)</f>
        <v>272.51331320000003</v>
      </c>
      <c r="X37" s="31">
        <f>VLOOKUP($D37,Résultats!$B$2:$AZ$251,X$2,FALSE)</f>
        <v>257.61395809999999</v>
      </c>
      <c r="Y37" s="31">
        <f>VLOOKUP($D37,Résultats!$B$2:$AZ$251,Y$2,FALSE)</f>
        <v>249.7925286</v>
      </c>
      <c r="Z37" s="31">
        <f>VLOOKUP($D37,Résultats!$B$2:$AZ$251,Z$2,FALSE)</f>
        <v>241.35844460000001</v>
      </c>
      <c r="AA37" s="31">
        <f>VLOOKUP($D37,Résultats!$B$2:$AZ$251,AA$2,FALSE)</f>
        <v>233.23206479999999</v>
      </c>
      <c r="AB37" s="31">
        <f>VLOOKUP($D37,Résultats!$B$2:$AZ$251,AB$2,FALSE)</f>
        <v>225.79264190000001</v>
      </c>
      <c r="AC37" s="31">
        <f>VLOOKUP($D37,Résultats!$B$2:$AZ$251,AC$2,FALSE)</f>
        <v>219.02907260000001</v>
      </c>
      <c r="AD37" s="31">
        <f>VLOOKUP($D37,Résultats!$B$2:$AZ$251,AD$2,FALSE)</f>
        <v>216.7104033</v>
      </c>
      <c r="AE37" s="31">
        <f>VLOOKUP($D37,Résultats!$B$2:$AZ$251,AE$2,FALSE)</f>
        <v>213.20287139999999</v>
      </c>
      <c r="AF37" s="31">
        <f>VLOOKUP($D37,Résultats!$B$2:$AZ$251,AF$2,FALSE)</f>
        <v>209.46124979999999</v>
      </c>
      <c r="AG37" s="31">
        <f>VLOOKUP($D37,Résultats!$B$2:$AZ$251,AG$2,FALSE)</f>
        <v>205.85445139999999</v>
      </c>
      <c r="AH37" s="31">
        <f>VLOOKUP($D37,Résultats!$B$2:$AZ$251,AH$2,FALSE)</f>
        <v>202.37113640000001</v>
      </c>
      <c r="AI37" s="31">
        <f>VLOOKUP($D37,Résultats!$B$2:$AZ$251,AI$2,FALSE)</f>
        <v>184.88208969999999</v>
      </c>
      <c r="AJ37" s="31">
        <f>VLOOKUP($D37,Résultats!$B$2:$AZ$251,AJ$2,FALSE)</f>
        <v>175.7940395</v>
      </c>
      <c r="AK37" s="31">
        <f>VLOOKUP($D37,Résultats!$B$2:$AZ$251,AK$2,FALSE)</f>
        <v>169.8701126</v>
      </c>
      <c r="AL37" s="31">
        <f>VLOOKUP($D37,Résultats!$B$2:$AZ$251,AL$2,FALSE)</f>
        <v>165.19701670000001</v>
      </c>
      <c r="AM37" s="31">
        <f>VLOOKUP($D37,Résultats!$B$2:$AZ$251,AM$2,FALSE)</f>
        <v>161.2340944</v>
      </c>
    </row>
    <row r="38" spans="2:39" x14ac:dyDescent="0.25">
      <c r="C38" s="56" t="s">
        <v>29</v>
      </c>
      <c r="D38" s="3" t="s">
        <v>68</v>
      </c>
      <c r="E38" s="31">
        <f>VLOOKUP($D38,Résultats!$B$2:$AZ$251,E$2,FALSE)</f>
        <v>673.64807450000001</v>
      </c>
      <c r="F38" s="31">
        <f>VLOOKUP($D38,Résultats!$B$2:$AZ$251,F$2,FALSE)</f>
        <v>549.88976260000004</v>
      </c>
      <c r="G38" s="31">
        <f>VLOOKUP($D38,Résultats!$B$2:$AZ$251,G$2,FALSE)</f>
        <v>608.85612400000002</v>
      </c>
      <c r="H38" s="31">
        <f>VLOOKUP($D38,Résultats!$B$2:$AZ$251,H$2,FALSE)</f>
        <v>612.18059100000005</v>
      </c>
      <c r="I38" s="31">
        <f>VLOOKUP($D38,Résultats!$B$2:$AZ$251,I$2,FALSE)</f>
        <v>498.2318085</v>
      </c>
      <c r="J38" s="31">
        <f>VLOOKUP($D38,Résultats!$B$2:$AZ$251,J$2,FALSE)</f>
        <v>607.16521729999999</v>
      </c>
      <c r="K38" s="31">
        <f>VLOOKUP($D38,Résultats!$B$2:$AZ$251,K$2,FALSE)</f>
        <v>660.95639700000004</v>
      </c>
      <c r="L38" s="31">
        <f>VLOOKUP($D38,Résultats!$B$2:$AZ$251,L$2,FALSE)</f>
        <v>593.46879300000001</v>
      </c>
      <c r="M38" s="31">
        <f>VLOOKUP($D38,Résultats!$B$2:$AZ$251,M$2,FALSE)</f>
        <v>541.94798739999999</v>
      </c>
      <c r="N38" s="31">
        <f>VLOOKUP($D38,Résultats!$B$2:$AZ$251,N$2,FALSE)</f>
        <v>505.49938689999999</v>
      </c>
      <c r="O38" s="31">
        <f>VLOOKUP($D38,Résultats!$B$2:$AZ$251,O$2,FALSE)</f>
        <v>487.72989510000002</v>
      </c>
      <c r="P38" s="31">
        <f>VLOOKUP($D38,Résultats!$B$2:$AZ$251,P$2,FALSE)</f>
        <v>473.10460929999999</v>
      </c>
      <c r="Q38" s="31">
        <f>VLOOKUP($D38,Résultats!$B$2:$AZ$251,Q$2,FALSE)</f>
        <v>459.33324069999998</v>
      </c>
      <c r="R38" s="31">
        <f>VLOOKUP($D38,Résultats!$B$2:$AZ$251,R$2,FALSE)</f>
        <v>444.98094639999999</v>
      </c>
      <c r="S38" s="31">
        <f>VLOOKUP($D38,Résultats!$B$2:$AZ$251,S$2,FALSE)</f>
        <v>429.9339569</v>
      </c>
      <c r="T38" s="31">
        <f>VLOOKUP($D38,Résultats!$B$2:$AZ$251,T$2,FALSE)</f>
        <v>414.1294168</v>
      </c>
      <c r="U38" s="31">
        <f>VLOOKUP($D38,Résultats!$B$2:$AZ$251,U$2,FALSE)</f>
        <v>391.90305840000002</v>
      </c>
      <c r="V38" s="31">
        <f>VLOOKUP($D38,Résultats!$B$2:$AZ$251,V$2,FALSE)</f>
        <v>373.34020400000003</v>
      </c>
      <c r="W38" s="31">
        <f>VLOOKUP($D38,Résultats!$B$2:$AZ$251,W$2,FALSE)</f>
        <v>356.35475889999998</v>
      </c>
      <c r="X38" s="31">
        <f>VLOOKUP($D38,Résultats!$B$2:$AZ$251,X$2,FALSE)</f>
        <v>335.37953520000002</v>
      </c>
      <c r="Y38" s="31">
        <f>VLOOKUP($D38,Résultats!$B$2:$AZ$251,Y$2,FALSE)</f>
        <v>323.66504220000002</v>
      </c>
      <c r="Z38" s="31">
        <f>VLOOKUP($D38,Résultats!$B$2:$AZ$251,Z$2,FALSE)</f>
        <v>311.25729919999998</v>
      </c>
      <c r="AA38" s="31">
        <f>VLOOKUP($D38,Résultats!$B$2:$AZ$251,AA$2,FALSE)</f>
        <v>299.37989340000001</v>
      </c>
      <c r="AB38" s="31">
        <f>VLOOKUP($D38,Résultats!$B$2:$AZ$251,AB$2,FALSE)</f>
        <v>288.50228279999999</v>
      </c>
      <c r="AC38" s="31">
        <f>VLOOKUP($D38,Résultats!$B$2:$AZ$251,AC$2,FALSE)</f>
        <v>278.6076157</v>
      </c>
      <c r="AD38" s="31">
        <f>VLOOKUP($D38,Résultats!$B$2:$AZ$251,AD$2,FALSE)</f>
        <v>274.0495118</v>
      </c>
      <c r="AE38" s="31">
        <f>VLOOKUP($D38,Résultats!$B$2:$AZ$251,AE$2,FALSE)</f>
        <v>268.07423899999998</v>
      </c>
      <c r="AF38" s="31">
        <f>VLOOKUP($D38,Résultats!$B$2:$AZ$251,AF$2,FALSE)</f>
        <v>261.8896388</v>
      </c>
      <c r="AG38" s="31">
        <f>VLOOKUP($D38,Résultats!$B$2:$AZ$251,AG$2,FALSE)</f>
        <v>255.92930319999999</v>
      </c>
      <c r="AH38" s="31">
        <f>VLOOKUP($D38,Résultats!$B$2:$AZ$251,AH$2,FALSE)</f>
        <v>250.14832860000001</v>
      </c>
      <c r="AI38" s="31">
        <f>VLOOKUP($D38,Résultats!$B$2:$AZ$251,AI$2,FALSE)</f>
        <v>227.2013728</v>
      </c>
      <c r="AJ38" s="31">
        <f>VLOOKUP($D38,Résultats!$B$2:$AZ$251,AJ$2,FALSE)</f>
        <v>214.71505239999999</v>
      </c>
      <c r="AK38" s="31">
        <f>VLOOKUP($D38,Résultats!$B$2:$AZ$251,AK$2,FALSE)</f>
        <v>206.1695149</v>
      </c>
      <c r="AL38" s="31">
        <f>VLOOKUP($D38,Résultats!$B$2:$AZ$251,AL$2,FALSE)</f>
        <v>199.19767469999999</v>
      </c>
      <c r="AM38" s="31">
        <f>VLOOKUP($D38,Résultats!$B$2:$AZ$251,AM$2,FALSE)</f>
        <v>193.12993059999999</v>
      </c>
    </row>
    <row r="39" spans="2:39" x14ac:dyDescent="0.25">
      <c r="C39" s="56" t="s">
        <v>30</v>
      </c>
      <c r="D39" s="3" t="s">
        <v>69</v>
      </c>
      <c r="E39" s="31">
        <f>VLOOKUP($D39,Résultats!$B$2:$AZ$251,E$2,FALSE)</f>
        <v>664.16007339999999</v>
      </c>
      <c r="F39" s="31">
        <f>VLOOKUP($D39,Résultats!$B$2:$AZ$251,F$2,FALSE)</f>
        <v>524.30552780000005</v>
      </c>
      <c r="G39" s="31">
        <f>VLOOKUP($D39,Résultats!$B$2:$AZ$251,G$2,FALSE)</f>
        <v>575.80274029999998</v>
      </c>
      <c r="H39" s="31">
        <f>VLOOKUP($D39,Résultats!$B$2:$AZ$251,H$2,FALSE)</f>
        <v>580.82749339999998</v>
      </c>
      <c r="I39" s="31">
        <f>VLOOKUP($D39,Résultats!$B$2:$AZ$251,I$2,FALSE)</f>
        <v>461.48118970000002</v>
      </c>
      <c r="J39" s="31">
        <f>VLOOKUP($D39,Résultats!$B$2:$AZ$251,J$2,FALSE)</f>
        <v>577.30251859999998</v>
      </c>
      <c r="K39" s="31">
        <f>VLOOKUP($D39,Résultats!$B$2:$AZ$251,K$2,FALSE)</f>
        <v>615.5012898</v>
      </c>
      <c r="L39" s="31">
        <f>VLOOKUP($D39,Résultats!$B$2:$AZ$251,L$2,FALSE)</f>
        <v>546.50012890000005</v>
      </c>
      <c r="M39" s="31">
        <f>VLOOKUP($D39,Résultats!$B$2:$AZ$251,M$2,FALSE)</f>
        <v>496.38908259999999</v>
      </c>
      <c r="N39" s="31">
        <f>VLOOKUP($D39,Résultats!$B$2:$AZ$251,N$2,FALSE)</f>
        <v>460.70352880000002</v>
      </c>
      <c r="O39" s="31">
        <f>VLOOKUP($D39,Résultats!$B$2:$AZ$251,O$2,FALSE)</f>
        <v>442.72340200000002</v>
      </c>
      <c r="P39" s="31">
        <f>VLOOKUP($D39,Résultats!$B$2:$AZ$251,P$2,FALSE)</f>
        <v>428.2376989</v>
      </c>
      <c r="Q39" s="31">
        <f>VLOOKUP($D39,Résultats!$B$2:$AZ$251,Q$2,FALSE)</f>
        <v>414.80379640000001</v>
      </c>
      <c r="R39" s="31">
        <f>VLOOKUP($D39,Résultats!$B$2:$AZ$251,R$2,FALSE)</f>
        <v>401.04983199999998</v>
      </c>
      <c r="S39" s="31">
        <f>VLOOKUP($D39,Résultats!$B$2:$AZ$251,S$2,FALSE)</f>
        <v>386.7863418</v>
      </c>
      <c r="T39" s="31">
        <f>VLOOKUP($D39,Résultats!$B$2:$AZ$251,T$2,FALSE)</f>
        <v>371.89256110000002</v>
      </c>
      <c r="U39" s="31">
        <f>VLOOKUP($D39,Résultats!$B$2:$AZ$251,U$2,FALSE)</f>
        <v>351.2337301</v>
      </c>
      <c r="V39" s="31">
        <f>VLOOKUP($D39,Résultats!$B$2:$AZ$251,V$2,FALSE)</f>
        <v>333.85561469999999</v>
      </c>
      <c r="W39" s="31">
        <f>VLOOKUP($D39,Résultats!$B$2:$AZ$251,W$2,FALSE)</f>
        <v>317.88782579999997</v>
      </c>
      <c r="X39" s="31">
        <f>VLOOKUP($D39,Résultats!$B$2:$AZ$251,X$2,FALSE)</f>
        <v>298.3900142</v>
      </c>
      <c r="Y39" s="31">
        <f>VLOOKUP($D39,Résultats!$B$2:$AZ$251,Y$2,FALSE)</f>
        <v>287.16586339999998</v>
      </c>
      <c r="Z39" s="31">
        <f>VLOOKUP($D39,Résultats!$B$2:$AZ$251,Z$2,FALSE)</f>
        <v>275.38515580000001</v>
      </c>
      <c r="AA39" s="31">
        <f>VLOOKUP($D39,Résultats!$B$2:$AZ$251,AA$2,FALSE)</f>
        <v>264.14763110000001</v>
      </c>
      <c r="AB39" s="31">
        <f>VLOOKUP($D39,Résultats!$B$2:$AZ$251,AB$2,FALSE)</f>
        <v>253.8582739</v>
      </c>
      <c r="AC39" s="31">
        <f>VLOOKUP($D39,Résultats!$B$2:$AZ$251,AC$2,FALSE)</f>
        <v>244.4997209</v>
      </c>
      <c r="AD39" s="31">
        <f>VLOOKUP($D39,Résultats!$B$2:$AZ$251,AD$2,FALSE)</f>
        <v>239.66011320000001</v>
      </c>
      <c r="AE39" s="31">
        <f>VLOOKUP($D39,Résultats!$B$2:$AZ$251,AE$2,FALSE)</f>
        <v>233.62950670000001</v>
      </c>
      <c r="AF39" s="31">
        <f>VLOOKUP($D39,Résultats!$B$2:$AZ$251,AF$2,FALSE)</f>
        <v>227.4669126</v>
      </c>
      <c r="AG39" s="31">
        <f>VLOOKUP($D39,Résultats!$B$2:$AZ$251,AG$2,FALSE)</f>
        <v>221.5373281</v>
      </c>
      <c r="AH39" s="31">
        <f>VLOOKUP($D39,Résultats!$B$2:$AZ$251,AH$2,FALSE)</f>
        <v>215.78859739999999</v>
      </c>
      <c r="AI39" s="31">
        <f>VLOOKUP($D39,Résultats!$B$2:$AZ$251,AI$2,FALSE)</f>
        <v>195.30632120000001</v>
      </c>
      <c r="AJ39" s="31">
        <f>VLOOKUP($D39,Résultats!$B$2:$AZ$251,AJ$2,FALSE)</f>
        <v>183.90124700000001</v>
      </c>
      <c r="AK39" s="31">
        <f>VLOOKUP($D39,Résultats!$B$2:$AZ$251,AK$2,FALSE)</f>
        <v>175.92529440000001</v>
      </c>
      <c r="AL39" s="31">
        <f>VLOOKUP($D39,Résultats!$B$2:$AZ$251,AL$2,FALSE)</f>
        <v>169.33612869999999</v>
      </c>
      <c r="AM39" s="31">
        <f>VLOOKUP($D39,Résultats!$B$2:$AZ$251,AM$2,FALSE)</f>
        <v>163.5562822</v>
      </c>
    </row>
    <row r="40" spans="2:39" x14ac:dyDescent="0.25">
      <c r="C40" s="56" t="s">
        <v>31</v>
      </c>
      <c r="D40" s="3" t="s">
        <v>70</v>
      </c>
      <c r="E40" s="31">
        <f>VLOOKUP($D40,Résultats!$B$2:$AZ$251,E$2,FALSE)</f>
        <v>426.96004720000002</v>
      </c>
      <c r="F40" s="31">
        <f>VLOOKUP($D40,Résultats!$B$2:$AZ$251,F$2,FALSE)</f>
        <v>313.64081579999998</v>
      </c>
      <c r="G40" s="31">
        <f>VLOOKUP($D40,Résultats!$B$2:$AZ$251,G$2,FALSE)</f>
        <v>335.0640942</v>
      </c>
      <c r="H40" s="31">
        <f>VLOOKUP($D40,Résultats!$B$2:$AZ$251,H$2,FALSE)</f>
        <v>331.48185569999998</v>
      </c>
      <c r="I40" s="31">
        <f>VLOOKUP($D40,Résultats!$B$2:$AZ$251,I$2,FALSE)</f>
        <v>247.19275260000001</v>
      </c>
      <c r="J40" s="31">
        <f>VLOOKUP($D40,Résultats!$B$2:$AZ$251,J$2,FALSE)</f>
        <v>323.36185599999999</v>
      </c>
      <c r="K40" s="31">
        <f>VLOOKUP($D40,Résultats!$B$2:$AZ$251,K$2,FALSE)</f>
        <v>313.25394799999998</v>
      </c>
      <c r="L40" s="31">
        <f>VLOOKUP($D40,Résultats!$B$2:$AZ$251,L$2,FALSE)</f>
        <v>269.24770510000002</v>
      </c>
      <c r="M40" s="31">
        <f>VLOOKUP($D40,Résultats!$B$2:$AZ$251,M$2,FALSE)</f>
        <v>241.16145850000001</v>
      </c>
      <c r="N40" s="31">
        <f>VLOOKUP($D40,Résultats!$B$2:$AZ$251,N$2,FALSE)</f>
        <v>221.06693050000001</v>
      </c>
      <c r="O40" s="31">
        <f>VLOOKUP($D40,Résultats!$B$2:$AZ$251,O$2,FALSE)</f>
        <v>210.2317821</v>
      </c>
      <c r="P40" s="31">
        <f>VLOOKUP($D40,Résultats!$B$2:$AZ$251,P$2,FALSE)</f>
        <v>201.9175607</v>
      </c>
      <c r="Q40" s="31">
        <f>VLOOKUP($D40,Résultats!$B$2:$AZ$251,Q$2,FALSE)</f>
        <v>194.4687643</v>
      </c>
      <c r="R40" s="31">
        <f>VLOOKUP($D40,Résultats!$B$2:$AZ$251,R$2,FALSE)</f>
        <v>187.1367553</v>
      </c>
      <c r="S40" s="31">
        <f>VLOOKUP($D40,Résultats!$B$2:$AZ$251,S$2,FALSE)</f>
        <v>179.7189697</v>
      </c>
      <c r="T40" s="31">
        <f>VLOOKUP($D40,Résultats!$B$2:$AZ$251,T$2,FALSE)</f>
        <v>172.0780049</v>
      </c>
      <c r="U40" s="31">
        <f>VLOOKUP($D40,Résultats!$B$2:$AZ$251,U$2,FALSE)</f>
        <v>161.78032189999999</v>
      </c>
      <c r="V40" s="31">
        <f>VLOOKUP($D40,Résultats!$B$2:$AZ$251,V$2,FALSE)</f>
        <v>153.00224420000001</v>
      </c>
      <c r="W40" s="31">
        <f>VLOOKUP($D40,Résultats!$B$2:$AZ$251,W$2,FALSE)</f>
        <v>144.8864217</v>
      </c>
      <c r="X40" s="31">
        <f>VLOOKUP($D40,Résultats!$B$2:$AZ$251,X$2,FALSE)</f>
        <v>135.2125819</v>
      </c>
      <c r="Y40" s="31">
        <f>VLOOKUP($D40,Résultats!$B$2:$AZ$251,Y$2,FALSE)</f>
        <v>129.34711820000001</v>
      </c>
      <c r="Z40" s="31">
        <f>VLOOKUP($D40,Résultats!$B$2:$AZ$251,Z$2,FALSE)</f>
        <v>123.3163717</v>
      </c>
      <c r="AA40" s="31">
        <f>VLOOKUP($D40,Résultats!$B$2:$AZ$251,AA$2,FALSE)</f>
        <v>117.62655119999999</v>
      </c>
      <c r="AB40" s="31">
        <f>VLOOKUP($D40,Résultats!$B$2:$AZ$251,AB$2,FALSE)</f>
        <v>112.4450666</v>
      </c>
      <c r="AC40" s="31">
        <f>VLOOKUP($D40,Résultats!$B$2:$AZ$251,AC$2,FALSE)</f>
        <v>107.75836339999999</v>
      </c>
      <c r="AD40" s="31">
        <f>VLOOKUP($D40,Résultats!$B$2:$AZ$251,AD$2,FALSE)</f>
        <v>104.9669438</v>
      </c>
      <c r="AE40" s="31">
        <f>VLOOKUP($D40,Résultats!$B$2:$AZ$251,AE$2,FALSE)</f>
        <v>101.7357008</v>
      </c>
      <c r="AF40" s="31">
        <f>VLOOKUP($D40,Résultats!$B$2:$AZ$251,AF$2,FALSE)</f>
        <v>98.5246475</v>
      </c>
      <c r="AG40" s="31">
        <f>VLOOKUP($D40,Résultats!$B$2:$AZ$251,AG$2,FALSE)</f>
        <v>95.478939249999996</v>
      </c>
      <c r="AH40" s="31">
        <f>VLOOKUP($D40,Résultats!$B$2:$AZ$251,AH$2,FALSE)</f>
        <v>92.564993029999997</v>
      </c>
      <c r="AI40" s="31">
        <f>VLOOKUP($D40,Résultats!$B$2:$AZ$251,AI$2,FALSE)</f>
        <v>83.421285600000004</v>
      </c>
      <c r="AJ40" s="31">
        <f>VLOOKUP($D40,Résultats!$B$2:$AZ$251,AJ$2,FALSE)</f>
        <v>78.237239849999995</v>
      </c>
      <c r="AK40" s="31">
        <f>VLOOKUP($D40,Résultats!$B$2:$AZ$251,AK$2,FALSE)</f>
        <v>74.577913620000004</v>
      </c>
      <c r="AL40" s="31">
        <f>VLOOKUP($D40,Résultats!$B$2:$AZ$251,AL$2,FALSE)</f>
        <v>71.567377780000001</v>
      </c>
      <c r="AM40" s="31">
        <f>VLOOKUP($D40,Résultats!$B$2:$AZ$251,AM$2,FALSE)</f>
        <v>68.95819195</v>
      </c>
    </row>
    <row r="41" spans="2:39" x14ac:dyDescent="0.25">
      <c r="C41" s="56" t="s">
        <v>32</v>
      </c>
      <c r="D41" s="3" t="s">
        <v>71</v>
      </c>
      <c r="E41" s="31">
        <f>VLOOKUP($D41,Résultats!$B$2:$AZ$251,E$2,FALSE)</f>
        <v>142.3200157</v>
      </c>
      <c r="F41" s="31">
        <f>VLOOKUP($D41,Résultats!$B$2:$AZ$251,F$2,FALSE)</f>
        <v>80.317057439999999</v>
      </c>
      <c r="G41" s="31">
        <f>VLOOKUP($D41,Résultats!$B$2:$AZ$251,G$2,FALSE)</f>
        <v>88.718353179999994</v>
      </c>
      <c r="H41" s="31">
        <f>VLOOKUP($D41,Résultats!$B$2:$AZ$251,H$2,FALSE)</f>
        <v>85.133911119999894</v>
      </c>
      <c r="I41" s="31">
        <f>VLOOKUP($D41,Résultats!$B$2:$AZ$251,I$2,FALSE)</f>
        <v>55.756580020000001</v>
      </c>
      <c r="J41" s="31">
        <f>VLOOKUP($D41,Résultats!$B$2:$AZ$251,J$2,FALSE)</f>
        <v>48.306905219999997</v>
      </c>
      <c r="K41" s="31">
        <f>VLOOKUP($D41,Résultats!$B$2:$AZ$251,K$2,FALSE)</f>
        <v>35.506881329999999</v>
      </c>
      <c r="L41" s="31">
        <f>VLOOKUP($D41,Résultats!$B$2:$AZ$251,L$2,FALSE)</f>
        <v>26.423231829999999</v>
      </c>
      <c r="M41" s="31">
        <f>VLOOKUP($D41,Résultats!$B$2:$AZ$251,M$2,FALSE)</f>
        <v>22.190129779999999</v>
      </c>
      <c r="N41" s="31">
        <f>VLOOKUP($D41,Résultats!$B$2:$AZ$251,N$2,FALSE)</f>
        <v>19.188222039999999</v>
      </c>
      <c r="O41" s="31">
        <f>VLOOKUP($D41,Résultats!$B$2:$AZ$251,O$2,FALSE)</f>
        <v>17.38690862</v>
      </c>
      <c r="P41" s="31">
        <f>VLOOKUP($D41,Résultats!$B$2:$AZ$251,P$2,FALSE)</f>
        <v>16.156048040000002</v>
      </c>
      <c r="Q41" s="31">
        <f>VLOOKUP($D41,Résultats!$B$2:$AZ$251,Q$2,FALSE)</f>
        <v>15.147908340000001</v>
      </c>
      <c r="R41" s="31">
        <f>VLOOKUP($D41,Résultats!$B$2:$AZ$251,R$2,FALSE)</f>
        <v>14.255119540000001</v>
      </c>
      <c r="S41" s="31">
        <f>VLOOKUP($D41,Résultats!$B$2:$AZ$251,S$2,FALSE)</f>
        <v>13.416738970000001</v>
      </c>
      <c r="T41" s="31">
        <f>VLOOKUP($D41,Résultats!$B$2:$AZ$251,T$2,FALSE)</f>
        <v>12.5926273</v>
      </c>
      <c r="U41" s="31">
        <f>VLOOKUP($D41,Résultats!$B$2:$AZ$251,U$2,FALSE)</f>
        <v>11.585403250000001</v>
      </c>
      <c r="V41" s="31">
        <f>VLOOKUP($D41,Résultats!$B$2:$AZ$251,V$2,FALSE)</f>
        <v>10.69851566</v>
      </c>
      <c r="W41" s="31">
        <f>VLOOKUP($D41,Résultats!$B$2:$AZ$251,W$2,FALSE)</f>
        <v>9.8725408330000004</v>
      </c>
      <c r="X41" s="31">
        <f>VLOOKUP($D41,Résultats!$B$2:$AZ$251,X$2,FALSE)</f>
        <v>8.9662656540000008</v>
      </c>
      <c r="Y41" s="31">
        <f>VLOOKUP($D41,Résultats!$B$2:$AZ$251,Y$2,FALSE)</f>
        <v>8.340554096</v>
      </c>
      <c r="Z41" s="31">
        <f>VLOOKUP($D41,Résultats!$B$2:$AZ$251,Z$2,FALSE)</f>
        <v>7.7382875090000001</v>
      </c>
      <c r="AA41" s="31">
        <f>VLOOKUP($D41,Résultats!$B$2:$AZ$251,AA$2,FALSE)</f>
        <v>7.1930487459999997</v>
      </c>
      <c r="AB41" s="31">
        <f>VLOOKUP($D41,Résultats!$B$2:$AZ$251,AB$2,FALSE)</f>
        <v>6.7094458799999996</v>
      </c>
      <c r="AC41" s="31">
        <f>VLOOKUP($D41,Résultats!$B$2:$AZ$251,AC$2,FALSE)</f>
        <v>6.283193775</v>
      </c>
      <c r="AD41" s="31">
        <f>VLOOKUP($D41,Résultats!$B$2:$AZ$251,AD$2,FALSE)</f>
        <v>5.9468073309999996</v>
      </c>
      <c r="AE41" s="31">
        <f>VLOOKUP($D41,Résultats!$B$2:$AZ$251,AE$2,FALSE)</f>
        <v>5.6123905880000002</v>
      </c>
      <c r="AF41" s="31">
        <f>VLOOKUP($D41,Résultats!$B$2:$AZ$251,AF$2,FALSE)</f>
        <v>5.3034666039999996</v>
      </c>
      <c r="AG41" s="31">
        <f>VLOOKUP($D41,Résultats!$B$2:$AZ$251,AG$2,FALSE)</f>
        <v>5.023444156</v>
      </c>
      <c r="AH41" s="31">
        <f>VLOOKUP($D41,Résultats!$B$2:$AZ$251,AH$2,FALSE)</f>
        <v>4.766937242</v>
      </c>
      <c r="AI41" s="31">
        <f>VLOOKUP($D41,Résultats!$B$2:$AZ$251,AI$2,FALSE)</f>
        <v>4.2112379430000004</v>
      </c>
      <c r="AJ41" s="31">
        <f>VLOOKUP($D41,Résultats!$B$2:$AZ$251,AJ$2,FALSE)</f>
        <v>3.8765095789999999</v>
      </c>
      <c r="AK41" s="31">
        <f>VLOOKUP($D41,Résultats!$B$2:$AZ$251,AK$2,FALSE)</f>
        <v>3.633214148</v>
      </c>
      <c r="AL41" s="31">
        <f>VLOOKUP($D41,Résultats!$B$2:$AZ$251,AL$2,FALSE)</f>
        <v>3.435026991</v>
      </c>
      <c r="AM41" s="31">
        <f>VLOOKUP($D41,Résultats!$B$2:$AZ$251,AM$2,FALSE)</f>
        <v>3.2680149360000001</v>
      </c>
    </row>
    <row r="42" spans="2:39" x14ac:dyDescent="0.25">
      <c r="C42" s="80" t="s">
        <v>33</v>
      </c>
      <c r="D42" s="7" t="s">
        <v>72</v>
      </c>
      <c r="E42" s="81">
        <f>VLOOKUP($D42,Résultats!$B$2:$AZ$251,E$2,FALSE)</f>
        <v>35.580003929999997</v>
      </c>
      <c r="F42" s="81">
        <f>VLOOKUP($D42,Résultats!$B$2:$AZ$251,F$2,FALSE)</f>
        <v>10.4361649</v>
      </c>
      <c r="G42" s="81">
        <f>VLOOKUP($D42,Résultats!$B$2:$AZ$251,G$2,FALSE)</f>
        <v>10.68704995</v>
      </c>
      <c r="H42" s="81">
        <f>VLOOKUP($D42,Résultats!$B$2:$AZ$251,H$2,FALSE)</f>
        <v>7.7876131260000001</v>
      </c>
      <c r="I42" s="81">
        <f>VLOOKUP($D42,Résultats!$B$2:$AZ$251,I$2,FALSE)</f>
        <v>2.5456768840000001</v>
      </c>
      <c r="J42" s="81">
        <f>VLOOKUP($D42,Résultats!$B$2:$AZ$251,J$2,FALSE)</f>
        <v>0</v>
      </c>
      <c r="K42" s="81">
        <f>VLOOKUP($D42,Résultats!$B$2:$AZ$251,K$2,FALSE)</f>
        <v>0</v>
      </c>
      <c r="L42" s="81">
        <f>VLOOKUP($D42,Résultats!$B$2:$AZ$251,L$2,FALSE)</f>
        <v>0</v>
      </c>
      <c r="M42" s="81">
        <f>VLOOKUP($D42,Résultats!$B$2:$AZ$251,M$2,FALSE)</f>
        <v>0</v>
      </c>
      <c r="N42" s="81">
        <f>VLOOKUP($D42,Résultats!$B$2:$AZ$251,N$2,FALSE)</f>
        <v>0</v>
      </c>
      <c r="O42" s="81">
        <f>VLOOKUP($D42,Résultats!$B$2:$AZ$251,O$2,FALSE)</f>
        <v>0</v>
      </c>
      <c r="P42" s="81">
        <f>VLOOKUP($D42,Résultats!$B$2:$AZ$251,P$2,FALSE)</f>
        <v>0</v>
      </c>
      <c r="Q42" s="81">
        <f>VLOOKUP($D42,Résultats!$B$2:$AZ$251,Q$2,FALSE)</f>
        <v>0</v>
      </c>
      <c r="R42" s="81">
        <f>VLOOKUP($D42,Résultats!$B$2:$AZ$251,R$2,FALSE)</f>
        <v>0</v>
      </c>
      <c r="S42" s="81">
        <f>VLOOKUP($D42,Résultats!$B$2:$AZ$251,S$2,FALSE)</f>
        <v>0</v>
      </c>
      <c r="T42" s="81">
        <f>VLOOKUP($D42,Résultats!$B$2:$AZ$251,T$2,FALSE)</f>
        <v>0</v>
      </c>
      <c r="U42" s="81">
        <f>VLOOKUP($D42,Résultats!$B$2:$AZ$251,U$2,FALSE)</f>
        <v>0</v>
      </c>
      <c r="V42" s="81">
        <f>VLOOKUP($D42,Résultats!$B$2:$AZ$251,V$2,FALSE)</f>
        <v>0</v>
      </c>
      <c r="W42" s="81">
        <f>VLOOKUP($D42,Résultats!$B$2:$AZ$251,W$2,FALSE)</f>
        <v>0</v>
      </c>
      <c r="X42" s="81">
        <f>VLOOKUP($D42,Résultats!$B$2:$AZ$251,X$2,FALSE)</f>
        <v>0</v>
      </c>
      <c r="Y42" s="81">
        <f>VLOOKUP($D42,Résultats!$B$2:$AZ$251,Y$2,FALSE)</f>
        <v>0</v>
      </c>
      <c r="Z42" s="81">
        <f>VLOOKUP($D42,Résultats!$B$2:$AZ$251,Z$2,FALSE)</f>
        <v>0</v>
      </c>
      <c r="AA42" s="81">
        <f>VLOOKUP($D42,Résultats!$B$2:$AZ$251,AA$2,FALSE)</f>
        <v>0</v>
      </c>
      <c r="AB42" s="81">
        <f>VLOOKUP($D42,Résultats!$B$2:$AZ$251,AB$2,FALSE)</f>
        <v>0</v>
      </c>
      <c r="AC42" s="81">
        <f>VLOOKUP($D42,Résultats!$B$2:$AZ$251,AC$2,FALSE)</f>
        <v>0</v>
      </c>
      <c r="AD42" s="81">
        <f>VLOOKUP($D42,Résultats!$B$2:$AZ$251,AD$2,FALSE)</f>
        <v>0</v>
      </c>
      <c r="AE42" s="81">
        <f>VLOOKUP($D42,Résultats!$B$2:$AZ$251,AE$2,FALSE)</f>
        <v>0</v>
      </c>
      <c r="AF42" s="81">
        <f>VLOOKUP($D42,Résultats!$B$2:$AZ$251,AF$2,FALSE)</f>
        <v>0</v>
      </c>
      <c r="AG42" s="81">
        <f>VLOOKUP($D42,Résultats!$B$2:$AZ$251,AG$2,FALSE)</f>
        <v>0</v>
      </c>
      <c r="AH42" s="81">
        <f>VLOOKUP($D42,Résultats!$B$2:$AZ$251,AH$2,FALSE)</f>
        <v>0</v>
      </c>
      <c r="AI42" s="81">
        <f>VLOOKUP($D42,Résultats!$B$2:$AZ$251,AI$2,FALSE)</f>
        <v>0</v>
      </c>
      <c r="AJ42" s="81">
        <f>VLOOKUP($D42,Résultats!$B$2:$AZ$251,AJ$2,FALSE)</f>
        <v>0</v>
      </c>
      <c r="AK42" s="81">
        <f>VLOOKUP($D42,Résultats!$B$2:$AZ$251,AK$2,FALSE)</f>
        <v>0</v>
      </c>
      <c r="AL42" s="81">
        <f>VLOOKUP($D42,Résultats!$B$2:$AZ$251,AL$2,FALSE)</f>
        <v>0</v>
      </c>
      <c r="AM42" s="81">
        <f>VLOOKUP($D42,Résultats!$B$2:$AZ$251,AM$2,FALSE)</f>
        <v>0</v>
      </c>
    </row>
    <row r="43" spans="2:39" x14ac:dyDescent="0.25">
      <c r="C43" s="56"/>
      <c r="D43" s="3"/>
      <c r="E43" s="127"/>
      <c r="F43" s="127"/>
      <c r="G43" s="127"/>
      <c r="H43" s="127"/>
      <c r="I43" s="127"/>
      <c r="J43" s="126"/>
      <c r="K43" s="31"/>
      <c r="L43" s="31"/>
      <c r="M43" s="31"/>
      <c r="N43" s="127"/>
      <c r="O43" s="126"/>
      <c r="P43" s="31"/>
      <c r="Q43" s="31"/>
      <c r="R43" s="31"/>
      <c r="S43" s="127"/>
      <c r="T43" s="127"/>
      <c r="U43" s="127"/>
      <c r="V43" s="127"/>
      <c r="W43" s="127"/>
      <c r="X43" s="31"/>
      <c r="Y43" s="31"/>
      <c r="Z43" s="31"/>
      <c r="AA43" s="31"/>
      <c r="AB43" s="31"/>
      <c r="AC43" s="130"/>
      <c r="AD43" s="130"/>
      <c r="AE43" s="130"/>
      <c r="AF43" s="130"/>
      <c r="AG43" s="130"/>
      <c r="AH43" s="31"/>
      <c r="AI43" s="31"/>
      <c r="AJ43" s="31"/>
      <c r="AK43" s="31"/>
      <c r="AL43" s="31"/>
      <c r="AM43" s="130"/>
    </row>
    <row r="44" spans="2:39" x14ac:dyDescent="0.25">
      <c r="B44" s="23" t="s">
        <v>191</v>
      </c>
      <c r="C44" s="82" t="s">
        <v>162</v>
      </c>
      <c r="D44" s="82" t="s">
        <v>45</v>
      </c>
      <c r="E44" s="124">
        <f>VLOOKUP($D49,Résultats!$B$2:$AZ$212,E$2,FALSE)</f>
        <v>32001.800439999999</v>
      </c>
      <c r="F44" s="124">
        <f>VLOOKUP($D49,Résultats!$B$2:$AZ$212,F$2,FALSE)</f>
        <v>35911.307350000003</v>
      </c>
      <c r="G44" s="124">
        <f>VLOOKUP($D49,Résultats!$B$2:$AZ$212,G$2,FALSE)</f>
        <v>36708.886160000002</v>
      </c>
      <c r="H44" s="124">
        <f>VLOOKUP($D49,Résultats!$B$2:$AZ$212,H$2,FALSE)</f>
        <v>37113.743849999999</v>
      </c>
      <c r="I44" s="124">
        <f>VLOOKUP($D49,Résultats!$B$2:$AZ$212,I$2,FALSE)</f>
        <v>37092.925150000003</v>
      </c>
      <c r="J44" s="124">
        <f>VLOOKUP($D49,Résultats!$B$2:$AZ$212,J$2,FALSE)</f>
        <v>37534.50748</v>
      </c>
      <c r="K44" s="124">
        <f>VLOOKUP($D49,Résultats!$B$2:$AZ$212,K$2,FALSE)</f>
        <v>38002.356939999998</v>
      </c>
      <c r="L44" s="124">
        <f>VLOOKUP($D49,Résultats!$B$2:$AZ$212,L$2,FALSE)</f>
        <v>38138.623379999997</v>
      </c>
      <c r="M44" s="124">
        <f>VLOOKUP($D49,Résultats!$B$2:$AZ$212,M$2,FALSE)</f>
        <v>38143.553160000003</v>
      </c>
      <c r="N44" s="124">
        <f>VLOOKUP($D49,Résultats!$B$2:$AZ$212,N$2,FALSE)</f>
        <v>38086.311520000003</v>
      </c>
      <c r="O44" s="124">
        <f>VLOOKUP($D49,Résultats!$B$2:$AZ$212,O$2,FALSE)</f>
        <v>38048.580199999997</v>
      </c>
      <c r="P44" s="124">
        <f>VLOOKUP($D49,Résultats!$B$2:$AZ$212,P$2,FALSE)</f>
        <v>38045.66072</v>
      </c>
      <c r="Q44" s="124">
        <f>VLOOKUP($D49,Résultats!$B$2:$AZ$212,Q$2,FALSE)</f>
        <v>38081.6947</v>
      </c>
      <c r="R44" s="124">
        <f>VLOOKUP($D49,Résultats!$B$2:$AZ$212,R$2,FALSE)</f>
        <v>38152.123440000003</v>
      </c>
      <c r="S44" s="124">
        <f>VLOOKUP($D49,Résultats!$B$2:$AZ$212,S$2,FALSE)</f>
        <v>38250.068480000002</v>
      </c>
      <c r="T44" s="124">
        <f>VLOOKUP($D49,Résultats!$B$2:$AZ$212,T$2,FALSE)</f>
        <v>38366.692609999998</v>
      </c>
      <c r="U44" s="124">
        <f>VLOOKUP($D49,Résultats!$B$2:$AZ$212,U$2,FALSE)</f>
        <v>38457.916899999997</v>
      </c>
      <c r="V44" s="124">
        <f>VLOOKUP($D49,Résultats!$B$2:$AZ$212,V$2,FALSE)</f>
        <v>38538.949860000001</v>
      </c>
      <c r="W44" s="124">
        <f>VLOOKUP($D49,Résultats!$B$2:$AZ$212,W$2,FALSE)</f>
        <v>38612.532399999996</v>
      </c>
      <c r="X44" s="124">
        <f>VLOOKUP($D49,Résultats!$B$2:$AZ$212,X$2,FALSE)</f>
        <v>38643.597730000001</v>
      </c>
      <c r="Y44" s="124">
        <f>VLOOKUP($D49,Résultats!$B$2:$AZ$212,Y$2,FALSE)</f>
        <v>38689.882409999998</v>
      </c>
      <c r="Z44" s="124">
        <f>VLOOKUP($D49,Résultats!$B$2:$AZ$212,Z$2,FALSE)</f>
        <v>38739.117440000002</v>
      </c>
      <c r="AA44" s="124">
        <f>VLOOKUP($D49,Résultats!$B$2:$AZ$212,AA$2,FALSE)</f>
        <v>38788.243640000001</v>
      </c>
      <c r="AB44" s="124">
        <f>VLOOKUP($D49,Résultats!$B$2:$AZ$212,AB$2,FALSE)</f>
        <v>38838.462090000001</v>
      </c>
      <c r="AC44" s="124">
        <f>VLOOKUP($D49,Résultats!$B$2:$AZ$212,AC$2,FALSE)</f>
        <v>38891.48489</v>
      </c>
      <c r="AD44" s="124">
        <f>VLOOKUP($D49,Résultats!$B$2:$AZ$212,AD$2,FALSE)</f>
        <v>38977.129809999999</v>
      </c>
      <c r="AE44" s="124">
        <f>VLOOKUP($D49,Résultats!$B$2:$AZ$212,AE$2,FALSE)</f>
        <v>39078.295409999999</v>
      </c>
      <c r="AF44" s="124">
        <f>VLOOKUP($D49,Résultats!$B$2:$AZ$212,AF$2,FALSE)</f>
        <v>39188.710950000001</v>
      </c>
      <c r="AG44" s="124">
        <f>VLOOKUP($D49,Résultats!$B$2:$AZ$212,AG$2,FALSE)</f>
        <v>39306.54047</v>
      </c>
      <c r="AH44" s="124">
        <f>VLOOKUP($D49,Résultats!$B$2:$AZ$212,AH$2,FALSE)</f>
        <v>39429.978609999998</v>
      </c>
      <c r="AI44" s="124">
        <f>VLOOKUP($D49,Résultats!$B$2:$AZ$212,AI$2,FALSE)</f>
        <v>39378.750500000002</v>
      </c>
      <c r="AJ44" s="124">
        <f>VLOOKUP($D49,Résultats!$B$2:$AZ$212,AJ$2,FALSE)</f>
        <v>39261.217270000001</v>
      </c>
      <c r="AK44" s="124">
        <f>VLOOKUP($D49,Résultats!$B$2:$AZ$212,AK$2,FALSE)</f>
        <v>39117.84418</v>
      </c>
      <c r="AL44" s="124">
        <f>VLOOKUP($D49,Résultats!$B$2:$AZ$212,AL$2,FALSE)</f>
        <v>38963.758439999998</v>
      </c>
      <c r="AM44" s="124">
        <f>VLOOKUP($D49,Résultats!$B$2:$AZ$212,AM$2,FALSE)</f>
        <v>38807.00157</v>
      </c>
    </row>
    <row r="45" spans="2:39" x14ac:dyDescent="0.25">
      <c r="C45" s="56" t="s">
        <v>8</v>
      </c>
      <c r="D45" s="78" t="s">
        <v>60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61</v>
      </c>
      <c r="E46" s="31">
        <f>VLOOKUP($D46,Résultats!$B$2:$AZ$212,E$2,FALSE)</f>
        <v>31999.388770000001</v>
      </c>
      <c r="F46" s="31">
        <f>VLOOKUP($D46,Résultats!$B$2:$AZ$212,F$2,FALSE)</f>
        <v>35748.1872</v>
      </c>
      <c r="G46" s="31">
        <f>VLOOKUP($D46,Résultats!$B$2:$AZ$212,G$2,FALSE)</f>
        <v>36325.602489999997</v>
      </c>
      <c r="H46" s="31">
        <f>VLOOKUP($D46,Résultats!$B$2:$AZ$212,H$2,FALSE)</f>
        <v>36608.619350000001</v>
      </c>
      <c r="I46" s="31">
        <f>VLOOKUP($D46,Résultats!$B$2:$AZ$212,I$2,FALSE)</f>
        <v>36468.162479999999</v>
      </c>
      <c r="J46" s="31">
        <f>VLOOKUP($D46,Résultats!$B$2:$AZ$212,J$2,FALSE)</f>
        <v>36716.039299999997</v>
      </c>
      <c r="K46" s="31">
        <f>VLOOKUP($D46,Résultats!$B$2:$AZ$212,K$2,FALSE)</f>
        <v>36922.916989999998</v>
      </c>
      <c r="L46" s="31">
        <f>VLOOKUP($D46,Résultats!$B$2:$AZ$212,L$2,FALSE)</f>
        <v>36778.66719</v>
      </c>
      <c r="M46" s="31">
        <f>VLOOKUP($D46,Résultats!$B$2:$AZ$212,M$2,FALSE)</f>
        <v>36475.178350000002</v>
      </c>
      <c r="N46" s="31">
        <f>VLOOKUP($D46,Résultats!$B$2:$AZ$212,N$2,FALSE)</f>
        <v>36073.025320000001</v>
      </c>
      <c r="O46" s="31">
        <f>VLOOKUP($D46,Résultats!$B$2:$AZ$212,O$2,FALSE)</f>
        <v>35638.35151</v>
      </c>
      <c r="P46" s="31">
        <f>VLOOKUP($D46,Résultats!$B$2:$AZ$212,P$2,FALSE)</f>
        <v>35182.558019999997</v>
      </c>
      <c r="Q46" s="31">
        <f>VLOOKUP($D46,Résultats!$B$2:$AZ$212,Q$2,FALSE)</f>
        <v>34709.195570000003</v>
      </c>
      <c r="R46" s="31">
        <f>VLOOKUP($D46,Résultats!$B$2:$AZ$212,R$2,FALSE)</f>
        <v>34216.820269999997</v>
      </c>
      <c r="S46" s="31">
        <f>VLOOKUP($D46,Résultats!$B$2:$AZ$212,S$2,FALSE)</f>
        <v>33703.860090000002</v>
      </c>
      <c r="T46" s="31">
        <f>VLOOKUP($D46,Résultats!$B$2:$AZ$212,T$2,FALSE)</f>
        <v>33168.742830000003</v>
      </c>
      <c r="U46" s="31">
        <f>VLOOKUP($D46,Résultats!$B$2:$AZ$212,U$2,FALSE)</f>
        <v>32590.288519999998</v>
      </c>
      <c r="V46" s="31">
        <f>VLOOKUP($D46,Résultats!$B$2:$AZ$212,V$2,FALSE)</f>
        <v>31983.856950000001</v>
      </c>
      <c r="W46" s="31">
        <f>VLOOKUP($D46,Résultats!$B$2:$AZ$212,W$2,FALSE)</f>
        <v>31356.637030000002</v>
      </c>
      <c r="X46" s="31">
        <f>VLOOKUP($D46,Résultats!$B$2:$AZ$212,X$2,FALSE)</f>
        <v>30695.743600000002</v>
      </c>
      <c r="Y46" s="31">
        <f>VLOOKUP($D46,Résultats!$B$2:$AZ$212,Y$2,FALSE)</f>
        <v>30035.784510000001</v>
      </c>
      <c r="Z46" s="31">
        <f>VLOOKUP($D46,Résultats!$B$2:$AZ$212,Z$2,FALSE)</f>
        <v>29374.153890000001</v>
      </c>
      <c r="AA46" s="31">
        <f>VLOOKUP($D46,Résultats!$B$2:$AZ$212,AA$2,FALSE)</f>
        <v>28712.676769999998</v>
      </c>
      <c r="AB46" s="31">
        <f>VLOOKUP($D46,Résultats!$B$2:$AZ$212,AB$2,FALSE)</f>
        <v>28054.762050000001</v>
      </c>
      <c r="AC46" s="31">
        <f>VLOOKUP($D46,Résultats!$B$2:$AZ$212,AC$2,FALSE)</f>
        <v>27403.560949999999</v>
      </c>
      <c r="AD46" s="31">
        <f>VLOOKUP($D46,Résultats!$B$2:$AZ$212,AD$2,FALSE)</f>
        <v>26769.454269999998</v>
      </c>
      <c r="AE46" s="31">
        <f>VLOOKUP($D46,Résultats!$B$2:$AZ$212,AE$2,FALSE)</f>
        <v>26146.75776</v>
      </c>
      <c r="AF46" s="31">
        <f>VLOOKUP($D46,Résultats!$B$2:$AZ$212,AF$2,FALSE)</f>
        <v>25534.399539999999</v>
      </c>
      <c r="AG46" s="31">
        <f>VLOOKUP($D46,Résultats!$B$2:$AZ$212,AG$2,FALSE)</f>
        <v>24932.966359999999</v>
      </c>
      <c r="AH46" s="31">
        <f>VLOOKUP($D46,Résultats!$B$2:$AZ$212,AH$2,FALSE)</f>
        <v>24342.898249999998</v>
      </c>
      <c r="AI46" s="31">
        <f>VLOOKUP($D46,Résultats!$B$2:$AZ$212,AI$2,FALSE)</f>
        <v>23700.629720000001</v>
      </c>
      <c r="AJ46" s="31">
        <f>VLOOKUP($D46,Résultats!$B$2:$AZ$212,AJ$2,FALSE)</f>
        <v>23048.111209999999</v>
      </c>
      <c r="AK46" s="31">
        <f>VLOOKUP($D46,Résultats!$B$2:$AZ$212,AK$2,FALSE)</f>
        <v>22400.98158</v>
      </c>
      <c r="AL46" s="31">
        <f>VLOOKUP($D46,Résultats!$B$2:$AZ$212,AL$2,FALSE)</f>
        <v>21765.244750000002</v>
      </c>
      <c r="AM46" s="31">
        <f>VLOOKUP($D46,Résultats!$B$2:$AZ$212,AM$2,FALSE)</f>
        <v>21144.095659999999</v>
      </c>
    </row>
    <row r="47" spans="2:39" x14ac:dyDescent="0.25">
      <c r="C47" s="56" t="s">
        <v>34</v>
      </c>
      <c r="D47" s="3" t="s">
        <v>62</v>
      </c>
      <c r="E47" s="31">
        <f>VLOOKUP($D47,Résultats!$B$2:$AZ$212,E$2,FALSE)</f>
        <v>2.411668513</v>
      </c>
      <c r="F47" s="31">
        <f>VLOOKUP($D47,Résultats!$B$2:$AZ$212,F$2,FALSE)</f>
        <v>163.12015099999999</v>
      </c>
      <c r="G47" s="31">
        <f>VLOOKUP($D47,Résultats!$B$2:$AZ$212,G$2,FALSE)</f>
        <v>383.2836719</v>
      </c>
      <c r="H47" s="31">
        <f>VLOOKUP($D47,Résultats!$B$2:$AZ$212,H$2,FALSE)</f>
        <v>505.1244982</v>
      </c>
      <c r="I47" s="31">
        <f>VLOOKUP($D47,Résultats!$B$2:$AZ$212,I$2,FALSE)</f>
        <v>624.76266989999999</v>
      </c>
      <c r="J47" s="31">
        <f>VLOOKUP($D47,Résultats!$B$2:$AZ$212,J$2,FALSE)</f>
        <v>818.46818040000005</v>
      </c>
      <c r="K47" s="31">
        <f>VLOOKUP($D47,Résultats!$B$2:$AZ$212,K$2,FALSE)</f>
        <v>1079.4399510000001</v>
      </c>
      <c r="L47" s="31">
        <f>VLOOKUP($D47,Résultats!$B$2:$AZ$212,L$2,FALSE)</f>
        <v>1359.956187</v>
      </c>
      <c r="M47" s="31">
        <f>VLOOKUP($D47,Résultats!$B$2:$AZ$212,M$2,FALSE)</f>
        <v>1668.37481</v>
      </c>
      <c r="N47" s="31">
        <f>VLOOKUP($D47,Résultats!$B$2:$AZ$212,N$2,FALSE)</f>
        <v>2013.286208</v>
      </c>
      <c r="O47" s="31">
        <f>VLOOKUP($D47,Résultats!$B$2:$AZ$212,O$2,FALSE)</f>
        <v>2410.228693</v>
      </c>
      <c r="P47" s="31">
        <f>VLOOKUP($D47,Résultats!$B$2:$AZ$212,P$2,FALSE)</f>
        <v>2863.1027039999999</v>
      </c>
      <c r="Q47" s="31">
        <f>VLOOKUP($D47,Résultats!$B$2:$AZ$212,Q$2,FALSE)</f>
        <v>3372.4991300000002</v>
      </c>
      <c r="R47" s="31">
        <f>VLOOKUP($D47,Résultats!$B$2:$AZ$212,R$2,FALSE)</f>
        <v>3935.3031689999998</v>
      </c>
      <c r="S47" s="31">
        <f>VLOOKUP($D47,Résultats!$B$2:$AZ$212,S$2,FALSE)</f>
        <v>4546.2083919999995</v>
      </c>
      <c r="T47" s="31">
        <f>VLOOKUP($D47,Résultats!$B$2:$AZ$212,T$2,FALSE)</f>
        <v>5197.9497819999997</v>
      </c>
      <c r="U47" s="31">
        <f>VLOOKUP($D47,Résultats!$B$2:$AZ$212,U$2,FALSE)</f>
        <v>5867.6283869999997</v>
      </c>
      <c r="V47" s="31">
        <f>VLOOKUP($D47,Résultats!$B$2:$AZ$212,V$2,FALSE)</f>
        <v>6555.0929130000004</v>
      </c>
      <c r="W47" s="31">
        <f>VLOOKUP($D47,Résultats!$B$2:$AZ$212,W$2,FALSE)</f>
        <v>7255.8953650000003</v>
      </c>
      <c r="X47" s="31">
        <f>VLOOKUP($D47,Résultats!$B$2:$AZ$212,X$2,FALSE)</f>
        <v>7947.8541290000003</v>
      </c>
      <c r="Y47" s="31">
        <f>VLOOKUP($D47,Résultats!$B$2:$AZ$212,Y$2,FALSE)</f>
        <v>8654.0978919999998</v>
      </c>
      <c r="Z47" s="31">
        <f>VLOOKUP($D47,Résultats!$B$2:$AZ$212,Z$2,FALSE)</f>
        <v>9364.9635490000001</v>
      </c>
      <c r="AA47" s="31">
        <f>VLOOKUP($D47,Résultats!$B$2:$AZ$212,AA$2,FALSE)</f>
        <v>10075.566870000001</v>
      </c>
      <c r="AB47" s="31">
        <f>VLOOKUP($D47,Résultats!$B$2:$AZ$212,AB$2,FALSE)</f>
        <v>10783.70004</v>
      </c>
      <c r="AC47" s="31">
        <f>VLOOKUP($D47,Résultats!$B$2:$AZ$212,AC$2,FALSE)</f>
        <v>11487.923940000001</v>
      </c>
      <c r="AD47" s="31">
        <f>VLOOKUP($D47,Résultats!$B$2:$AZ$212,AD$2,FALSE)</f>
        <v>12207.67554</v>
      </c>
      <c r="AE47" s="31">
        <f>VLOOKUP($D47,Résultats!$B$2:$AZ$212,AE$2,FALSE)</f>
        <v>12931.53766</v>
      </c>
      <c r="AF47" s="31">
        <f>VLOOKUP($D47,Résultats!$B$2:$AZ$212,AF$2,FALSE)</f>
        <v>13654.31141</v>
      </c>
      <c r="AG47" s="31">
        <f>VLOOKUP($D47,Résultats!$B$2:$AZ$212,AG$2,FALSE)</f>
        <v>14373.57411</v>
      </c>
      <c r="AH47" s="31">
        <f>VLOOKUP($D47,Résultats!$B$2:$AZ$212,AH$2,FALSE)</f>
        <v>15087.08037</v>
      </c>
      <c r="AI47" s="31">
        <f>VLOOKUP($D47,Résultats!$B$2:$AZ$212,AI$2,FALSE)</f>
        <v>15678.120779999999</v>
      </c>
      <c r="AJ47" s="31">
        <f>VLOOKUP($D47,Résultats!$B$2:$AZ$212,AJ$2,FALSE)</f>
        <v>16213.10605</v>
      </c>
      <c r="AK47" s="31">
        <f>VLOOKUP($D47,Résultats!$B$2:$AZ$212,AK$2,FALSE)</f>
        <v>16716.8626</v>
      </c>
      <c r="AL47" s="31">
        <f>VLOOKUP($D47,Résultats!$B$2:$AZ$212,AL$2,FALSE)</f>
        <v>17198.51368</v>
      </c>
      <c r="AM47" s="31">
        <f>VLOOKUP($D47,Résultats!$B$2:$AZ$212,AM$2,FALSE)</f>
        <v>17662.905920000001</v>
      </c>
    </row>
    <row r="48" spans="2:39" x14ac:dyDescent="0.25">
      <c r="C48" s="56" t="s">
        <v>35</v>
      </c>
      <c r="D48" s="3" t="s">
        <v>63</v>
      </c>
      <c r="E48" s="31">
        <f>VLOOKUP($D48,Résultats!$B$2:$AZ$212,E$2,FALSE)</f>
        <v>2.2615513600000001E-2</v>
      </c>
      <c r="F48" s="31">
        <f>VLOOKUP($D48,Résultats!$B$2:$AZ$212,F$2,FALSE)</f>
        <v>0.4400687506</v>
      </c>
      <c r="G48" s="31">
        <f>VLOOKUP($D48,Résultats!$B$2:$AZ$212,G$2,FALSE)</f>
        <v>0.54844773209999997</v>
      </c>
      <c r="H48" s="31">
        <f>VLOOKUP($D48,Résultats!$B$2:$AZ$212,H$2,FALSE)</f>
        <v>0.60013978599999995</v>
      </c>
      <c r="I48" s="31">
        <f>VLOOKUP($D48,Résultats!$B$2:$AZ$212,I$2,FALSE)</f>
        <v>0.66093224750000001</v>
      </c>
      <c r="J48" s="31">
        <f>VLOOKUP($D48,Résultats!$B$2:$AZ$212,J$2,FALSE)</f>
        <v>0.74071272369999996</v>
      </c>
      <c r="K48" s="31">
        <f>VLOOKUP($D48,Résultats!$B$2:$AZ$212,K$2,FALSE)</f>
        <v>0.87104500500000004</v>
      </c>
      <c r="L48" s="31">
        <f>VLOOKUP($D48,Résultats!$B$2:$AZ$212,L$2,FALSE)</f>
        <v>1.0024731010000001</v>
      </c>
      <c r="M48" s="31">
        <f>VLOOKUP($D48,Résultats!$B$2:$AZ$212,M$2,FALSE)</f>
        <v>1.1263276499999999</v>
      </c>
      <c r="N48" s="31">
        <f>VLOOKUP($D48,Résultats!$B$2:$AZ$212,N$2,FALSE)</f>
        <v>1.245694066</v>
      </c>
      <c r="O48" s="31">
        <f>VLOOKUP($D48,Résultats!$B$2:$AZ$212,O$2,FALSE)</f>
        <v>1.361220546</v>
      </c>
      <c r="P48" s="31">
        <f>VLOOKUP($D48,Résultats!$B$2:$AZ$212,P$2,FALSE)</f>
        <v>1.471252247</v>
      </c>
      <c r="Q48" s="31">
        <f>VLOOKUP($D48,Résultats!$B$2:$AZ$212,Q$2,FALSE)</f>
        <v>1.575061426</v>
      </c>
      <c r="R48" s="31">
        <f>VLOOKUP($D48,Résultats!$B$2:$AZ$212,R$2,FALSE)</f>
        <v>1.6717952110000001</v>
      </c>
      <c r="S48" s="31">
        <f>VLOOKUP($D48,Résultats!$B$2:$AZ$212,S$2,FALSE)</f>
        <v>1.761002365</v>
      </c>
      <c r="T48" s="31">
        <f>VLOOKUP($D48,Résultats!$B$2:$AZ$212,T$2,FALSE)</f>
        <v>1.8425033280000001</v>
      </c>
      <c r="U48" s="31">
        <f>VLOOKUP($D48,Résultats!$B$2:$AZ$212,U$2,FALSE)</f>
        <v>1.9137937060000001</v>
      </c>
      <c r="V48" s="31">
        <f>VLOOKUP($D48,Résultats!$B$2:$AZ$212,V$2,FALSE)</f>
        <v>1.9770855469999999</v>
      </c>
      <c r="W48" s="31">
        <f>VLOOKUP($D48,Résultats!$B$2:$AZ$212,W$2,FALSE)</f>
        <v>2.033542593</v>
      </c>
      <c r="X48" s="31">
        <f>VLOOKUP($D48,Résultats!$B$2:$AZ$212,X$2,FALSE)</f>
        <v>2.081448279</v>
      </c>
      <c r="Y48" s="31">
        <f>VLOOKUP($D48,Résultats!$B$2:$AZ$212,Y$2,FALSE)</f>
        <v>2.1257480549999999</v>
      </c>
      <c r="Z48" s="31">
        <f>VLOOKUP($D48,Résultats!$B$2:$AZ$212,Z$2,FALSE)</f>
        <v>2.166035849</v>
      </c>
      <c r="AA48" s="31">
        <f>VLOOKUP($D48,Résultats!$B$2:$AZ$212,AA$2,FALSE)</f>
        <v>2.2024886929999998</v>
      </c>
      <c r="AB48" s="31">
        <f>VLOOKUP($D48,Résultats!$B$2:$AZ$212,AB$2,FALSE)</f>
        <v>2.2355735499999998</v>
      </c>
      <c r="AC48" s="31">
        <f>VLOOKUP($D48,Résultats!$B$2:$AZ$212,AC$2,FALSE)</f>
        <v>2.2657366739999998</v>
      </c>
      <c r="AD48" s="31">
        <f>VLOOKUP($D48,Résultats!$B$2:$AZ$212,AD$2,FALSE)</f>
        <v>2.2969170800000001</v>
      </c>
      <c r="AE48" s="31">
        <f>VLOOKUP($D48,Résultats!$B$2:$AZ$212,AE$2,FALSE)</f>
        <v>2.3281476969999999</v>
      </c>
      <c r="AF48" s="31">
        <f>VLOOKUP($D48,Résultats!$B$2:$AZ$212,AF$2,FALSE)</f>
        <v>2.3591728120000002</v>
      </c>
      <c r="AG48" s="31">
        <f>VLOOKUP($D48,Résultats!$B$2:$AZ$212,AG$2,FALSE)</f>
        <v>2.3900729740000002</v>
      </c>
      <c r="AH48" s="31">
        <f>VLOOKUP($D48,Résultats!$B$2:$AZ$212,AH$2,FALSE)</f>
        <v>2.4209703359999999</v>
      </c>
      <c r="AI48" s="31">
        <f>VLOOKUP($D48,Résultats!$B$2:$AZ$212,AI$2,FALSE)</f>
        <v>2.43965086</v>
      </c>
      <c r="AJ48" s="31">
        <f>VLOOKUP($D48,Résultats!$B$2:$AZ$212,AJ$2,FALSE)</f>
        <v>2.4539562770000001</v>
      </c>
      <c r="AK48" s="31">
        <f>VLOOKUP($D48,Résultats!$B$2:$AZ$212,AK$2,FALSE)</f>
        <v>2.4669385429999999</v>
      </c>
      <c r="AL48" s="31">
        <f>VLOOKUP($D48,Résultats!$B$2:$AZ$212,AL$2,FALSE)</f>
        <v>2.4798387910000002</v>
      </c>
      <c r="AM48" s="31">
        <f>VLOOKUP($D48,Résultats!$B$2:$AZ$212,AM$2,FALSE)</f>
        <v>2.4933854229999999</v>
      </c>
    </row>
    <row r="49" spans="3:40" x14ac:dyDescent="0.25">
      <c r="C49" s="82" t="s">
        <v>162</v>
      </c>
      <c r="D49" s="82" t="s">
        <v>45</v>
      </c>
      <c r="E49" s="83">
        <f>VLOOKUP($D49,Résultats!$B$2:$AZ$212,E$2,FALSE)</f>
        <v>32001.800439999999</v>
      </c>
      <c r="F49" s="83">
        <f>VLOOKUP($D49,Résultats!$B$2:$AZ$212,F$2,FALSE)</f>
        <v>35911.307350000003</v>
      </c>
      <c r="G49" s="83">
        <f>VLOOKUP($D49,Résultats!$B$2:$AZ$212,G$2,FALSE)</f>
        <v>36708.886160000002</v>
      </c>
      <c r="H49" s="83">
        <f>VLOOKUP($D49,Résultats!$B$2:$AZ$212,H$2,FALSE)</f>
        <v>37113.743849999999</v>
      </c>
      <c r="I49" s="83">
        <f>VLOOKUP($D49,Résultats!$B$2:$AZ$212,I$2,FALSE)</f>
        <v>37092.925150000003</v>
      </c>
      <c r="J49" s="83">
        <f>VLOOKUP($D49,Résultats!$B$2:$AZ$212,J$2,FALSE)</f>
        <v>37534.50748</v>
      </c>
      <c r="K49" s="83">
        <f>VLOOKUP($D49,Résultats!$B$2:$AZ$212,K$2,FALSE)</f>
        <v>38002.356939999998</v>
      </c>
      <c r="L49" s="83">
        <f>VLOOKUP($D49,Résultats!$B$2:$AZ$212,L$2,FALSE)</f>
        <v>38138.623379999997</v>
      </c>
      <c r="M49" s="83">
        <f>VLOOKUP($D49,Résultats!$B$2:$AZ$212,M$2,FALSE)</f>
        <v>38143.553160000003</v>
      </c>
      <c r="N49" s="83">
        <f>VLOOKUP($D49,Résultats!$B$2:$AZ$212,N$2,FALSE)</f>
        <v>38086.311520000003</v>
      </c>
      <c r="O49" s="83">
        <f>VLOOKUP($D49,Résultats!$B$2:$AZ$212,O$2,FALSE)</f>
        <v>38048.580199999997</v>
      </c>
      <c r="P49" s="83">
        <f>VLOOKUP($D49,Résultats!$B$2:$AZ$212,P$2,FALSE)</f>
        <v>38045.66072</v>
      </c>
      <c r="Q49" s="83">
        <f>VLOOKUP($D49,Résultats!$B$2:$AZ$212,Q$2,FALSE)</f>
        <v>38081.6947</v>
      </c>
      <c r="R49" s="83">
        <f>VLOOKUP($D49,Résultats!$B$2:$AZ$212,R$2,FALSE)</f>
        <v>38152.123440000003</v>
      </c>
      <c r="S49" s="83">
        <f>VLOOKUP($D49,Résultats!$B$2:$AZ$212,S$2,FALSE)</f>
        <v>38250.068480000002</v>
      </c>
      <c r="T49" s="83">
        <f>VLOOKUP($D49,Résultats!$B$2:$AZ$212,T$2,FALSE)</f>
        <v>38366.692609999998</v>
      </c>
      <c r="U49" s="83">
        <f>VLOOKUP($D49,Résultats!$B$2:$AZ$212,U$2,FALSE)</f>
        <v>38457.916899999997</v>
      </c>
      <c r="V49" s="83">
        <f>VLOOKUP($D49,Résultats!$B$2:$AZ$212,V$2,FALSE)</f>
        <v>38538.949860000001</v>
      </c>
      <c r="W49" s="83">
        <f>VLOOKUP($D49,Résultats!$B$2:$AZ$212,W$2,FALSE)</f>
        <v>38612.532399999996</v>
      </c>
      <c r="X49" s="83">
        <f>VLOOKUP($D49,Résultats!$B$2:$AZ$212,X$2,FALSE)</f>
        <v>38643.597730000001</v>
      </c>
      <c r="Y49" s="83">
        <f>VLOOKUP($D49,Résultats!$B$2:$AZ$212,Y$2,FALSE)</f>
        <v>38689.882409999998</v>
      </c>
      <c r="Z49" s="83">
        <f>VLOOKUP($D49,Résultats!$B$2:$AZ$212,Z$2,FALSE)</f>
        <v>38739.117440000002</v>
      </c>
      <c r="AA49" s="83">
        <f>VLOOKUP($D49,Résultats!$B$2:$AZ$212,AA$2,FALSE)</f>
        <v>38788.243640000001</v>
      </c>
      <c r="AB49" s="83">
        <f>VLOOKUP($D49,Résultats!$B$2:$AZ$212,AB$2,FALSE)</f>
        <v>38838.462090000001</v>
      </c>
      <c r="AC49" s="83">
        <f>VLOOKUP($D49,Résultats!$B$2:$AZ$212,AC$2,FALSE)</f>
        <v>38891.48489</v>
      </c>
      <c r="AD49" s="83">
        <f>VLOOKUP($D49,Résultats!$B$2:$AZ$212,AD$2,FALSE)</f>
        <v>38977.129809999999</v>
      </c>
      <c r="AE49" s="83">
        <f>VLOOKUP($D49,Résultats!$B$2:$AZ$212,AE$2,FALSE)</f>
        <v>39078.295409999999</v>
      </c>
      <c r="AF49" s="83">
        <f>VLOOKUP($D49,Résultats!$B$2:$AZ$212,AF$2,FALSE)</f>
        <v>39188.710950000001</v>
      </c>
      <c r="AG49" s="83">
        <f>VLOOKUP($D49,Résultats!$B$2:$AZ$212,AG$2,FALSE)</f>
        <v>39306.54047</v>
      </c>
      <c r="AH49" s="83">
        <f>VLOOKUP($D49,Résultats!$B$2:$AZ$212,AH$2,FALSE)</f>
        <v>39429.978609999998</v>
      </c>
      <c r="AI49" s="83">
        <f>VLOOKUP($D49,Résultats!$B$2:$AZ$212,AI$2,FALSE)</f>
        <v>39378.750500000002</v>
      </c>
      <c r="AJ49" s="83">
        <f>VLOOKUP($D49,Résultats!$B$2:$AZ$212,AJ$2,FALSE)</f>
        <v>39261.217270000001</v>
      </c>
      <c r="AK49" s="83">
        <f>VLOOKUP($D49,Résultats!$B$2:$AZ$212,AK$2,FALSE)</f>
        <v>39117.84418</v>
      </c>
      <c r="AL49" s="83">
        <f>VLOOKUP($D49,Résultats!$B$2:$AZ$212,AL$2,FALSE)</f>
        <v>38963.758439999998</v>
      </c>
      <c r="AM49" s="83">
        <f>VLOOKUP($D49,Résultats!$B$2:$AZ$212,AM$2,FALSE)</f>
        <v>38807.00157</v>
      </c>
    </row>
    <row r="50" spans="3:40" x14ac:dyDescent="0.25">
      <c r="C50" s="84" t="s">
        <v>118</v>
      </c>
      <c r="D50" s="3" t="s">
        <v>62</v>
      </c>
      <c r="E50" s="85">
        <f>VLOOKUP($D50,Résultats!$B$2:$AZ$212,E$2,FALSE)</f>
        <v>2.411668513</v>
      </c>
      <c r="F50" s="85">
        <f>VLOOKUP($D50,Résultats!$B$2:$AZ$212,F$2,FALSE)</f>
        <v>163.12015099999999</v>
      </c>
      <c r="G50" s="85">
        <f>VLOOKUP($D50,Résultats!$B$2:$AZ$212,G$2,FALSE)</f>
        <v>383.2836719</v>
      </c>
      <c r="H50" s="85">
        <f>VLOOKUP($D50,Résultats!$B$2:$AZ$212,H$2,FALSE)</f>
        <v>505.1244982</v>
      </c>
      <c r="I50" s="85">
        <f>VLOOKUP($D50,Résultats!$B$2:$AZ$212,I$2,FALSE)</f>
        <v>624.76266989999999</v>
      </c>
      <c r="J50" s="85">
        <f>VLOOKUP($D50,Résultats!$B$2:$AZ$212,J$2,FALSE)</f>
        <v>818.46818040000005</v>
      </c>
      <c r="K50" s="85">
        <f>VLOOKUP($D50,Résultats!$B$2:$AZ$212,K$2,FALSE)</f>
        <v>1079.4399510000001</v>
      </c>
      <c r="L50" s="85">
        <f>VLOOKUP($D50,Résultats!$B$2:$AZ$212,L$2,FALSE)</f>
        <v>1359.956187</v>
      </c>
      <c r="M50" s="85">
        <f>VLOOKUP($D50,Résultats!$B$2:$AZ$212,M$2,FALSE)</f>
        <v>1668.37481</v>
      </c>
      <c r="N50" s="85">
        <f>VLOOKUP($D50,Résultats!$B$2:$AZ$212,N$2,FALSE)</f>
        <v>2013.286208</v>
      </c>
      <c r="O50" s="85">
        <f>VLOOKUP($D50,Résultats!$B$2:$AZ$212,O$2,FALSE)</f>
        <v>2410.228693</v>
      </c>
      <c r="P50" s="85">
        <f>VLOOKUP($D50,Résultats!$B$2:$AZ$212,P$2,FALSE)</f>
        <v>2863.1027039999999</v>
      </c>
      <c r="Q50" s="85">
        <f>VLOOKUP($D50,Résultats!$B$2:$AZ$212,Q$2,FALSE)</f>
        <v>3372.4991300000002</v>
      </c>
      <c r="R50" s="85">
        <f>VLOOKUP($D50,Résultats!$B$2:$AZ$212,R$2,FALSE)</f>
        <v>3935.3031689999998</v>
      </c>
      <c r="S50" s="85">
        <f>VLOOKUP($D50,Résultats!$B$2:$AZ$212,S$2,FALSE)</f>
        <v>4546.2083919999995</v>
      </c>
      <c r="T50" s="85">
        <f>VLOOKUP($D50,Résultats!$B$2:$AZ$212,T$2,FALSE)</f>
        <v>5197.9497819999997</v>
      </c>
      <c r="U50" s="85">
        <f>VLOOKUP($D50,Résultats!$B$2:$AZ$212,U$2,FALSE)</f>
        <v>5867.6283869999997</v>
      </c>
      <c r="V50" s="85">
        <f>VLOOKUP($D50,Résultats!$B$2:$AZ$212,V$2,FALSE)</f>
        <v>6555.0929130000004</v>
      </c>
      <c r="W50" s="85">
        <f>VLOOKUP($D50,Résultats!$B$2:$AZ$212,W$2,FALSE)</f>
        <v>7255.8953650000003</v>
      </c>
      <c r="X50" s="85">
        <f>VLOOKUP($D50,Résultats!$B$2:$AZ$212,X$2,FALSE)</f>
        <v>7947.8541290000003</v>
      </c>
      <c r="Y50" s="85">
        <f>VLOOKUP($D50,Résultats!$B$2:$AZ$212,Y$2,FALSE)</f>
        <v>8654.0978919999998</v>
      </c>
      <c r="Z50" s="85">
        <f>VLOOKUP($D50,Résultats!$B$2:$AZ$212,Z$2,FALSE)</f>
        <v>9364.9635490000001</v>
      </c>
      <c r="AA50" s="85">
        <f>VLOOKUP($D50,Résultats!$B$2:$AZ$212,AA$2,FALSE)</f>
        <v>10075.566870000001</v>
      </c>
      <c r="AB50" s="85">
        <f>VLOOKUP($D50,Résultats!$B$2:$AZ$212,AB$2,FALSE)</f>
        <v>10783.70004</v>
      </c>
      <c r="AC50" s="85">
        <f>VLOOKUP($D50,Résultats!$B$2:$AZ$212,AC$2,FALSE)</f>
        <v>11487.923940000001</v>
      </c>
      <c r="AD50" s="85">
        <f>VLOOKUP($D50,Résultats!$B$2:$AZ$212,AD$2,FALSE)</f>
        <v>12207.67554</v>
      </c>
      <c r="AE50" s="85">
        <f>VLOOKUP($D50,Résultats!$B$2:$AZ$212,AE$2,FALSE)</f>
        <v>12931.53766</v>
      </c>
      <c r="AF50" s="85">
        <f>VLOOKUP($D50,Résultats!$B$2:$AZ$212,AF$2,FALSE)</f>
        <v>13654.31141</v>
      </c>
      <c r="AG50" s="85">
        <f>VLOOKUP($D50,Résultats!$B$2:$AZ$212,AG$2,FALSE)</f>
        <v>14373.57411</v>
      </c>
      <c r="AH50" s="85">
        <f>VLOOKUP($D50,Résultats!$B$2:$AZ$212,AH$2,FALSE)</f>
        <v>15087.08037</v>
      </c>
      <c r="AI50" s="85">
        <f>VLOOKUP($D50,Résultats!$B$2:$AZ$212,AI$2,FALSE)</f>
        <v>15678.120779999999</v>
      </c>
      <c r="AJ50" s="85">
        <f>VLOOKUP($D50,Résultats!$B$2:$AZ$212,AJ$2,FALSE)</f>
        <v>16213.10605</v>
      </c>
      <c r="AK50" s="85">
        <f>VLOOKUP($D50,Résultats!$B$2:$AZ$212,AK$2,FALSE)</f>
        <v>16716.8626</v>
      </c>
      <c r="AL50" s="85">
        <f>VLOOKUP($D50,Résultats!$B$2:$AZ$212,AL$2,FALSE)</f>
        <v>17198.51368</v>
      </c>
      <c r="AM50" s="85">
        <f>VLOOKUP($D50,Résultats!$B$2:$AZ$212,AM$2,FALSE)</f>
        <v>17662.905920000001</v>
      </c>
    </row>
    <row r="51" spans="3:40" x14ac:dyDescent="0.25">
      <c r="C51" s="86" t="s">
        <v>27</v>
      </c>
      <c r="D51" s="87" t="s">
        <v>53</v>
      </c>
      <c r="E51" s="31">
        <f>VLOOKUP($D51,Résultats!$B$2:$AZ$212,E$2,FALSE)</f>
        <v>7.1825179100000001E-3</v>
      </c>
      <c r="F51" s="31">
        <f>VLOOKUP($D51,Résultats!$B$2:$AZ$212,F$2,FALSE)</f>
        <v>2.3261005620000001</v>
      </c>
      <c r="G51" s="31">
        <f>VLOOKUP($D51,Résultats!$B$2:$AZ$212,G$2,FALSE)</f>
        <v>5.6194719700000002</v>
      </c>
      <c r="H51" s="31">
        <f>VLOOKUP($D51,Résultats!$B$2:$AZ$212,H$2,FALSE)</f>
        <v>7.614179805</v>
      </c>
      <c r="I51" s="31">
        <f>VLOOKUP($D51,Résultats!$B$2:$AZ$212,I$2,FALSE)</f>
        <v>9.8427665419999997</v>
      </c>
      <c r="J51" s="31">
        <f>VLOOKUP($D51,Résultats!$B$2:$AZ$212,J$2,FALSE)</f>
        <v>13.8849812</v>
      </c>
      <c r="K51" s="31">
        <f>VLOOKUP($D51,Résultats!$B$2:$AZ$212,K$2,FALSE)</f>
        <v>23.027459440000001</v>
      </c>
      <c r="L51" s="31">
        <f>VLOOKUP($D51,Résultats!$B$2:$AZ$212,L$2,FALSE)</f>
        <v>35.635792080000002</v>
      </c>
      <c r="M51" s="31">
        <f>VLOOKUP($D51,Résultats!$B$2:$AZ$212,M$2,FALSE)</f>
        <v>50.366025839999999</v>
      </c>
      <c r="N51" s="31">
        <f>VLOOKUP($D51,Résultats!$B$2:$AZ$212,N$2,FALSE)</f>
        <v>67.837944050000004</v>
      </c>
      <c r="O51" s="31">
        <f>VLOOKUP($D51,Résultats!$B$2:$AZ$212,O$2,FALSE)</f>
        <v>89.043902709999998</v>
      </c>
      <c r="P51" s="31">
        <f>VLOOKUP($D51,Résultats!$B$2:$AZ$212,P$2,FALSE)</f>
        <v>114.47664140000001</v>
      </c>
      <c r="Q51" s="31">
        <f>VLOOKUP($D51,Résultats!$B$2:$AZ$212,Q$2,FALSE)</f>
        <v>144.4496068</v>
      </c>
      <c r="R51" s="31">
        <f>VLOOKUP($D51,Résultats!$B$2:$AZ$212,R$2,FALSE)</f>
        <v>179.0485055</v>
      </c>
      <c r="S51" s="31">
        <f>VLOOKUP($D51,Résultats!$B$2:$AZ$212,S$2,FALSE)</f>
        <v>218.19460480000001</v>
      </c>
      <c r="T51" s="31">
        <f>VLOOKUP($D51,Résultats!$B$2:$AZ$212,T$2,FALSE)</f>
        <v>261.65300839999998</v>
      </c>
      <c r="U51" s="31">
        <f>VLOOKUP($D51,Résultats!$B$2:$AZ$212,U$2,FALSE)</f>
        <v>308.15575369999999</v>
      </c>
      <c r="V51" s="31">
        <f>VLOOKUP($D51,Résultats!$B$2:$AZ$212,V$2,FALSE)</f>
        <v>357.80109119999997</v>
      </c>
      <c r="W51" s="31">
        <f>VLOOKUP($D51,Résultats!$B$2:$AZ$212,W$2,FALSE)</f>
        <v>410.41117209999999</v>
      </c>
      <c r="X51" s="31">
        <f>VLOOKUP($D51,Résultats!$B$2:$AZ$212,X$2,FALSE)</f>
        <v>464.54804760000002</v>
      </c>
      <c r="Y51" s="31">
        <f>VLOOKUP($D51,Résultats!$B$2:$AZ$212,Y$2,FALSE)</f>
        <v>521.91681689999996</v>
      </c>
      <c r="Z51" s="31">
        <f>VLOOKUP($D51,Résultats!$B$2:$AZ$212,Z$2,FALSE)</f>
        <v>581.92851719999999</v>
      </c>
      <c r="AA51" s="31">
        <f>VLOOKUP($D51,Résultats!$B$2:$AZ$212,AA$2,FALSE)</f>
        <v>644.3019468</v>
      </c>
      <c r="AB51" s="31">
        <f>VLOOKUP($D51,Résultats!$B$2:$AZ$212,AB$2,FALSE)</f>
        <v>708.93481780000002</v>
      </c>
      <c r="AC51" s="31">
        <f>VLOOKUP($D51,Résultats!$B$2:$AZ$212,AC$2,FALSE)</f>
        <v>775.77179439999998</v>
      </c>
      <c r="AD51" s="31">
        <f>VLOOKUP($D51,Résultats!$B$2:$AZ$212,AD$2,FALSE)</f>
        <v>847.59289509999996</v>
      </c>
      <c r="AE51" s="31">
        <f>VLOOKUP($D51,Résultats!$B$2:$AZ$212,AE$2,FALSE)</f>
        <v>923.61429190000001</v>
      </c>
      <c r="AF51" s="31">
        <f>VLOOKUP($D51,Résultats!$B$2:$AZ$212,AF$2,FALSE)</f>
        <v>1003.517036</v>
      </c>
      <c r="AG51" s="31">
        <f>VLOOKUP($D51,Résultats!$B$2:$AZ$212,AG$2,FALSE)</f>
        <v>1087.2046330000001</v>
      </c>
      <c r="AH51" s="31">
        <f>VLOOKUP($D51,Résultats!$B$2:$AZ$212,AH$2,FALSE)</f>
        <v>1174.584147</v>
      </c>
      <c r="AI51" s="31">
        <f>VLOOKUP($D51,Résultats!$B$2:$AZ$212,AI$2,FALSE)</f>
        <v>1254.0724949999999</v>
      </c>
      <c r="AJ51" s="31">
        <f>VLOOKUP($D51,Résultats!$B$2:$AZ$212,AJ$2,FALSE)</f>
        <v>1331.8882249999999</v>
      </c>
      <c r="AK51" s="31">
        <f>VLOOKUP($D51,Résultats!$B$2:$AZ$212,AK$2,FALSE)</f>
        <v>1410.4506309999999</v>
      </c>
      <c r="AL51" s="31">
        <f>VLOOKUP($D51,Résultats!$B$2:$AZ$212,AL$2,FALSE)</f>
        <v>1490.688093</v>
      </c>
      <c r="AM51" s="31">
        <f>VLOOKUP($D51,Résultats!$B$2:$AZ$212,AM$2,FALSE)</f>
        <v>1573.1406669999999</v>
      </c>
    </row>
    <row r="52" spans="3:40" x14ac:dyDescent="0.25">
      <c r="C52" s="56" t="s">
        <v>28</v>
      </c>
      <c r="D52" s="78" t="s">
        <v>54</v>
      </c>
      <c r="E52" s="31">
        <f>VLOOKUP($D52,Résultats!$B$2:$AZ$212,E$2,FALSE)</f>
        <v>1.6464540999999999E-2</v>
      </c>
      <c r="F52" s="31">
        <f>VLOOKUP($D52,Résultats!$B$2:$AZ$212,F$2,FALSE)</f>
        <v>2.3470067229999998</v>
      </c>
      <c r="G52" s="31">
        <f>VLOOKUP($D52,Résultats!$B$2:$AZ$212,G$2,FALSE)</f>
        <v>5.6170816090000004</v>
      </c>
      <c r="H52" s="31">
        <f>VLOOKUP($D52,Résultats!$B$2:$AZ$212,H$2,FALSE)</f>
        <v>7.5401543139999996</v>
      </c>
      <c r="I52" s="31">
        <f>VLOOKUP($D52,Résultats!$B$2:$AZ$212,I$2,FALSE)</f>
        <v>9.6034460399999997</v>
      </c>
      <c r="J52" s="31">
        <f>VLOOKUP($D52,Résultats!$B$2:$AZ$212,J$2,FALSE)</f>
        <v>13.22262802</v>
      </c>
      <c r="K52" s="31">
        <f>VLOOKUP($D52,Résultats!$B$2:$AZ$212,K$2,FALSE)</f>
        <v>20.40220089</v>
      </c>
      <c r="L52" s="31">
        <f>VLOOKUP($D52,Résultats!$B$2:$AZ$212,L$2,FALSE)</f>
        <v>29.77169078</v>
      </c>
      <c r="M52" s="31">
        <f>VLOOKUP($D52,Résultats!$B$2:$AZ$212,M$2,FALSE)</f>
        <v>40.568626080000001</v>
      </c>
      <c r="N52" s="31">
        <f>VLOOKUP($D52,Résultats!$B$2:$AZ$212,N$2,FALSE)</f>
        <v>53.20392141</v>
      </c>
      <c r="O52" s="31">
        <f>VLOOKUP($D52,Résultats!$B$2:$AZ$212,O$2,FALSE)</f>
        <v>68.35014606</v>
      </c>
      <c r="P52" s="31">
        <f>VLOOKUP($D52,Résultats!$B$2:$AZ$212,P$2,FALSE)</f>
        <v>86.302694680000002</v>
      </c>
      <c r="Q52" s="31">
        <f>VLOOKUP($D52,Résultats!$B$2:$AZ$212,Q$2,FALSE)</f>
        <v>107.2266752</v>
      </c>
      <c r="R52" s="31">
        <f>VLOOKUP($D52,Résultats!$B$2:$AZ$212,R$2,FALSE)</f>
        <v>131.1276115</v>
      </c>
      <c r="S52" s="31">
        <f>VLOOKUP($D52,Résultats!$B$2:$AZ$212,S$2,FALSE)</f>
        <v>157.90016349999999</v>
      </c>
      <c r="T52" s="31">
        <f>VLOOKUP($D52,Résultats!$B$2:$AZ$212,T$2,FALSE)</f>
        <v>187.33541629999999</v>
      </c>
      <c r="U52" s="31">
        <f>VLOOKUP($D52,Résultats!$B$2:$AZ$212,U$2,FALSE)</f>
        <v>218.52482599999999</v>
      </c>
      <c r="V52" s="31">
        <f>VLOOKUP($D52,Résultats!$B$2:$AZ$212,V$2,FALSE)</f>
        <v>251.50298720000001</v>
      </c>
      <c r="W52" s="31">
        <f>VLOOKUP($D52,Résultats!$B$2:$AZ$212,W$2,FALSE)</f>
        <v>286.11552469999998</v>
      </c>
      <c r="X52" s="31">
        <f>VLOOKUP($D52,Résultats!$B$2:$AZ$212,X$2,FALSE)</f>
        <v>321.37129299999998</v>
      </c>
      <c r="Y52" s="31">
        <f>VLOOKUP($D52,Résultats!$B$2:$AZ$212,Y$2,FALSE)</f>
        <v>358.37364880000001</v>
      </c>
      <c r="Z52" s="31">
        <f>VLOOKUP($D52,Résultats!$B$2:$AZ$212,Z$2,FALSE)</f>
        <v>396.69798309999999</v>
      </c>
      <c r="AA52" s="31">
        <f>VLOOKUP($D52,Résultats!$B$2:$AZ$212,AA$2,FALSE)</f>
        <v>436.12778300000002</v>
      </c>
      <c r="AB52" s="31">
        <f>VLOOKUP($D52,Résultats!$B$2:$AZ$212,AB$2,FALSE)</f>
        <v>476.56584149999998</v>
      </c>
      <c r="AC52" s="31">
        <f>VLOOKUP($D52,Résultats!$B$2:$AZ$212,AC$2,FALSE)</f>
        <v>517.94625389999999</v>
      </c>
      <c r="AD52" s="31">
        <f>VLOOKUP($D52,Résultats!$B$2:$AZ$212,AD$2,FALSE)</f>
        <v>561.80267990000004</v>
      </c>
      <c r="AE52" s="31">
        <f>VLOOKUP($D52,Résultats!$B$2:$AZ$212,AE$2,FALSE)</f>
        <v>607.56634340000005</v>
      </c>
      <c r="AF52" s="31">
        <f>VLOOKUP($D52,Résultats!$B$2:$AZ$212,AF$2,FALSE)</f>
        <v>654.96950230000004</v>
      </c>
      <c r="AG52" s="31">
        <f>VLOOKUP($D52,Résultats!$B$2:$AZ$212,AG$2,FALSE)</f>
        <v>703.88357259999998</v>
      </c>
      <c r="AH52" s="31">
        <f>VLOOKUP($D52,Résultats!$B$2:$AZ$212,AH$2,FALSE)</f>
        <v>754.18060170000001</v>
      </c>
      <c r="AI52" s="31">
        <f>VLOOKUP($D52,Résultats!$B$2:$AZ$212,AI$2,FALSE)</f>
        <v>798.84394480000003</v>
      </c>
      <c r="AJ52" s="31">
        <f>VLOOKUP($D52,Résultats!$B$2:$AZ$212,AJ$2,FALSE)</f>
        <v>841.63682919999997</v>
      </c>
      <c r="AK52" s="31">
        <f>VLOOKUP($D52,Résultats!$B$2:$AZ$212,AK$2,FALSE)</f>
        <v>883.97159620000002</v>
      </c>
      <c r="AL52" s="31">
        <f>VLOOKUP($D52,Résultats!$B$2:$AZ$212,AL$2,FALSE)</f>
        <v>926.34724110000002</v>
      </c>
      <c r="AM52" s="31">
        <f>VLOOKUP($D52,Résultats!$B$2:$AZ$212,AM$2,FALSE)</f>
        <v>969.01773609999998</v>
      </c>
    </row>
    <row r="53" spans="3:40" x14ac:dyDescent="0.25">
      <c r="C53" s="56" t="s">
        <v>29</v>
      </c>
      <c r="D53" s="78" t="s">
        <v>55</v>
      </c>
      <c r="E53" s="31">
        <f>VLOOKUP($D53,Résultats!$B$2:$AZ$212,E$2,FALSE)</f>
        <v>6.7405168000000001E-2</v>
      </c>
      <c r="F53" s="31">
        <f>VLOOKUP($D53,Résultats!$B$2:$AZ$212,F$2,FALSE)</f>
        <v>5.0196419739999998</v>
      </c>
      <c r="G53" s="31">
        <f>VLOOKUP($D53,Résultats!$B$2:$AZ$212,G$2,FALSE)</f>
        <v>11.831214299999999</v>
      </c>
      <c r="H53" s="31">
        <f>VLOOKUP($D53,Résultats!$B$2:$AZ$212,H$2,FALSE)</f>
        <v>15.639304299999999</v>
      </c>
      <c r="I53" s="31">
        <f>VLOOKUP($D53,Résultats!$B$2:$AZ$212,I$2,FALSE)</f>
        <v>19.433923780000001</v>
      </c>
      <c r="J53" s="31">
        <f>VLOOKUP($D53,Résultats!$B$2:$AZ$212,J$2,FALSE)</f>
        <v>25.661903330000001</v>
      </c>
      <c r="K53" s="31">
        <f>VLOOKUP($D53,Résultats!$B$2:$AZ$212,K$2,FALSE)</f>
        <v>34.650103450000003</v>
      </c>
      <c r="L53" s="31">
        <f>VLOOKUP($D53,Résultats!$B$2:$AZ$212,L$2,FALSE)</f>
        <v>44.62478291</v>
      </c>
      <c r="M53" s="31">
        <f>VLOOKUP($D53,Résultats!$B$2:$AZ$212,M$2,FALSE)</f>
        <v>55.65641411</v>
      </c>
      <c r="N53" s="31">
        <f>VLOOKUP($D53,Résultats!$B$2:$AZ$212,N$2,FALSE)</f>
        <v>68.052780010000006</v>
      </c>
      <c r="O53" s="31">
        <f>VLOOKUP($D53,Résultats!$B$2:$AZ$212,O$2,FALSE)</f>
        <v>82.365626329999998</v>
      </c>
      <c r="P53" s="31">
        <f>VLOOKUP($D53,Résultats!$B$2:$AZ$212,P$2,FALSE)</f>
        <v>98.732056709999995</v>
      </c>
      <c r="Q53" s="31">
        <f>VLOOKUP($D53,Résultats!$B$2:$AZ$212,Q$2,FALSE)</f>
        <v>117.1658697</v>
      </c>
      <c r="R53" s="31">
        <f>VLOOKUP($D53,Résultats!$B$2:$AZ$212,R$2,FALSE)</f>
        <v>137.5434717</v>
      </c>
      <c r="S53" s="31">
        <f>VLOOKUP($D53,Résultats!$B$2:$AZ$212,S$2,FALSE)</f>
        <v>159.6586992</v>
      </c>
      <c r="T53" s="31">
        <f>VLOOKUP($D53,Résultats!$B$2:$AZ$212,T$2,FALSE)</f>
        <v>183.23212720000001</v>
      </c>
      <c r="U53" s="31">
        <f>VLOOKUP($D53,Résultats!$B$2:$AZ$212,U$2,FALSE)</f>
        <v>207.4215988</v>
      </c>
      <c r="V53" s="31">
        <f>VLOOKUP($D53,Résultats!$B$2:$AZ$212,V$2,FALSE)</f>
        <v>232.19934509999999</v>
      </c>
      <c r="W53" s="31">
        <f>VLOOKUP($D53,Résultats!$B$2:$AZ$212,W$2,FALSE)</f>
        <v>257.38198879999999</v>
      </c>
      <c r="X53" s="31">
        <f>VLOOKUP($D53,Résultats!$B$2:$AZ$212,X$2,FALSE)</f>
        <v>282.15223090000001</v>
      </c>
      <c r="Y53" s="31">
        <f>VLOOKUP($D53,Résultats!$B$2:$AZ$212,Y$2,FALSE)</f>
        <v>307.30832850000002</v>
      </c>
      <c r="Z53" s="31">
        <f>VLOOKUP($D53,Résultats!$B$2:$AZ$212,Z$2,FALSE)</f>
        <v>332.4769379</v>
      </c>
      <c r="AA53" s="31">
        <f>VLOOKUP($D53,Résultats!$B$2:$AZ$212,AA$2,FALSE)</f>
        <v>357.45483810000002</v>
      </c>
      <c r="AB53" s="31">
        <f>VLOOKUP($D53,Résultats!$B$2:$AZ$212,AB$2,FALSE)</f>
        <v>382.13331690000001</v>
      </c>
      <c r="AC53" s="31">
        <f>VLOOKUP($D53,Résultats!$B$2:$AZ$212,AC$2,FALSE)</f>
        <v>406.43018180000001</v>
      </c>
      <c r="AD53" s="31">
        <f>VLOOKUP($D53,Résultats!$B$2:$AZ$212,AD$2,FALSE)</f>
        <v>430.88059170000002</v>
      </c>
      <c r="AE53" s="31">
        <f>VLOOKUP($D53,Résultats!$B$2:$AZ$212,AE$2,FALSE)</f>
        <v>455.01749319999999</v>
      </c>
      <c r="AF53" s="31">
        <f>VLOOKUP($D53,Résultats!$B$2:$AZ$212,AF$2,FALSE)</f>
        <v>478.59123119999998</v>
      </c>
      <c r="AG53" s="31">
        <f>VLOOKUP($D53,Résultats!$B$2:$AZ$212,AG$2,FALSE)</f>
        <v>501.44585419999999</v>
      </c>
      <c r="AH53" s="31">
        <f>VLOOKUP($D53,Résultats!$B$2:$AZ$212,AH$2,FALSE)</f>
        <v>523.42920609999999</v>
      </c>
      <c r="AI53" s="31">
        <f>VLOOKUP($D53,Résultats!$B$2:$AZ$212,AI$2,FALSE)</f>
        <v>540.66831049999996</v>
      </c>
      <c r="AJ53" s="31">
        <f>VLOOKUP($D53,Résultats!$B$2:$AZ$212,AJ$2,FALSE)</f>
        <v>555.33139430000006</v>
      </c>
      <c r="AK53" s="31">
        <f>VLOOKUP($D53,Résultats!$B$2:$AZ$212,AK$2,FALSE)</f>
        <v>568.17609489999995</v>
      </c>
      <c r="AL53" s="31">
        <f>VLOOKUP($D53,Résultats!$B$2:$AZ$212,AL$2,FALSE)</f>
        <v>579.43399620000002</v>
      </c>
      <c r="AM53" s="31">
        <f>VLOOKUP($D53,Résultats!$B$2:$AZ$212,AM$2,FALSE)</f>
        <v>589.18788380000001</v>
      </c>
    </row>
    <row r="54" spans="3:40" x14ac:dyDescent="0.25">
      <c r="C54" s="56" t="s">
        <v>30</v>
      </c>
      <c r="D54" s="78" t="s">
        <v>56</v>
      </c>
      <c r="E54" s="31">
        <f>VLOOKUP($D54,Résultats!$B$2:$AZ$212,E$2,FALSE)</f>
        <v>1.5834689479999999</v>
      </c>
      <c r="F54" s="31">
        <f>VLOOKUP($D54,Résultats!$B$2:$AZ$212,F$2,FALSE)</f>
        <v>106.5273668</v>
      </c>
      <c r="G54" s="31">
        <f>VLOOKUP($D54,Résultats!$B$2:$AZ$212,G$2,FALSE)</f>
        <v>250.23994479999999</v>
      </c>
      <c r="H54" s="31">
        <f>VLOOKUP($D54,Résultats!$B$2:$AZ$212,H$2,FALSE)</f>
        <v>329.68175639999998</v>
      </c>
      <c r="I54" s="31">
        <f>VLOOKUP($D54,Résultats!$B$2:$AZ$212,I$2,FALSE)</f>
        <v>407.54445879999997</v>
      </c>
      <c r="J54" s="31">
        <f>VLOOKUP($D54,Résultats!$B$2:$AZ$212,J$2,FALSE)</f>
        <v>533.37977909999995</v>
      </c>
      <c r="K54" s="31">
        <f>VLOOKUP($D54,Résultats!$B$2:$AZ$212,K$2,FALSE)</f>
        <v>700.90188880000005</v>
      </c>
      <c r="L54" s="31">
        <f>VLOOKUP($D54,Résultats!$B$2:$AZ$212,L$2,FALSE)</f>
        <v>879.41987710000001</v>
      </c>
      <c r="M54" s="31">
        <f>VLOOKUP($D54,Résultats!$B$2:$AZ$212,M$2,FALSE)</f>
        <v>1075.2032939999999</v>
      </c>
      <c r="N54" s="31">
        <f>VLOOKUP($D54,Résultats!$B$2:$AZ$212,N$2,FALSE)</f>
        <v>1293.5837650000001</v>
      </c>
      <c r="O54" s="31">
        <f>VLOOKUP($D54,Résultats!$B$2:$AZ$212,O$2,FALSE)</f>
        <v>1544.279125</v>
      </c>
      <c r="P54" s="31">
        <f>VLOOKUP($D54,Résultats!$B$2:$AZ$212,P$2,FALSE)</f>
        <v>1829.5878090000001</v>
      </c>
      <c r="Q54" s="31">
        <f>VLOOKUP($D54,Résultats!$B$2:$AZ$212,Q$2,FALSE)</f>
        <v>2149.7192209999998</v>
      </c>
      <c r="R54" s="31">
        <f>VLOOKUP($D54,Résultats!$B$2:$AZ$212,R$2,FALSE)</f>
        <v>2502.5593909999998</v>
      </c>
      <c r="S54" s="31">
        <f>VLOOKUP($D54,Résultats!$B$2:$AZ$212,S$2,FALSE)</f>
        <v>2884.6373739999999</v>
      </c>
      <c r="T54" s="31">
        <f>VLOOKUP($D54,Résultats!$B$2:$AZ$212,T$2,FALSE)</f>
        <v>3291.2749669999998</v>
      </c>
      <c r="U54" s="31">
        <f>VLOOKUP($D54,Résultats!$B$2:$AZ$212,U$2,FALSE)</f>
        <v>3708.0349820000001</v>
      </c>
      <c r="V54" s="31">
        <f>VLOOKUP($D54,Résultats!$B$2:$AZ$212,V$2,FALSE)</f>
        <v>4134.7587919999996</v>
      </c>
      <c r="W54" s="31">
        <f>VLOOKUP($D54,Résultats!$B$2:$AZ$212,W$2,FALSE)</f>
        <v>4568.6013030000004</v>
      </c>
      <c r="X54" s="31">
        <f>VLOOKUP($D54,Résultats!$B$2:$AZ$212,X$2,FALSE)</f>
        <v>4995.6990400000004</v>
      </c>
      <c r="Y54" s="31">
        <f>VLOOKUP($D54,Résultats!$B$2:$AZ$212,Y$2,FALSE)</f>
        <v>5430.385843</v>
      </c>
      <c r="Z54" s="31">
        <f>VLOOKUP($D54,Résultats!$B$2:$AZ$212,Z$2,FALSE)</f>
        <v>5866.6002269999999</v>
      </c>
      <c r="AA54" s="31">
        <f>VLOOKUP($D54,Résultats!$B$2:$AZ$212,AA$2,FALSE)</f>
        <v>6301.2686359999998</v>
      </c>
      <c r="AB54" s="31">
        <f>VLOOKUP($D54,Résultats!$B$2:$AZ$212,AB$2,FALSE)</f>
        <v>6732.9872580000001</v>
      </c>
      <c r="AC54" s="31">
        <f>VLOOKUP($D54,Résultats!$B$2:$AZ$212,AC$2,FALSE)</f>
        <v>7160.8346190000002</v>
      </c>
      <c r="AD54" s="31">
        <f>VLOOKUP($D54,Résultats!$B$2:$AZ$212,AD$2,FALSE)</f>
        <v>7596.0764589999999</v>
      </c>
      <c r="AE54" s="31">
        <f>VLOOKUP($D54,Résultats!$B$2:$AZ$212,AE$2,FALSE)</f>
        <v>8031.6040759999996</v>
      </c>
      <c r="AF54" s="31">
        <f>VLOOKUP($D54,Résultats!$B$2:$AZ$212,AF$2,FALSE)</f>
        <v>8464.1599829999996</v>
      </c>
      <c r="AG54" s="31">
        <f>VLOOKUP($D54,Résultats!$B$2:$AZ$212,AG$2,FALSE)</f>
        <v>8892.1980480000002</v>
      </c>
      <c r="AH54" s="31">
        <f>VLOOKUP($D54,Résultats!$B$2:$AZ$212,AH$2,FALSE)</f>
        <v>9314.288665</v>
      </c>
      <c r="AI54" s="31">
        <f>VLOOKUP($D54,Résultats!$B$2:$AZ$212,AI$2,FALSE)</f>
        <v>9659.8276779999997</v>
      </c>
      <c r="AJ54" s="31">
        <f>VLOOKUP($D54,Résultats!$B$2:$AZ$212,AJ$2,FALSE)</f>
        <v>9969.2144339999995</v>
      </c>
      <c r="AK54" s="31">
        <f>VLOOKUP($D54,Résultats!$B$2:$AZ$212,AK$2,FALSE)</f>
        <v>10257.50164</v>
      </c>
      <c r="AL54" s="31">
        <f>VLOOKUP($D54,Résultats!$B$2:$AZ$212,AL$2,FALSE)</f>
        <v>10530.203960000001</v>
      </c>
      <c r="AM54" s="31">
        <f>VLOOKUP($D54,Résultats!$B$2:$AZ$212,AM$2,FALSE)</f>
        <v>10790.229450000001</v>
      </c>
    </row>
    <row r="55" spans="3:40" x14ac:dyDescent="0.25">
      <c r="C55" s="56" t="s">
        <v>31</v>
      </c>
      <c r="D55" s="78" t="s">
        <v>57</v>
      </c>
      <c r="E55" s="31">
        <f>VLOOKUP($D55,Résultats!$B$2:$AZ$212,E$2,FALSE)</f>
        <v>0.62410555599999995</v>
      </c>
      <c r="F55" s="31">
        <f>VLOOKUP($D55,Résultats!$B$2:$AZ$212,F$2,FALSE)</f>
        <v>40.98685682</v>
      </c>
      <c r="G55" s="31">
        <f>VLOOKUP($D55,Résultats!$B$2:$AZ$212,G$2,FALSE)</f>
        <v>96.196619350000006</v>
      </c>
      <c r="H55" s="31">
        <f>VLOOKUP($D55,Résultats!$B$2:$AZ$212,H$2,FALSE)</f>
        <v>126.62093470000001</v>
      </c>
      <c r="I55" s="31">
        <f>VLOOKUP($D55,Résultats!$B$2:$AZ$212,I$2,FALSE)</f>
        <v>156.2919847</v>
      </c>
      <c r="J55" s="31">
        <f>VLOOKUP($D55,Résultats!$B$2:$AZ$212,J$2,FALSE)</f>
        <v>204.0049947</v>
      </c>
      <c r="K55" s="31">
        <f>VLOOKUP($D55,Résultats!$B$2:$AZ$212,K$2,FALSE)</f>
        <v>265.50040189999999</v>
      </c>
      <c r="L55" s="31">
        <f>VLOOKUP($D55,Résultats!$B$2:$AZ$212,L$2,FALSE)</f>
        <v>329.52018079999999</v>
      </c>
      <c r="M55" s="31">
        <f>VLOOKUP($D55,Résultats!$B$2:$AZ$212,M$2,FALSE)</f>
        <v>399.2652789</v>
      </c>
      <c r="N55" s="31">
        <f>VLOOKUP($D55,Résultats!$B$2:$AZ$212,N$2,FALSE)</f>
        <v>476.52779629999998</v>
      </c>
      <c r="O55" s="31">
        <f>VLOOKUP($D55,Résultats!$B$2:$AZ$212,O$2,FALSE)</f>
        <v>564.64371489999996</v>
      </c>
      <c r="P55" s="31">
        <f>VLOOKUP($D55,Résultats!$B$2:$AZ$212,P$2,FALSE)</f>
        <v>664.27792469999997</v>
      </c>
      <c r="Q55" s="31">
        <f>VLOOKUP($D55,Résultats!$B$2:$AZ$212,Q$2,FALSE)</f>
        <v>775.36486760000003</v>
      </c>
      <c r="R55" s="31">
        <f>VLOOKUP($D55,Résultats!$B$2:$AZ$212,R$2,FALSE)</f>
        <v>897.04005659999996</v>
      </c>
      <c r="S55" s="31">
        <f>VLOOKUP($D55,Résultats!$B$2:$AZ$212,S$2,FALSE)</f>
        <v>1027.988531</v>
      </c>
      <c r="T55" s="31">
        <f>VLOOKUP($D55,Résultats!$B$2:$AZ$212,T$2,FALSE)</f>
        <v>1166.499157</v>
      </c>
      <c r="U55" s="31">
        <f>VLOOKUP($D55,Résultats!$B$2:$AZ$212,U$2,FALSE)</f>
        <v>1307.531532</v>
      </c>
      <c r="V55" s="31">
        <f>VLOOKUP($D55,Résultats!$B$2:$AZ$212,V$2,FALSE)</f>
        <v>1450.9901829999999</v>
      </c>
      <c r="W55" s="31">
        <f>VLOOKUP($D55,Résultats!$B$2:$AZ$212,W$2,FALSE)</f>
        <v>1595.8602229999999</v>
      </c>
      <c r="X55" s="31">
        <f>VLOOKUP($D55,Résultats!$B$2:$AZ$212,X$2,FALSE)</f>
        <v>1737.410253</v>
      </c>
      <c r="Y55" s="31">
        <f>VLOOKUP($D55,Résultats!$B$2:$AZ$212,Y$2,FALSE)</f>
        <v>1880.4640569999999</v>
      </c>
      <c r="Z55" s="31">
        <f>VLOOKUP($D55,Résultats!$B$2:$AZ$212,Z$2,FALSE)</f>
        <v>2022.946807</v>
      </c>
      <c r="AA55" s="31">
        <f>VLOOKUP($D55,Résultats!$B$2:$AZ$212,AA$2,FALSE)</f>
        <v>2163.8092409999999</v>
      </c>
      <c r="AB55" s="31">
        <f>VLOOKUP($D55,Résultats!$B$2:$AZ$212,AB$2,FALSE)</f>
        <v>2302.5727820000002</v>
      </c>
      <c r="AC55" s="31">
        <f>VLOOKUP($D55,Résultats!$B$2:$AZ$212,AC$2,FALSE)</f>
        <v>2438.9270369999999</v>
      </c>
      <c r="AD55" s="31">
        <f>VLOOKUP($D55,Résultats!$B$2:$AZ$212,AD$2,FALSE)</f>
        <v>2576.0736510000002</v>
      </c>
      <c r="AE55" s="31">
        <f>VLOOKUP($D55,Résultats!$B$2:$AZ$212,AE$2,FALSE)</f>
        <v>2711.6511409999998</v>
      </c>
      <c r="AF55" s="31">
        <f>VLOOKUP($D55,Résultats!$B$2:$AZ$212,AF$2,FALSE)</f>
        <v>2844.591328</v>
      </c>
      <c r="AG55" s="31">
        <f>VLOOKUP($D55,Résultats!$B$2:$AZ$212,AG$2,FALSE)</f>
        <v>2974.3971179999999</v>
      </c>
      <c r="AH55" s="31">
        <f>VLOOKUP($D55,Résultats!$B$2:$AZ$212,AH$2,FALSE)</f>
        <v>3100.6201369999999</v>
      </c>
      <c r="AI55" s="31">
        <f>VLOOKUP($D55,Résultats!$B$2:$AZ$212,AI$2,FALSE)</f>
        <v>3200.9226570000001</v>
      </c>
      <c r="AJ55" s="31">
        <f>VLOOKUP($D55,Résultats!$B$2:$AZ$212,AJ$2,FALSE)</f>
        <v>3288.3321959999998</v>
      </c>
      <c r="AK55" s="31">
        <f>VLOOKUP($D55,Résultats!$B$2:$AZ$212,AK$2,FALSE)</f>
        <v>3367.7074929999999</v>
      </c>
      <c r="AL55" s="31">
        <f>VLOOKUP($D55,Résultats!$B$2:$AZ$212,AL$2,FALSE)</f>
        <v>3440.8594159999998</v>
      </c>
      <c r="AM55" s="31">
        <f>VLOOKUP($D55,Résultats!$B$2:$AZ$212,AM$2,FALSE)</f>
        <v>3508.7636640000001</v>
      </c>
    </row>
    <row r="56" spans="3:40" x14ac:dyDescent="0.25">
      <c r="C56" s="56" t="s">
        <v>32</v>
      </c>
      <c r="D56" s="78" t="s">
        <v>58</v>
      </c>
      <c r="E56" s="31">
        <f>VLOOKUP($D56,Résultats!$B$2:$AZ$212,E$2,FALSE)</f>
        <v>8.5085212099999998E-3</v>
      </c>
      <c r="F56" s="31">
        <f>VLOOKUP($D56,Résultats!$B$2:$AZ$212,F$2,FALSE)</f>
        <v>1.22062795E-2</v>
      </c>
      <c r="G56" s="31">
        <f>VLOOKUP($D56,Résultats!$B$2:$AZ$212,G$2,FALSE)</f>
        <v>1.0410278E-2</v>
      </c>
      <c r="H56" s="31">
        <f>VLOOKUP($D56,Résultats!$B$2:$AZ$212,H$2,FALSE)</f>
        <v>9.88976414E-3</v>
      </c>
      <c r="I56" s="31">
        <f>VLOOKUP($D56,Résultats!$B$2:$AZ$212,I$2,FALSE)</f>
        <v>9.3952759399999995E-3</v>
      </c>
      <c r="J56" s="31">
        <f>VLOOKUP($D56,Résultats!$B$2:$AZ$212,J$2,FALSE)</f>
        <v>8.9255121399999995E-3</v>
      </c>
      <c r="K56" s="31">
        <f>VLOOKUP($D56,Résultats!$B$2:$AZ$212,K$2,FALSE)</f>
        <v>8.4296503499999998E-3</v>
      </c>
      <c r="L56" s="31">
        <f>VLOOKUP($D56,Résultats!$B$2:$AZ$212,L$2,FALSE)</f>
        <v>7.9337885699999906E-3</v>
      </c>
      <c r="M56" s="31">
        <f>VLOOKUP($D56,Résultats!$B$2:$AZ$212,M$2,FALSE)</f>
        <v>7.4670951200000004E-3</v>
      </c>
      <c r="N56" s="31">
        <f>VLOOKUP($D56,Résultats!$B$2:$AZ$212,N$2,FALSE)</f>
        <v>7.02785423E-3</v>
      </c>
      <c r="O56" s="31">
        <f>VLOOKUP($D56,Résultats!$B$2:$AZ$212,O$2,FALSE)</f>
        <v>6.6144510400000002E-3</v>
      </c>
      <c r="P56" s="31">
        <f>VLOOKUP($D56,Résultats!$B$2:$AZ$212,P$2,FALSE)</f>
        <v>6.2253656899999999E-3</v>
      </c>
      <c r="Q56" s="31">
        <f>VLOOKUP($D56,Résultats!$B$2:$AZ$212,Q$2,FALSE)</f>
        <v>5.85916771E-3</v>
      </c>
      <c r="R56" s="31">
        <f>VLOOKUP($D56,Résultats!$B$2:$AZ$212,R$2,FALSE)</f>
        <v>5.5145107799999997E-3</v>
      </c>
      <c r="S56" s="31">
        <f>VLOOKUP($D56,Résultats!$B$2:$AZ$212,S$2,FALSE)</f>
        <v>5.1901278000000004E-3</v>
      </c>
      <c r="T56" s="31">
        <f>VLOOKUP($D56,Résultats!$B$2:$AZ$212,T$2,FALSE)</f>
        <v>4.8848261600000003E-3</v>
      </c>
      <c r="U56" s="31">
        <f>VLOOKUP($D56,Résultats!$B$2:$AZ$212,U$2,FALSE)</f>
        <v>4.5974834500000002E-3</v>
      </c>
      <c r="V56" s="31">
        <f>VLOOKUP($D56,Résultats!$B$2:$AZ$212,V$2,FALSE)</f>
        <v>4.3270432399999999E-3</v>
      </c>
      <c r="W56" s="31">
        <f>VLOOKUP($D56,Résultats!$B$2:$AZ$212,W$2,FALSE)</f>
        <v>4.0725112899999997E-3</v>
      </c>
      <c r="X56" s="31">
        <f>VLOOKUP($D56,Résultats!$B$2:$AZ$212,X$2,FALSE)</f>
        <v>3.8329518000000001E-3</v>
      </c>
      <c r="Y56" s="31">
        <f>VLOOKUP($D56,Résultats!$B$2:$AZ$212,Y$2,FALSE)</f>
        <v>3.60748405E-3</v>
      </c>
      <c r="Z56" s="31">
        <f>VLOOKUP($D56,Résultats!$B$2:$AZ$212,Z$2,FALSE)</f>
        <v>3.3952791000000002E-3</v>
      </c>
      <c r="AA56" s="31">
        <f>VLOOKUP($D56,Résultats!$B$2:$AZ$212,AA$2,FALSE)</f>
        <v>3.1955567999999998E-3</v>
      </c>
      <c r="AB56" s="31">
        <f>VLOOKUP($D56,Résultats!$B$2:$AZ$212,AB$2,FALSE)</f>
        <v>3.00758287E-3</v>
      </c>
      <c r="AC56" s="31">
        <f>VLOOKUP($D56,Résultats!$B$2:$AZ$212,AC$2,FALSE)</f>
        <v>2.8306662299999999E-3</v>
      </c>
      <c r="AD56" s="31">
        <f>VLOOKUP($D56,Résultats!$B$2:$AZ$212,AD$2,FALSE)</f>
        <v>2.6631711899999999E-3</v>
      </c>
      <c r="AE56" s="31">
        <f>VLOOKUP($D56,Résultats!$B$2:$AZ$212,AE$2,FALSE)</f>
        <v>2.5046490999999999E-3</v>
      </c>
      <c r="AF56" s="31">
        <f>VLOOKUP($D56,Résultats!$B$2:$AZ$212,AF$2,FALSE)</f>
        <v>2.3546701100000001E-3</v>
      </c>
      <c r="AG56" s="31">
        <f>VLOOKUP($D56,Résultats!$B$2:$AZ$212,AG$2,FALSE)</f>
        <v>2.2128225099999998E-3</v>
      </c>
      <c r="AH56" s="31">
        <f>VLOOKUP($D56,Résultats!$B$2:$AZ$212,AH$2,FALSE)</f>
        <v>2.0787120600000001E-3</v>
      </c>
      <c r="AI56" s="31">
        <f>VLOOKUP($D56,Résultats!$B$2:$AZ$212,AI$2,FALSE)</f>
        <v>1.9519613199999999E-3</v>
      </c>
      <c r="AJ56" s="31">
        <f>VLOOKUP($D56,Résultats!$B$2:$AZ$212,AJ$2,FALSE)</f>
        <v>1.8322090900000001E-3</v>
      </c>
      <c r="AK56" s="31">
        <f>VLOOKUP($D56,Résultats!$B$2:$AZ$212,AK$2,FALSE)</f>
        <v>1.7191097700000001E-3</v>
      </c>
      <c r="AL56" s="31">
        <f>VLOOKUP($D56,Résultats!$B$2:$AZ$212,AL$2,FALSE)</f>
        <v>1.61233276E-3</v>
      </c>
      <c r="AM56" s="31">
        <f>VLOOKUP($D56,Résultats!$B$2:$AZ$212,AM$2,FALSE)</f>
        <v>1.5115619600000001E-3</v>
      </c>
    </row>
    <row r="57" spans="3:40" x14ac:dyDescent="0.25">
      <c r="C57" s="56" t="s">
        <v>33</v>
      </c>
      <c r="D57" s="78" t="s">
        <v>59</v>
      </c>
      <c r="E57" s="31">
        <f>VLOOKUP($D57,Résultats!$B$2:$AZ$212,E$2,FALSE)</f>
        <v>0.1045332606</v>
      </c>
      <c r="F57" s="31">
        <f>VLOOKUP($D57,Résultats!$B$2:$AZ$212,F$2,FALSE)</f>
        <v>5.900971889</v>
      </c>
      <c r="G57" s="31">
        <f>VLOOKUP($D57,Résultats!$B$2:$AZ$212,G$2,FALSE)</f>
        <v>13.768929549999999</v>
      </c>
      <c r="H57" s="31">
        <f>VLOOKUP($D57,Résultats!$B$2:$AZ$212,H$2,FALSE)</f>
        <v>18.018278850000002</v>
      </c>
      <c r="I57" s="31">
        <f>VLOOKUP($D57,Résultats!$B$2:$AZ$212,I$2,FALSE)</f>
        <v>22.036694780000001</v>
      </c>
      <c r="J57" s="31">
        <f>VLOOKUP($D57,Résultats!$B$2:$AZ$212,J$2,FALSE)</f>
        <v>28.304968630000001</v>
      </c>
      <c r="K57" s="31">
        <f>VLOOKUP($D57,Résultats!$B$2:$AZ$212,K$2,FALSE)</f>
        <v>34.949466999999999</v>
      </c>
      <c r="L57" s="31">
        <f>VLOOKUP($D57,Résultats!$B$2:$AZ$212,L$2,FALSE)</f>
        <v>40.97592993</v>
      </c>
      <c r="M57" s="31">
        <f>VLOOKUP($D57,Résultats!$B$2:$AZ$212,M$2,FALSE)</f>
        <v>47.307704229999999</v>
      </c>
      <c r="N57" s="31">
        <f>VLOOKUP($D57,Résultats!$B$2:$AZ$212,N$2,FALSE)</f>
        <v>54.0729732</v>
      </c>
      <c r="O57" s="31">
        <f>VLOOKUP($D57,Résultats!$B$2:$AZ$212,O$2,FALSE)</f>
        <v>61.539563719999997</v>
      </c>
      <c r="P57" s="31">
        <f>VLOOKUP($D57,Résultats!$B$2:$AZ$212,P$2,FALSE)</f>
        <v>69.719352659999998</v>
      </c>
      <c r="Q57" s="31">
        <f>VLOOKUP($D57,Résultats!$B$2:$AZ$212,Q$2,FALSE)</f>
        <v>78.567030639999999</v>
      </c>
      <c r="R57" s="31">
        <f>VLOOKUP($D57,Résultats!$B$2:$AZ$212,R$2,FALSE)</f>
        <v>87.978618639999894</v>
      </c>
      <c r="S57" s="31">
        <f>VLOOKUP($D57,Résultats!$B$2:$AZ$212,S$2,FALSE)</f>
        <v>97.823828789999894</v>
      </c>
      <c r="T57" s="31">
        <f>VLOOKUP($D57,Résultats!$B$2:$AZ$212,T$2,FALSE)</f>
        <v>107.9502213</v>
      </c>
      <c r="U57" s="31">
        <f>VLOOKUP($D57,Résultats!$B$2:$AZ$212,U$2,FALSE)</f>
        <v>117.9550966</v>
      </c>
      <c r="V57" s="31">
        <f>VLOOKUP($D57,Résultats!$B$2:$AZ$212,V$2,FALSE)</f>
        <v>127.8361878</v>
      </c>
      <c r="W57" s="31">
        <f>VLOOKUP($D57,Résultats!$B$2:$AZ$212,W$2,FALSE)</f>
        <v>137.5210807</v>
      </c>
      <c r="X57" s="31">
        <f>VLOOKUP($D57,Résultats!$B$2:$AZ$212,X$2,FALSE)</f>
        <v>146.66943209999999</v>
      </c>
      <c r="Y57" s="31">
        <f>VLOOKUP($D57,Résultats!$B$2:$AZ$212,Y$2,FALSE)</f>
        <v>155.64559030000001</v>
      </c>
      <c r="Z57" s="31">
        <f>VLOOKUP($D57,Résultats!$B$2:$AZ$212,Z$2,FALSE)</f>
        <v>164.30968089999999</v>
      </c>
      <c r="AA57" s="31">
        <f>VLOOKUP($D57,Résultats!$B$2:$AZ$212,AA$2,FALSE)</f>
        <v>172.60122509999999</v>
      </c>
      <c r="AB57" s="31">
        <f>VLOOKUP($D57,Résultats!$B$2:$AZ$212,AB$2,FALSE)</f>
        <v>180.50301260000001</v>
      </c>
      <c r="AC57" s="31">
        <f>VLOOKUP($D57,Résultats!$B$2:$AZ$212,AC$2,FALSE)</f>
        <v>188.01121929999999</v>
      </c>
      <c r="AD57" s="31">
        <f>VLOOKUP($D57,Résultats!$B$2:$AZ$212,AD$2,FALSE)</f>
        <v>195.24659869999999</v>
      </c>
      <c r="AE57" s="31">
        <f>VLOOKUP($D57,Résultats!$B$2:$AZ$212,AE$2,FALSE)</f>
        <v>202.08180820000001</v>
      </c>
      <c r="AF57" s="31">
        <f>VLOOKUP($D57,Résultats!$B$2:$AZ$212,AF$2,FALSE)</f>
        <v>208.479974</v>
      </c>
      <c r="AG57" s="31">
        <f>VLOOKUP($D57,Résultats!$B$2:$AZ$212,AG$2,FALSE)</f>
        <v>214.442669</v>
      </c>
      <c r="AH57" s="31">
        <f>VLOOKUP($D57,Résultats!$B$2:$AZ$212,AH$2,FALSE)</f>
        <v>219.97553009999999</v>
      </c>
      <c r="AI57" s="31">
        <f>VLOOKUP($D57,Résultats!$B$2:$AZ$212,AI$2,FALSE)</f>
        <v>223.7837452</v>
      </c>
      <c r="AJ57" s="31">
        <f>VLOOKUP($D57,Résultats!$B$2:$AZ$212,AJ$2,FALSE)</f>
        <v>226.70114380000001</v>
      </c>
      <c r="AK57" s="31">
        <f>VLOOKUP($D57,Résultats!$B$2:$AZ$212,AK$2,FALSE)</f>
        <v>229.053425</v>
      </c>
      <c r="AL57" s="31">
        <f>VLOOKUP($D57,Résultats!$B$2:$AZ$212,AL$2,FALSE)</f>
        <v>230.97936139999999</v>
      </c>
      <c r="AM57" s="31">
        <f>VLOOKUP($D57,Résultats!$B$2:$AZ$212,AM$2,FALSE)</f>
        <v>232.56501030000001</v>
      </c>
    </row>
    <row r="58" spans="3:40" x14ac:dyDescent="0.25">
      <c r="C58" s="88" t="s">
        <v>119</v>
      </c>
      <c r="D58" s="76" t="s">
        <v>61</v>
      </c>
      <c r="E58" s="85">
        <f>VLOOKUP($D58,Résultats!$B$2:$AZ$212,E$2,FALSE)</f>
        <v>31999.388770000001</v>
      </c>
      <c r="F58" s="85">
        <f>VLOOKUP($D58,Résultats!$B$2:$AZ$212,F$2,FALSE)</f>
        <v>35748.1872</v>
      </c>
      <c r="G58" s="85">
        <f>VLOOKUP($D58,Résultats!$B$2:$AZ$212,G$2,FALSE)</f>
        <v>36325.602489999997</v>
      </c>
      <c r="H58" s="85">
        <f>VLOOKUP($D58,Résultats!$B$2:$AZ$212,H$2,FALSE)</f>
        <v>36608.619350000001</v>
      </c>
      <c r="I58" s="85">
        <f>VLOOKUP($D58,Résultats!$B$2:$AZ$212,I$2,FALSE)</f>
        <v>36468.162479999999</v>
      </c>
      <c r="J58" s="85">
        <f>VLOOKUP($D58,Résultats!$B$2:$AZ$212,J$2,FALSE)</f>
        <v>36716.039299999997</v>
      </c>
      <c r="K58" s="85">
        <f>VLOOKUP($D58,Résultats!$B$2:$AZ$212,K$2,FALSE)</f>
        <v>36922.916989999998</v>
      </c>
      <c r="L58" s="85">
        <f>VLOOKUP($D58,Résultats!$B$2:$AZ$212,L$2,FALSE)</f>
        <v>36778.66719</v>
      </c>
      <c r="M58" s="85">
        <f>VLOOKUP($D58,Résultats!$B$2:$AZ$212,M$2,FALSE)</f>
        <v>36475.178350000002</v>
      </c>
      <c r="N58" s="85">
        <f>VLOOKUP($D58,Résultats!$B$2:$AZ$212,N$2,FALSE)</f>
        <v>36073.025320000001</v>
      </c>
      <c r="O58" s="85">
        <f>VLOOKUP($D58,Résultats!$B$2:$AZ$212,O$2,FALSE)</f>
        <v>35638.35151</v>
      </c>
      <c r="P58" s="85">
        <f>VLOOKUP($D58,Résultats!$B$2:$AZ$212,P$2,FALSE)</f>
        <v>35182.558019999997</v>
      </c>
      <c r="Q58" s="85">
        <f>VLOOKUP($D58,Résultats!$B$2:$AZ$212,Q$2,FALSE)</f>
        <v>34709.195570000003</v>
      </c>
      <c r="R58" s="85">
        <f>VLOOKUP($D58,Résultats!$B$2:$AZ$212,R$2,FALSE)</f>
        <v>34216.820269999997</v>
      </c>
      <c r="S58" s="85">
        <f>VLOOKUP($D58,Résultats!$B$2:$AZ$212,S$2,FALSE)</f>
        <v>33703.860090000002</v>
      </c>
      <c r="T58" s="85">
        <f>VLOOKUP($D58,Résultats!$B$2:$AZ$212,T$2,FALSE)</f>
        <v>33168.742830000003</v>
      </c>
      <c r="U58" s="85">
        <f>VLOOKUP($D58,Résultats!$B$2:$AZ$212,U$2,FALSE)</f>
        <v>32590.288519999998</v>
      </c>
      <c r="V58" s="85">
        <f>VLOOKUP($D58,Résultats!$B$2:$AZ$212,V$2,FALSE)</f>
        <v>31983.856950000001</v>
      </c>
      <c r="W58" s="85">
        <f>VLOOKUP($D58,Résultats!$B$2:$AZ$212,W$2,FALSE)</f>
        <v>31356.637030000002</v>
      </c>
      <c r="X58" s="85">
        <f>VLOOKUP($D58,Résultats!$B$2:$AZ$212,X$2,FALSE)</f>
        <v>30695.743600000002</v>
      </c>
      <c r="Y58" s="85">
        <f>VLOOKUP($D58,Résultats!$B$2:$AZ$212,Y$2,FALSE)</f>
        <v>30035.784510000001</v>
      </c>
      <c r="Z58" s="85">
        <f>VLOOKUP($D58,Résultats!$B$2:$AZ$212,Z$2,FALSE)</f>
        <v>29374.153890000001</v>
      </c>
      <c r="AA58" s="85">
        <f>VLOOKUP($D58,Résultats!$B$2:$AZ$212,AA$2,FALSE)</f>
        <v>28712.676769999998</v>
      </c>
      <c r="AB58" s="85">
        <f>VLOOKUP($D58,Résultats!$B$2:$AZ$212,AB$2,FALSE)</f>
        <v>28054.762050000001</v>
      </c>
      <c r="AC58" s="85">
        <f>VLOOKUP($D58,Résultats!$B$2:$AZ$212,AC$2,FALSE)</f>
        <v>27403.560949999999</v>
      </c>
      <c r="AD58" s="85">
        <f>VLOOKUP($D58,Résultats!$B$2:$AZ$212,AD$2,FALSE)</f>
        <v>26769.454269999998</v>
      </c>
      <c r="AE58" s="85">
        <f>VLOOKUP($D58,Résultats!$B$2:$AZ$212,AE$2,FALSE)</f>
        <v>26146.75776</v>
      </c>
      <c r="AF58" s="85">
        <f>VLOOKUP($D58,Résultats!$B$2:$AZ$212,AF$2,FALSE)</f>
        <v>25534.399539999999</v>
      </c>
      <c r="AG58" s="85">
        <f>VLOOKUP($D58,Résultats!$B$2:$AZ$212,AG$2,FALSE)</f>
        <v>24932.966359999999</v>
      </c>
      <c r="AH58" s="85">
        <f>VLOOKUP($D58,Résultats!$B$2:$AZ$212,AH$2,FALSE)</f>
        <v>24342.898249999998</v>
      </c>
      <c r="AI58" s="85">
        <f>VLOOKUP($D58,Résultats!$B$2:$AZ$212,AI$2,FALSE)</f>
        <v>23700.629720000001</v>
      </c>
      <c r="AJ58" s="85">
        <f>VLOOKUP($D58,Résultats!$B$2:$AZ$212,AJ$2,FALSE)</f>
        <v>23048.111209999999</v>
      </c>
      <c r="AK58" s="85">
        <f>VLOOKUP($D58,Résultats!$B$2:$AZ$212,AK$2,FALSE)</f>
        <v>22400.98158</v>
      </c>
      <c r="AL58" s="85">
        <f>VLOOKUP($D58,Résultats!$B$2:$AZ$212,AL$2,FALSE)</f>
        <v>21765.244750000002</v>
      </c>
      <c r="AM58" s="85">
        <f>VLOOKUP($D58,Résultats!$B$2:$AZ$212,AM$2,FALSE)</f>
        <v>21144.095659999999</v>
      </c>
      <c r="AN58" s="21"/>
    </row>
    <row r="59" spans="3:40" x14ac:dyDescent="0.25">
      <c r="C59" s="56" t="s">
        <v>27</v>
      </c>
      <c r="D59" s="78" t="s">
        <v>46</v>
      </c>
      <c r="E59" s="89">
        <f>VLOOKUP($D59,Résultats!$B$2:$AZ$212,E$2,FALSE)</f>
        <v>18.581072330000001</v>
      </c>
      <c r="F59" s="89">
        <f>VLOOKUP($D59,Résultats!$B$2:$AZ$212,F$2,FALSE)</f>
        <v>385.8848107</v>
      </c>
      <c r="G59" s="89">
        <f>VLOOKUP($D59,Résultats!$B$2:$AZ$212,G$2,FALSE)</f>
        <v>481.3451738</v>
      </c>
      <c r="H59" s="89">
        <f>VLOOKUP($D59,Résultats!$B$2:$AZ$212,H$2,FALSE)</f>
        <v>526.93873619999999</v>
      </c>
      <c r="I59" s="89">
        <f>VLOOKUP($D59,Résultats!$B$2:$AZ$212,I$2,FALSE)</f>
        <v>580.65500919999999</v>
      </c>
      <c r="J59" s="89">
        <f>VLOOKUP($D59,Résultats!$B$2:$AZ$212,J$2,FALSE)</f>
        <v>651.1197502</v>
      </c>
      <c r="K59" s="89">
        <f>VLOOKUP($D59,Résultats!$B$2:$AZ$212,K$2,FALSE)</f>
        <v>766.31319989999997</v>
      </c>
      <c r="L59" s="89">
        <f>VLOOKUP($D59,Résultats!$B$2:$AZ$212,L$2,FALSE)</f>
        <v>882.53585899999996</v>
      </c>
      <c r="M59" s="89">
        <f>VLOOKUP($D59,Résultats!$B$2:$AZ$212,M$2,FALSE)</f>
        <v>992.09135490000006</v>
      </c>
      <c r="N59" s="89">
        <f>VLOOKUP($D59,Résultats!$B$2:$AZ$212,N$2,FALSE)</f>
        <v>1097.699519</v>
      </c>
      <c r="O59" s="89">
        <f>VLOOKUP($D59,Résultats!$B$2:$AZ$212,O$2,FALSE)</f>
        <v>1199.9209450000001</v>
      </c>
      <c r="P59" s="89">
        <f>VLOOKUP($D59,Résultats!$B$2:$AZ$212,P$2,FALSE)</f>
        <v>1297.2889290000001</v>
      </c>
      <c r="Q59" s="89">
        <f>VLOOKUP($D59,Résultats!$B$2:$AZ$212,Q$2,FALSE)</f>
        <v>1389.1585230000001</v>
      </c>
      <c r="R59" s="89">
        <f>VLOOKUP($D59,Résultats!$B$2:$AZ$212,R$2,FALSE)</f>
        <v>1474.7749329999999</v>
      </c>
      <c r="S59" s="89">
        <f>VLOOKUP($D59,Résultats!$B$2:$AZ$212,S$2,FALSE)</f>
        <v>1553.73882</v>
      </c>
      <c r="T59" s="89">
        <f>VLOOKUP($D59,Résultats!$B$2:$AZ$212,T$2,FALSE)</f>
        <v>1625.891257</v>
      </c>
      <c r="U59" s="89">
        <f>VLOOKUP($D59,Résultats!$B$2:$AZ$212,U$2,FALSE)</f>
        <v>1689.01929</v>
      </c>
      <c r="V59" s="89">
        <f>VLOOKUP($D59,Résultats!$B$2:$AZ$212,V$2,FALSE)</f>
        <v>1745.077587</v>
      </c>
      <c r="W59" s="89">
        <f>VLOOKUP($D59,Résultats!$B$2:$AZ$212,W$2,FALSE)</f>
        <v>1795.0945369999999</v>
      </c>
      <c r="X59" s="89">
        <f>VLOOKUP($D59,Résultats!$B$2:$AZ$212,X$2,FALSE)</f>
        <v>1837.553013</v>
      </c>
      <c r="Y59" s="89">
        <f>VLOOKUP($D59,Résultats!$B$2:$AZ$212,Y$2,FALSE)</f>
        <v>1876.8234440000001</v>
      </c>
      <c r="Z59" s="89">
        <f>VLOOKUP($D59,Résultats!$B$2:$AZ$212,Z$2,FALSE)</f>
        <v>1912.546738</v>
      </c>
      <c r="AA59" s="89">
        <f>VLOOKUP($D59,Résultats!$B$2:$AZ$212,AA$2,FALSE)</f>
        <v>1944.8790839999999</v>
      </c>
      <c r="AB59" s="89">
        <f>VLOOKUP($D59,Résultats!$B$2:$AZ$212,AB$2,FALSE)</f>
        <v>1974.23299</v>
      </c>
      <c r="AC59" s="89">
        <f>VLOOKUP($D59,Résultats!$B$2:$AZ$212,AC$2,FALSE)</f>
        <v>2001.002692</v>
      </c>
      <c r="AD59" s="89">
        <f>VLOOKUP($D59,Résultats!$B$2:$AZ$212,AD$2,FALSE)</f>
        <v>2028.672188</v>
      </c>
      <c r="AE59" s="89">
        <f>VLOOKUP($D59,Résultats!$B$2:$AZ$212,AE$2,FALSE)</f>
        <v>2056.386563</v>
      </c>
      <c r="AF59" s="89">
        <f>VLOOKUP($D59,Résultats!$B$2:$AZ$212,AF$2,FALSE)</f>
        <v>2083.9196280000001</v>
      </c>
      <c r="AG59" s="89">
        <f>VLOOKUP($D59,Résultats!$B$2:$AZ$212,AG$2,FALSE)</f>
        <v>2111.3424930000001</v>
      </c>
      <c r="AH59" s="89">
        <f>VLOOKUP($D59,Résultats!$B$2:$AZ$212,AH$2,FALSE)</f>
        <v>2138.7631110000002</v>
      </c>
      <c r="AI59" s="89">
        <f>VLOOKUP($D59,Résultats!$B$2:$AZ$212,AI$2,FALSE)</f>
        <v>2155.382951</v>
      </c>
      <c r="AJ59" s="89">
        <f>VLOOKUP($D59,Résultats!$B$2:$AZ$212,AJ$2,FALSE)</f>
        <v>2168.1346359999998</v>
      </c>
      <c r="AK59" s="89">
        <f>VLOOKUP($D59,Résultats!$B$2:$AZ$212,AK$2,FALSE)</f>
        <v>2179.716398</v>
      </c>
      <c r="AL59" s="89">
        <f>VLOOKUP($D59,Résultats!$B$2:$AZ$212,AL$2,FALSE)</f>
        <v>2191.225551</v>
      </c>
      <c r="AM59" s="89">
        <f>VLOOKUP($D59,Résultats!$B$2:$AZ$212,AM$2,FALSE)</f>
        <v>2203.3061389999998</v>
      </c>
    </row>
    <row r="60" spans="3:40" x14ac:dyDescent="0.25">
      <c r="C60" s="56" t="s">
        <v>28</v>
      </c>
      <c r="D60" s="78" t="s">
        <v>47</v>
      </c>
      <c r="E60" s="89">
        <f>VLOOKUP($D60,Résultats!$B$2:$AZ$212,E$2,FALSE)</f>
        <v>1622.772802</v>
      </c>
      <c r="F60" s="89">
        <f>VLOOKUP($D60,Résultats!$B$2:$AZ$212,F$2,FALSE)</f>
        <v>4099.3037960000001</v>
      </c>
      <c r="G60" s="89">
        <f>VLOOKUP($D60,Résultats!$B$2:$AZ$212,G$2,FALSE)</f>
        <v>4627.9615819999999</v>
      </c>
      <c r="H60" s="89">
        <f>VLOOKUP($D60,Résultats!$B$2:$AZ$212,H$2,FALSE)</f>
        <v>4808.7882079999999</v>
      </c>
      <c r="I60" s="89">
        <f>VLOOKUP($D60,Résultats!$B$2:$AZ$212,I$2,FALSE)</f>
        <v>4913.0516729999999</v>
      </c>
      <c r="J60" s="89">
        <f>VLOOKUP($D60,Résultats!$B$2:$AZ$212,J$2,FALSE)</f>
        <v>5083.0500499999998</v>
      </c>
      <c r="K60" s="89">
        <f>VLOOKUP($D60,Résultats!$B$2:$AZ$212,K$2,FALSE)</f>
        <v>5270.7307469999996</v>
      </c>
      <c r="L60" s="89">
        <f>VLOOKUP($D60,Résultats!$B$2:$AZ$212,L$2,FALSE)</f>
        <v>5391.4344929999997</v>
      </c>
      <c r="M60" s="89">
        <f>VLOOKUP($D60,Résultats!$B$2:$AZ$212,M$2,FALSE)</f>
        <v>5471.0954309999997</v>
      </c>
      <c r="N60" s="89">
        <f>VLOOKUP($D60,Résultats!$B$2:$AZ$212,N$2,FALSE)</f>
        <v>5522.287429</v>
      </c>
      <c r="O60" s="89">
        <f>VLOOKUP($D60,Résultats!$B$2:$AZ$212,O$2,FALSE)</f>
        <v>5559.8518770000001</v>
      </c>
      <c r="P60" s="89">
        <f>VLOOKUP($D60,Résultats!$B$2:$AZ$212,P$2,FALSE)</f>
        <v>5586.0144090000003</v>
      </c>
      <c r="Q60" s="89">
        <f>VLOOKUP($D60,Résultats!$B$2:$AZ$212,Q$2,FALSE)</f>
        <v>5601.6906989999998</v>
      </c>
      <c r="R60" s="89">
        <f>VLOOKUP($D60,Résultats!$B$2:$AZ$212,R$2,FALSE)</f>
        <v>5606.767296</v>
      </c>
      <c r="S60" s="89">
        <f>VLOOKUP($D60,Résultats!$B$2:$AZ$212,S$2,FALSE)</f>
        <v>5601.1800409999996</v>
      </c>
      <c r="T60" s="89">
        <f>VLOOKUP($D60,Résultats!$B$2:$AZ$212,T$2,FALSE)</f>
        <v>5584.9201650000005</v>
      </c>
      <c r="U60" s="89">
        <f>VLOOKUP($D60,Résultats!$B$2:$AZ$212,U$2,FALSE)</f>
        <v>5553.7724470000003</v>
      </c>
      <c r="V60" s="89">
        <f>VLOOKUP($D60,Résultats!$B$2:$AZ$212,V$2,FALSE)</f>
        <v>5511.4152249999997</v>
      </c>
      <c r="W60" s="89">
        <f>VLOOKUP($D60,Résultats!$B$2:$AZ$212,W$2,FALSE)</f>
        <v>5459.7276430000002</v>
      </c>
      <c r="X60" s="89">
        <f>VLOOKUP($D60,Résultats!$B$2:$AZ$212,X$2,FALSE)</f>
        <v>5396.1811509999998</v>
      </c>
      <c r="Y60" s="89">
        <f>VLOOKUP($D60,Résultats!$B$2:$AZ$212,Y$2,FALSE)</f>
        <v>5328.5512589999998</v>
      </c>
      <c r="Z60" s="89">
        <f>VLOOKUP($D60,Résultats!$B$2:$AZ$212,Z$2,FALSE)</f>
        <v>5256.4655119999998</v>
      </c>
      <c r="AA60" s="89">
        <f>VLOOKUP($D60,Résultats!$B$2:$AZ$212,AA$2,FALSE)</f>
        <v>5180.4937229999996</v>
      </c>
      <c r="AB60" s="89">
        <f>VLOOKUP($D60,Résultats!$B$2:$AZ$212,AB$2,FALSE)</f>
        <v>5101.5514400000002</v>
      </c>
      <c r="AC60" s="89">
        <f>VLOOKUP($D60,Résultats!$B$2:$AZ$212,AC$2,FALSE)</f>
        <v>5020.4892520000003</v>
      </c>
      <c r="AD60" s="89">
        <f>VLOOKUP($D60,Résultats!$B$2:$AZ$212,AD$2,FALSE)</f>
        <v>4940.129285</v>
      </c>
      <c r="AE60" s="89">
        <f>VLOOKUP($D60,Résultats!$B$2:$AZ$212,AE$2,FALSE)</f>
        <v>4859.2768420000002</v>
      </c>
      <c r="AF60" s="89">
        <f>VLOOKUP($D60,Résultats!$B$2:$AZ$212,AF$2,FALSE)</f>
        <v>4777.76343</v>
      </c>
      <c r="AG60" s="89">
        <f>VLOOKUP($D60,Résultats!$B$2:$AZ$212,AG$2,FALSE)</f>
        <v>4695.800808</v>
      </c>
      <c r="AH60" s="89">
        <f>VLOOKUP($D60,Résultats!$B$2:$AZ$212,AH$2,FALSE)</f>
        <v>4613.5779560000001</v>
      </c>
      <c r="AI60" s="89">
        <f>VLOOKUP($D60,Résultats!$B$2:$AZ$212,AI$2,FALSE)</f>
        <v>4517.1443170000002</v>
      </c>
      <c r="AJ60" s="89">
        <f>VLOOKUP($D60,Résultats!$B$2:$AZ$212,AJ$2,FALSE)</f>
        <v>4415.812938</v>
      </c>
      <c r="AK60" s="89">
        <f>VLOOKUP($D60,Résultats!$B$2:$AZ$212,AK$2,FALSE)</f>
        <v>4313.1020049999997</v>
      </c>
      <c r="AL60" s="89">
        <f>VLOOKUP($D60,Résultats!$B$2:$AZ$212,AL$2,FALSE)</f>
        <v>4210.4044869999998</v>
      </c>
      <c r="AM60" s="89">
        <f>VLOOKUP($D60,Résultats!$B$2:$AZ$212,AM$2,FALSE)</f>
        <v>4108.4883010000003</v>
      </c>
    </row>
    <row r="61" spans="3:40" x14ac:dyDescent="0.25">
      <c r="C61" s="56" t="s">
        <v>29</v>
      </c>
      <c r="D61" s="78" t="s">
        <v>48</v>
      </c>
      <c r="E61" s="89">
        <f>VLOOKUP($D61,Résultats!$B$2:$AZ$212,E$2,FALSE)</f>
        <v>3840.9962489999998</v>
      </c>
      <c r="F61" s="89">
        <f>VLOOKUP($D61,Résultats!$B$2:$AZ$212,F$2,FALSE)</f>
        <v>7001.6598590000003</v>
      </c>
      <c r="G61" s="89">
        <f>VLOOKUP($D61,Résultats!$B$2:$AZ$212,G$2,FALSE)</f>
        <v>7668.3263209999996</v>
      </c>
      <c r="H61" s="89">
        <f>VLOOKUP($D61,Résultats!$B$2:$AZ$212,H$2,FALSE)</f>
        <v>7897.090596</v>
      </c>
      <c r="I61" s="89">
        <f>VLOOKUP($D61,Résultats!$B$2:$AZ$212,I$2,FALSE)</f>
        <v>8000.4678739999999</v>
      </c>
      <c r="J61" s="89">
        <f>VLOOKUP($D61,Résultats!$B$2:$AZ$212,J$2,FALSE)</f>
        <v>8207.6096980000002</v>
      </c>
      <c r="K61" s="89">
        <f>VLOOKUP($D61,Résultats!$B$2:$AZ$212,K$2,FALSE)</f>
        <v>8412.5877779999901</v>
      </c>
      <c r="L61" s="89">
        <f>VLOOKUP($D61,Résultats!$B$2:$AZ$212,L$2,FALSE)</f>
        <v>8511.1984670000002</v>
      </c>
      <c r="M61" s="89">
        <f>VLOOKUP($D61,Résultats!$B$2:$AZ$212,M$2,FALSE)</f>
        <v>8552.4877209999995</v>
      </c>
      <c r="N61" s="89">
        <f>VLOOKUP($D61,Résultats!$B$2:$AZ$212,N$2,FALSE)</f>
        <v>8554.8995950000008</v>
      </c>
      <c r="O61" s="89">
        <f>VLOOKUP($D61,Résultats!$B$2:$AZ$212,O$2,FALSE)</f>
        <v>8539.4001019999996</v>
      </c>
      <c r="P61" s="89">
        <f>VLOOKUP($D61,Résultats!$B$2:$AZ$212,P$2,FALSE)</f>
        <v>8510.1870579999995</v>
      </c>
      <c r="Q61" s="89">
        <f>VLOOKUP($D61,Résultats!$B$2:$AZ$212,Q$2,FALSE)</f>
        <v>8468.9210600000006</v>
      </c>
      <c r="R61" s="89">
        <f>VLOOKUP($D61,Résultats!$B$2:$AZ$212,R$2,FALSE)</f>
        <v>8415.7301800000005</v>
      </c>
      <c r="S61" s="89">
        <f>VLOOKUP($D61,Résultats!$B$2:$AZ$212,S$2,FALSE)</f>
        <v>8350.621185</v>
      </c>
      <c r="T61" s="89">
        <f>VLOOKUP($D61,Résultats!$B$2:$AZ$212,T$2,FALSE)</f>
        <v>8273.5375910000002</v>
      </c>
      <c r="U61" s="89">
        <f>VLOOKUP($D61,Résultats!$B$2:$AZ$212,U$2,FALSE)</f>
        <v>8178.7619670000004</v>
      </c>
      <c r="V61" s="89">
        <f>VLOOKUP($D61,Résultats!$B$2:$AZ$212,V$2,FALSE)</f>
        <v>8070.9985260000003</v>
      </c>
      <c r="W61" s="89">
        <f>VLOOKUP($D61,Résultats!$B$2:$AZ$212,W$2,FALSE)</f>
        <v>7952.5886659999996</v>
      </c>
      <c r="X61" s="89">
        <f>VLOOKUP($D61,Résultats!$B$2:$AZ$212,X$2,FALSE)</f>
        <v>7820.1688679999997</v>
      </c>
      <c r="Y61" s="89">
        <f>VLOOKUP($D61,Résultats!$B$2:$AZ$212,Y$2,FALSE)</f>
        <v>7683.823977</v>
      </c>
      <c r="Z61" s="89">
        <f>VLOOKUP($D61,Résultats!$B$2:$AZ$212,Z$2,FALSE)</f>
        <v>7543.0916299999999</v>
      </c>
      <c r="AA61" s="89">
        <f>VLOOKUP($D61,Résultats!$B$2:$AZ$212,AA$2,FALSE)</f>
        <v>7398.7602509999997</v>
      </c>
      <c r="AB61" s="89">
        <f>VLOOKUP($D61,Résultats!$B$2:$AZ$212,AB$2,FALSE)</f>
        <v>7252.0413429999999</v>
      </c>
      <c r="AC61" s="89">
        <f>VLOOKUP($D61,Résultats!$B$2:$AZ$212,AC$2,FALSE)</f>
        <v>7104.0582910000003</v>
      </c>
      <c r="AD61" s="89">
        <f>VLOOKUP($D61,Résultats!$B$2:$AZ$212,AD$2,FALSE)</f>
        <v>6957.7493240000003</v>
      </c>
      <c r="AE61" s="89">
        <f>VLOOKUP($D61,Résultats!$B$2:$AZ$212,AE$2,FALSE)</f>
        <v>6811.6718179999998</v>
      </c>
      <c r="AF61" s="89">
        <f>VLOOKUP($D61,Résultats!$B$2:$AZ$212,AF$2,FALSE)</f>
        <v>6665.6769169999998</v>
      </c>
      <c r="AG61" s="89">
        <f>VLOOKUP($D61,Résultats!$B$2:$AZ$212,AG$2,FALSE)</f>
        <v>6520.0594179999998</v>
      </c>
      <c r="AH61" s="89">
        <f>VLOOKUP($D61,Résultats!$B$2:$AZ$212,AH$2,FALSE)</f>
        <v>6375.0526300000001</v>
      </c>
      <c r="AI61" s="89">
        <f>VLOOKUP($D61,Résultats!$B$2:$AZ$212,AI$2,FALSE)</f>
        <v>6213.5312809999996</v>
      </c>
      <c r="AJ61" s="89">
        <f>VLOOKUP($D61,Résultats!$B$2:$AZ$212,AJ$2,FALSE)</f>
        <v>6047.0480960000004</v>
      </c>
      <c r="AK61" s="89">
        <f>VLOOKUP($D61,Résultats!$B$2:$AZ$212,AK$2,FALSE)</f>
        <v>5879.943037</v>
      </c>
      <c r="AL61" s="89">
        <f>VLOOKUP($D61,Résultats!$B$2:$AZ$212,AL$2,FALSE)</f>
        <v>5713.9268579999998</v>
      </c>
      <c r="AM61" s="89">
        <f>VLOOKUP($D61,Résultats!$B$2:$AZ$212,AM$2,FALSE)</f>
        <v>5549.9363599999997</v>
      </c>
    </row>
    <row r="62" spans="3:40" x14ac:dyDescent="0.25">
      <c r="C62" s="56" t="s">
        <v>30</v>
      </c>
      <c r="D62" s="78" t="s">
        <v>49</v>
      </c>
      <c r="E62" s="89">
        <f>VLOOKUP($D62,Résultats!$B$2:$AZ$212,E$2,FALSE)</f>
        <v>5377.3855290000001</v>
      </c>
      <c r="F62" s="89">
        <f>VLOOKUP($D62,Résultats!$B$2:$AZ$212,F$2,FALSE)</f>
        <v>7800.0295459999998</v>
      </c>
      <c r="G62" s="89">
        <f>VLOOKUP($D62,Résultats!$B$2:$AZ$212,G$2,FALSE)</f>
        <v>8268.4341380000005</v>
      </c>
      <c r="H62" s="89">
        <f>VLOOKUP($D62,Résultats!$B$2:$AZ$212,H$2,FALSE)</f>
        <v>8435.8399239999999</v>
      </c>
      <c r="I62" s="89">
        <f>VLOOKUP($D62,Résultats!$B$2:$AZ$212,I$2,FALSE)</f>
        <v>8475.5291180000004</v>
      </c>
      <c r="J62" s="89">
        <f>VLOOKUP($D62,Résultats!$B$2:$AZ$212,J$2,FALSE)</f>
        <v>8629.0551799999994</v>
      </c>
      <c r="K62" s="89">
        <f>VLOOKUP($D62,Résultats!$B$2:$AZ$212,K$2,FALSE)</f>
        <v>8765.1645160000007</v>
      </c>
      <c r="L62" s="89">
        <f>VLOOKUP($D62,Résultats!$B$2:$AZ$212,L$2,FALSE)</f>
        <v>8796.0667319999902</v>
      </c>
      <c r="M62" s="89">
        <f>VLOOKUP($D62,Résultats!$B$2:$AZ$212,M$2,FALSE)</f>
        <v>8775.0401249999995</v>
      </c>
      <c r="N62" s="89">
        <f>VLOOKUP($D62,Résultats!$B$2:$AZ$212,N$2,FALSE)</f>
        <v>8719.5648220000003</v>
      </c>
      <c r="O62" s="89">
        <f>VLOOKUP($D62,Résultats!$B$2:$AZ$212,O$2,FALSE)</f>
        <v>8649.3726470000001</v>
      </c>
      <c r="P62" s="89">
        <f>VLOOKUP($D62,Résultats!$B$2:$AZ$212,P$2,FALSE)</f>
        <v>8568.823719</v>
      </c>
      <c r="Q62" s="89">
        <f>VLOOKUP($D62,Résultats!$B$2:$AZ$212,Q$2,FALSE)</f>
        <v>8479.5790620000007</v>
      </c>
      <c r="R62" s="89">
        <f>VLOOKUP($D62,Résultats!$B$2:$AZ$212,R$2,FALSE)</f>
        <v>8381.8301250000004</v>
      </c>
      <c r="S62" s="89">
        <f>VLOOKUP($D62,Résultats!$B$2:$AZ$212,S$2,FALSE)</f>
        <v>8275.5676359999998</v>
      </c>
      <c r="T62" s="89">
        <f>VLOOKUP($D62,Résultats!$B$2:$AZ$212,T$2,FALSE)</f>
        <v>8160.6621009999999</v>
      </c>
      <c r="U62" s="89">
        <f>VLOOKUP($D62,Résultats!$B$2:$AZ$212,U$2,FALSE)</f>
        <v>8031.8568839999998</v>
      </c>
      <c r="V62" s="89">
        <f>VLOOKUP($D62,Résultats!$B$2:$AZ$212,V$2,FALSE)</f>
        <v>7893.2503290000004</v>
      </c>
      <c r="W62" s="89">
        <f>VLOOKUP($D62,Résultats!$B$2:$AZ$212,W$2,FALSE)</f>
        <v>7746.8293119999998</v>
      </c>
      <c r="X62" s="89">
        <f>VLOOKUP($D62,Résultats!$B$2:$AZ$212,X$2,FALSE)</f>
        <v>7589.5234840000003</v>
      </c>
      <c r="Y62" s="89">
        <f>VLOOKUP($D62,Résultats!$B$2:$AZ$212,Y$2,FALSE)</f>
        <v>7430.2467900000001</v>
      </c>
      <c r="Z62" s="89">
        <f>VLOOKUP($D62,Résultats!$B$2:$AZ$212,Z$2,FALSE)</f>
        <v>7268.5586050000002</v>
      </c>
      <c r="AA62" s="89">
        <f>VLOOKUP($D62,Résultats!$B$2:$AZ$212,AA$2,FALSE)</f>
        <v>7105.1439650000002</v>
      </c>
      <c r="AB62" s="89">
        <f>VLOOKUP($D62,Résultats!$B$2:$AZ$212,AB$2,FALSE)</f>
        <v>6941.0525939999998</v>
      </c>
      <c r="AC62" s="89">
        <f>VLOOKUP($D62,Résultats!$B$2:$AZ$212,AC$2,FALSE)</f>
        <v>6777.2551039999998</v>
      </c>
      <c r="AD62" s="89">
        <f>VLOOKUP($D62,Résultats!$B$2:$AZ$212,AD$2,FALSE)</f>
        <v>6615.8942049999996</v>
      </c>
      <c r="AE62" s="89">
        <f>VLOOKUP($D62,Résultats!$B$2:$AZ$212,AE$2,FALSE)</f>
        <v>6455.7204849999998</v>
      </c>
      <c r="AF62" s="89">
        <f>VLOOKUP($D62,Résultats!$B$2:$AZ$212,AF$2,FALSE)</f>
        <v>6296.6173090000002</v>
      </c>
      <c r="AG62" s="89">
        <f>VLOOKUP($D62,Résultats!$B$2:$AZ$212,AG$2,FALSE)</f>
        <v>6138.8403410000001</v>
      </c>
      <c r="AH62" s="89">
        <f>VLOOKUP($D62,Résultats!$B$2:$AZ$212,AH$2,FALSE)</f>
        <v>5982.5780089999998</v>
      </c>
      <c r="AI62" s="89">
        <f>VLOOKUP($D62,Résultats!$B$2:$AZ$212,AI$2,FALSE)</f>
        <v>5813.0929880000003</v>
      </c>
      <c r="AJ62" s="89">
        <f>VLOOKUP($D62,Résultats!$B$2:$AZ$212,AJ$2,FALSE)</f>
        <v>5640.3627630000001</v>
      </c>
      <c r="AK62" s="89">
        <f>VLOOKUP($D62,Résultats!$B$2:$AZ$212,AK$2,FALSE)</f>
        <v>5468.1175169999997</v>
      </c>
      <c r="AL62" s="89">
        <f>VLOOKUP($D62,Résultats!$B$2:$AZ$212,AL$2,FALSE)</f>
        <v>5297.8190169999998</v>
      </c>
      <c r="AM62" s="89">
        <f>VLOOKUP($D62,Résultats!$B$2:$AZ$212,AM$2,FALSE)</f>
        <v>5130.2616109999999</v>
      </c>
    </row>
    <row r="63" spans="3:40" x14ac:dyDescent="0.25">
      <c r="C63" s="56" t="s">
        <v>31</v>
      </c>
      <c r="D63" s="78" t="s">
        <v>50</v>
      </c>
      <c r="E63" s="89">
        <f>VLOOKUP($D63,Résultats!$B$2:$AZ$212,E$2,FALSE)</f>
        <v>13959.64589</v>
      </c>
      <c r="F63" s="89">
        <f>VLOOKUP($D63,Résultats!$B$2:$AZ$212,F$2,FALSE)</f>
        <v>11208.35556</v>
      </c>
      <c r="G63" s="89">
        <f>VLOOKUP($D63,Résultats!$B$2:$AZ$212,G$2,FALSE)</f>
        <v>10513.985559999999</v>
      </c>
      <c r="H63" s="89">
        <f>VLOOKUP($D63,Résultats!$B$2:$AZ$212,H$2,FALSE)</f>
        <v>10319.76813</v>
      </c>
      <c r="I63" s="89">
        <f>VLOOKUP($D63,Résultats!$B$2:$AZ$212,I$2,FALSE)</f>
        <v>10050.97248</v>
      </c>
      <c r="J63" s="89">
        <f>VLOOKUP($D63,Résultats!$B$2:$AZ$212,J$2,FALSE)</f>
        <v>9871.7857120000008</v>
      </c>
      <c r="K63" s="89">
        <f>VLOOKUP($D63,Résultats!$B$2:$AZ$212,K$2,FALSE)</f>
        <v>9636.6071200000006</v>
      </c>
      <c r="L63" s="89">
        <f>VLOOKUP($D63,Résultats!$B$2:$AZ$212,L$2,FALSE)</f>
        <v>9338.9955829999999</v>
      </c>
      <c r="M63" s="89">
        <f>VLOOKUP($D63,Résultats!$B$2:$AZ$212,M$2,FALSE)</f>
        <v>9030.8043600000001</v>
      </c>
      <c r="N63" s="89">
        <f>VLOOKUP($D63,Résultats!$B$2:$AZ$212,N$2,FALSE)</f>
        <v>8720.6475050000008</v>
      </c>
      <c r="O63" s="89">
        <f>VLOOKUP($D63,Résultats!$B$2:$AZ$212,O$2,FALSE)</f>
        <v>8417.9000219999998</v>
      </c>
      <c r="P63" s="89">
        <f>VLOOKUP($D63,Résultats!$B$2:$AZ$212,P$2,FALSE)</f>
        <v>8124.6469930000003</v>
      </c>
      <c r="Q63" s="89">
        <f>VLOOKUP($D63,Résultats!$B$2:$AZ$212,Q$2,FALSE)</f>
        <v>7841.1953460000004</v>
      </c>
      <c r="R63" s="89">
        <f>VLOOKUP($D63,Résultats!$B$2:$AZ$212,R$2,FALSE)</f>
        <v>7567.0853159999997</v>
      </c>
      <c r="S63" s="89">
        <f>VLOOKUP($D63,Résultats!$B$2:$AZ$212,S$2,FALSE)</f>
        <v>7301.6816200000003</v>
      </c>
      <c r="T63" s="89">
        <f>VLOOKUP($D63,Résultats!$B$2:$AZ$212,T$2,FALSE)</f>
        <v>7044.2489420000002</v>
      </c>
      <c r="U63" s="89">
        <f>VLOOKUP($D63,Résultats!$B$2:$AZ$212,U$2,FALSE)</f>
        <v>6791.6616789999998</v>
      </c>
      <c r="V63" s="89">
        <f>VLOOKUP($D63,Résultats!$B$2:$AZ$212,V$2,FALSE)</f>
        <v>6545.1544119999999</v>
      </c>
      <c r="W63" s="89">
        <f>VLOOKUP($D63,Résultats!$B$2:$AZ$212,W$2,FALSE)</f>
        <v>6305.0317510000004</v>
      </c>
      <c r="X63" s="89">
        <f>VLOOKUP($D63,Résultats!$B$2:$AZ$212,X$2,FALSE)</f>
        <v>6069.3601120000003</v>
      </c>
      <c r="Y63" s="89">
        <f>VLOOKUP($D63,Résultats!$B$2:$AZ$212,Y$2,FALSE)</f>
        <v>5841.6860470000001</v>
      </c>
      <c r="Z63" s="89">
        <f>VLOOKUP($D63,Résultats!$B$2:$AZ$212,Z$2,FALSE)</f>
        <v>5621.3738279999998</v>
      </c>
      <c r="AA63" s="89">
        <f>VLOOKUP($D63,Résultats!$B$2:$AZ$212,AA$2,FALSE)</f>
        <v>5408.3313310000003</v>
      </c>
      <c r="AB63" s="89">
        <f>VLOOKUP($D63,Résultats!$B$2:$AZ$212,AB$2,FALSE)</f>
        <v>5202.6392599999999</v>
      </c>
      <c r="AC63" s="89">
        <f>VLOOKUP($D63,Résultats!$B$2:$AZ$212,AC$2,FALSE)</f>
        <v>5004.3600200000001</v>
      </c>
      <c r="AD63" s="89">
        <f>VLOOKUP($D63,Résultats!$B$2:$AZ$212,AD$2,FALSE)</f>
        <v>4813.210986</v>
      </c>
      <c r="AE63" s="89">
        <f>VLOOKUP($D63,Résultats!$B$2:$AZ$212,AE$2,FALSE)</f>
        <v>4628.4460330000002</v>
      </c>
      <c r="AF63" s="89">
        <f>VLOOKUP($D63,Résultats!$B$2:$AZ$212,AF$2,FALSE)</f>
        <v>4449.8182230000002</v>
      </c>
      <c r="AG63" s="89">
        <f>VLOOKUP($D63,Résultats!$B$2:$AZ$212,AG$2,FALSE)</f>
        <v>4277.2358240000003</v>
      </c>
      <c r="AH63" s="89">
        <f>VLOOKUP($D63,Résultats!$B$2:$AZ$212,AH$2,FALSE)</f>
        <v>4110.5744029999996</v>
      </c>
      <c r="AI63" s="89">
        <f>VLOOKUP($D63,Résultats!$B$2:$AZ$212,AI$2,FALSE)</f>
        <v>3943.3509079999999</v>
      </c>
      <c r="AJ63" s="89">
        <f>VLOOKUP($D63,Résultats!$B$2:$AZ$212,AJ$2,FALSE)</f>
        <v>3779.6647800000001</v>
      </c>
      <c r="AK63" s="89">
        <f>VLOOKUP($D63,Résultats!$B$2:$AZ$212,AK$2,FALSE)</f>
        <v>3620.9300520000002</v>
      </c>
      <c r="AL63" s="89">
        <f>VLOOKUP($D63,Résultats!$B$2:$AZ$212,AL$2,FALSE)</f>
        <v>3467.5949430000001</v>
      </c>
      <c r="AM63" s="89">
        <f>VLOOKUP($D63,Résultats!$B$2:$AZ$212,AM$2,FALSE)</f>
        <v>3319.8284509999999</v>
      </c>
    </row>
    <row r="64" spans="3:40" x14ac:dyDescent="0.25">
      <c r="C64" s="56" t="s">
        <v>32</v>
      </c>
      <c r="D64" s="78" t="s">
        <v>51</v>
      </c>
      <c r="E64" s="89">
        <f>VLOOKUP($D64,Résultats!$B$2:$AZ$212,E$2,FALSE)</f>
        <v>4923.9468200000001</v>
      </c>
      <c r="F64" s="89">
        <f>VLOOKUP($D64,Résultats!$B$2:$AZ$212,F$2,FALSE)</f>
        <v>3768.513856</v>
      </c>
      <c r="G64" s="89">
        <f>VLOOKUP($D64,Résultats!$B$2:$AZ$212,G$2,FALSE)</f>
        <v>3466.398416</v>
      </c>
      <c r="H64" s="89">
        <f>VLOOKUP($D64,Résultats!$B$2:$AZ$212,H$2,FALSE)</f>
        <v>3378.212407</v>
      </c>
      <c r="I64" s="89">
        <f>VLOOKUP($D64,Résultats!$B$2:$AZ$212,I$2,FALSE)</f>
        <v>3265.0583660000002</v>
      </c>
      <c r="J64" s="89">
        <f>VLOOKUP($D64,Résultats!$B$2:$AZ$212,J$2,FALSE)</f>
        <v>3150.112353</v>
      </c>
      <c r="K64" s="89">
        <f>VLOOKUP($D64,Résultats!$B$2:$AZ$212,K$2,FALSE)</f>
        <v>3010.6129930000002</v>
      </c>
      <c r="L64" s="89">
        <f>VLOOKUP($D64,Résultats!$B$2:$AZ$212,L$2,FALSE)</f>
        <v>2859.941343</v>
      </c>
      <c r="M64" s="89">
        <f>VLOOKUP($D64,Résultats!$B$2:$AZ$212,M$2,FALSE)</f>
        <v>2713.899629</v>
      </c>
      <c r="N64" s="89">
        <f>VLOOKUP($D64,Résultats!$B$2:$AZ$212,N$2,FALSE)</f>
        <v>2573.446696</v>
      </c>
      <c r="O64" s="89">
        <f>VLOOKUP($D64,Résultats!$B$2:$AZ$212,O$2,FALSE)</f>
        <v>2439.4543870000002</v>
      </c>
      <c r="P64" s="89">
        <f>VLOOKUP($D64,Résultats!$B$2:$AZ$212,P$2,FALSE)</f>
        <v>2312.1131190000001</v>
      </c>
      <c r="Q64" s="89">
        <f>VLOOKUP($D64,Résultats!$B$2:$AZ$212,Q$2,FALSE)</f>
        <v>2191.2543730000002</v>
      </c>
      <c r="R64" s="89">
        <f>VLOOKUP($D64,Résultats!$B$2:$AZ$212,R$2,FALSE)</f>
        <v>2076.6121760000001</v>
      </c>
      <c r="S64" s="89">
        <f>VLOOKUP($D64,Résultats!$B$2:$AZ$212,S$2,FALSE)</f>
        <v>1967.875258</v>
      </c>
      <c r="T64" s="89">
        <f>VLOOKUP($D64,Résultats!$B$2:$AZ$212,T$2,FALSE)</f>
        <v>1864.710517</v>
      </c>
      <c r="U64" s="89">
        <f>VLOOKUP($D64,Résultats!$B$2:$AZ$212,U$2,FALSE)</f>
        <v>1766.607066</v>
      </c>
      <c r="V64" s="89">
        <f>VLOOKUP($D64,Résultats!$B$2:$AZ$212,V$2,FALSE)</f>
        <v>1673.3875190000001</v>
      </c>
      <c r="W64" s="89">
        <f>VLOOKUP($D64,Résultats!$B$2:$AZ$212,W$2,FALSE)</f>
        <v>1584.8254999999999</v>
      </c>
      <c r="X64" s="89">
        <f>VLOOKUP($D64,Résultats!$B$2:$AZ$212,X$2,FALSE)</f>
        <v>1500.566736</v>
      </c>
      <c r="Y64" s="89">
        <f>VLOOKUP($D64,Résultats!$B$2:$AZ$212,Y$2,FALSE)</f>
        <v>1420.638659</v>
      </c>
      <c r="Z64" s="89">
        <f>VLOOKUP($D64,Résultats!$B$2:$AZ$212,Z$2,FALSE)</f>
        <v>1344.8099669999999</v>
      </c>
      <c r="AA64" s="89">
        <f>VLOOKUP($D64,Résultats!$B$2:$AZ$212,AA$2,FALSE)</f>
        <v>1272.8965470000001</v>
      </c>
      <c r="AB64" s="89">
        <f>VLOOKUP($D64,Résultats!$B$2:$AZ$212,AB$2,FALSE)</f>
        <v>1204.7297249999999</v>
      </c>
      <c r="AC64" s="89">
        <f>VLOOKUP($D64,Résultats!$B$2:$AZ$212,AC$2,FALSE)</f>
        <v>1140.1464639999999</v>
      </c>
      <c r="AD64" s="89">
        <f>VLOOKUP($D64,Résultats!$B$2:$AZ$212,AD$2,FALSE)</f>
        <v>1078.6289839999999</v>
      </c>
      <c r="AE64" s="89">
        <f>VLOOKUP($D64,Résultats!$B$2:$AZ$212,AE$2,FALSE)</f>
        <v>1020.037268</v>
      </c>
      <c r="AF64" s="89">
        <f>VLOOKUP($D64,Résultats!$B$2:$AZ$212,AF$2,FALSE)</f>
        <v>964.26065900000003</v>
      </c>
      <c r="AG64" s="89">
        <f>VLOOKUP($D64,Résultats!$B$2:$AZ$212,AG$2,FALSE)</f>
        <v>911.19611159999999</v>
      </c>
      <c r="AH64" s="89">
        <f>VLOOKUP($D64,Résultats!$B$2:$AZ$212,AH$2,FALSE)</f>
        <v>860.73904210000001</v>
      </c>
      <c r="AI64" s="89">
        <f>VLOOKUP($D64,Résultats!$B$2:$AZ$212,AI$2,FALSE)</f>
        <v>812.46619209999994</v>
      </c>
      <c r="AJ64" s="89">
        <f>VLOOKUP($D64,Résultats!$B$2:$AZ$212,AJ$2,FALSE)</f>
        <v>766.49815000000001</v>
      </c>
      <c r="AK64" s="89">
        <f>VLOOKUP($D64,Résultats!$B$2:$AZ$212,AK$2,FALSE)</f>
        <v>722.81666359999997</v>
      </c>
      <c r="AL64" s="89">
        <f>VLOOKUP($D64,Résultats!$B$2:$AZ$212,AL$2,FALSE)</f>
        <v>681.35624559999997</v>
      </c>
      <c r="AM64" s="89">
        <f>VLOOKUP($D64,Résultats!$B$2:$AZ$212,AM$2,FALSE)</f>
        <v>642.03949520000003</v>
      </c>
    </row>
    <row r="65" spans="2:39" x14ac:dyDescent="0.25">
      <c r="C65" s="56" t="s">
        <v>33</v>
      </c>
      <c r="D65" s="78" t="s">
        <v>52</v>
      </c>
      <c r="E65" s="89">
        <f>VLOOKUP($D65,Résultats!$B$2:$AZ$212,E$2,FALSE)</f>
        <v>2256.0604069999999</v>
      </c>
      <c r="F65" s="89">
        <f>VLOOKUP($D65,Résultats!$B$2:$AZ$212,F$2,FALSE)</f>
        <v>1484.4397710000001</v>
      </c>
      <c r="G65" s="89">
        <f>VLOOKUP($D65,Résultats!$B$2:$AZ$212,G$2,FALSE)</f>
        <v>1299.151298</v>
      </c>
      <c r="H65" s="89">
        <f>VLOOKUP($D65,Résultats!$B$2:$AZ$212,H$2,FALSE)</f>
        <v>1241.9813469999999</v>
      </c>
      <c r="I65" s="89">
        <f>VLOOKUP($D65,Résultats!$B$2:$AZ$212,I$2,FALSE)</f>
        <v>1182.427956</v>
      </c>
      <c r="J65" s="89">
        <f>VLOOKUP($D65,Résultats!$B$2:$AZ$212,J$2,FALSE)</f>
        <v>1123.306558</v>
      </c>
      <c r="K65" s="89">
        <f>VLOOKUP($D65,Résultats!$B$2:$AZ$212,K$2,FALSE)</f>
        <v>1060.900639</v>
      </c>
      <c r="L65" s="89">
        <f>VLOOKUP($D65,Résultats!$B$2:$AZ$212,L$2,FALSE)</f>
        <v>998.49471860000006</v>
      </c>
      <c r="M65" s="89">
        <f>VLOOKUP($D65,Résultats!$B$2:$AZ$212,M$2,FALSE)</f>
        <v>939.75973520000002</v>
      </c>
      <c r="N65" s="89">
        <f>VLOOKUP($D65,Résultats!$B$2:$AZ$212,N$2,FALSE)</f>
        <v>884.47975069999995</v>
      </c>
      <c r="O65" s="89">
        <f>VLOOKUP($D65,Résultats!$B$2:$AZ$212,O$2,FALSE)</f>
        <v>832.45153010000001</v>
      </c>
      <c r="P65" s="89">
        <f>VLOOKUP($D65,Résultats!$B$2:$AZ$212,P$2,FALSE)</f>
        <v>783.48379299999999</v>
      </c>
      <c r="Q65" s="89">
        <f>VLOOKUP($D65,Résultats!$B$2:$AZ$212,Q$2,FALSE)</f>
        <v>737.3965111</v>
      </c>
      <c r="R65" s="89">
        <f>VLOOKUP($D65,Résultats!$B$2:$AZ$212,R$2,FALSE)</f>
        <v>694.02024570000003</v>
      </c>
      <c r="S65" s="89">
        <f>VLOOKUP($D65,Résultats!$B$2:$AZ$212,S$2,FALSE)</f>
        <v>653.19552539999995</v>
      </c>
      <c r="T65" s="89">
        <f>VLOOKUP($D65,Résultats!$B$2:$AZ$212,T$2,FALSE)</f>
        <v>614.77225920000001</v>
      </c>
      <c r="U65" s="89">
        <f>VLOOKUP($D65,Résultats!$B$2:$AZ$212,U$2,FALSE)</f>
        <v>578.60918509999999</v>
      </c>
      <c r="V65" s="89">
        <f>VLOOKUP($D65,Résultats!$B$2:$AZ$212,V$2,FALSE)</f>
        <v>544.57335069999999</v>
      </c>
      <c r="W65" s="89">
        <f>VLOOKUP($D65,Résultats!$B$2:$AZ$212,W$2,FALSE)</f>
        <v>512.53962420000005</v>
      </c>
      <c r="X65" s="89">
        <f>VLOOKUP($D65,Résultats!$B$2:$AZ$212,X$2,FALSE)</f>
        <v>482.39023450000002</v>
      </c>
      <c r="Y65" s="89">
        <f>VLOOKUP($D65,Résultats!$B$2:$AZ$212,Y$2,FALSE)</f>
        <v>454.01433839999999</v>
      </c>
      <c r="Z65" s="89">
        <f>VLOOKUP($D65,Résultats!$B$2:$AZ$212,Z$2,FALSE)</f>
        <v>427.30761260000003</v>
      </c>
      <c r="AA65" s="89">
        <f>VLOOKUP($D65,Résultats!$B$2:$AZ$212,AA$2,FALSE)</f>
        <v>402.1718707</v>
      </c>
      <c r="AB65" s="89">
        <f>VLOOKUP($D65,Résultats!$B$2:$AZ$212,AB$2,FALSE)</f>
        <v>378.51470180000001</v>
      </c>
      <c r="AC65" s="89">
        <f>VLOOKUP($D65,Résultats!$B$2:$AZ$212,AC$2,FALSE)</f>
        <v>356.2491311</v>
      </c>
      <c r="AD65" s="89">
        <f>VLOOKUP($D65,Résultats!$B$2:$AZ$212,AD$2,FALSE)</f>
        <v>335.1693009</v>
      </c>
      <c r="AE65" s="89">
        <f>VLOOKUP($D65,Résultats!$B$2:$AZ$212,AE$2,FALSE)</f>
        <v>315.21874730000002</v>
      </c>
      <c r="AF65" s="89">
        <f>VLOOKUP($D65,Résultats!$B$2:$AZ$212,AF$2,FALSE)</f>
        <v>296.34337319999997</v>
      </c>
      <c r="AG65" s="89">
        <f>VLOOKUP($D65,Résultats!$B$2:$AZ$212,AG$2,FALSE)</f>
        <v>278.49136270000002</v>
      </c>
      <c r="AH65" s="89">
        <f>VLOOKUP($D65,Résultats!$B$2:$AZ$212,AH$2,FALSE)</f>
        <v>261.61309829999999</v>
      </c>
      <c r="AI65" s="89">
        <f>VLOOKUP($D65,Résultats!$B$2:$AZ$212,AI$2,FALSE)</f>
        <v>245.66108009999999</v>
      </c>
      <c r="AJ65" s="89">
        <f>VLOOKUP($D65,Résultats!$B$2:$AZ$212,AJ$2,FALSE)</f>
        <v>230.58984820000001</v>
      </c>
      <c r="AK65" s="89">
        <f>VLOOKUP($D65,Résultats!$B$2:$AZ$212,AK$2,FALSE)</f>
        <v>216.355907</v>
      </c>
      <c r="AL65" s="89">
        <f>VLOOKUP($D65,Résultats!$B$2:$AZ$212,AL$2,FALSE)</f>
        <v>202.91765190000001</v>
      </c>
      <c r="AM65" s="89">
        <f>VLOOKUP($D65,Résultats!$B$2:$AZ$212,AM$2,FALSE)</f>
        <v>190.23529859999999</v>
      </c>
    </row>
    <row r="68" spans="2:39" x14ac:dyDescent="0.25">
      <c r="C68" s="12"/>
      <c r="D68" s="12"/>
      <c r="E68" s="117">
        <v>2016</v>
      </c>
      <c r="F68" s="117">
        <v>2017</v>
      </c>
      <c r="G68" s="117">
        <v>2018</v>
      </c>
      <c r="H68" s="117">
        <v>2019</v>
      </c>
      <c r="I68" s="117">
        <v>2020</v>
      </c>
      <c r="J68" s="26">
        <v>2021</v>
      </c>
      <c r="K68" s="4">
        <v>2022</v>
      </c>
      <c r="L68" s="4">
        <v>2023</v>
      </c>
      <c r="M68" s="4">
        <v>2024</v>
      </c>
      <c r="N68" s="117">
        <v>2025</v>
      </c>
      <c r="O68" s="26">
        <v>2026</v>
      </c>
      <c r="P68" s="4">
        <v>2027</v>
      </c>
      <c r="Q68" s="4">
        <v>2028</v>
      </c>
      <c r="R68" s="4">
        <v>2029</v>
      </c>
      <c r="S68" s="117">
        <v>2030</v>
      </c>
      <c r="T68" s="117">
        <v>2031</v>
      </c>
      <c r="U68" s="117">
        <v>2032</v>
      </c>
      <c r="V68" s="117">
        <v>2033</v>
      </c>
      <c r="W68" s="117">
        <v>2034</v>
      </c>
      <c r="X68" s="118">
        <v>2035</v>
      </c>
      <c r="Y68" s="118">
        <v>2036</v>
      </c>
      <c r="Z68" s="118">
        <v>2037</v>
      </c>
      <c r="AA68" s="118">
        <v>2038</v>
      </c>
      <c r="AB68" s="118">
        <v>2039</v>
      </c>
      <c r="AC68" s="118">
        <v>2040</v>
      </c>
      <c r="AD68" s="118">
        <v>2041</v>
      </c>
      <c r="AE68" s="118">
        <v>2042</v>
      </c>
      <c r="AF68" s="118">
        <v>2043</v>
      </c>
      <c r="AG68" s="118">
        <v>2044</v>
      </c>
      <c r="AH68" s="118">
        <v>2045</v>
      </c>
      <c r="AI68" s="118">
        <v>2046</v>
      </c>
      <c r="AJ68" s="118">
        <v>2047</v>
      </c>
      <c r="AK68" s="118">
        <v>2048</v>
      </c>
      <c r="AL68" s="118">
        <v>2049</v>
      </c>
      <c r="AM68" s="118">
        <v>2050</v>
      </c>
    </row>
    <row r="69" spans="2:39" x14ac:dyDescent="0.25">
      <c r="B69" s="23" t="s">
        <v>192</v>
      </c>
      <c r="C69" s="74" t="s">
        <v>161</v>
      </c>
      <c r="D69" s="74" t="s">
        <v>64</v>
      </c>
      <c r="E69" s="75">
        <f t="shared" ref="E69:F69" si="11">E26</f>
        <v>2373</v>
      </c>
      <c r="F69" s="75">
        <f t="shared" si="11"/>
        <v>1940.3869999999999</v>
      </c>
      <c r="G69" s="75">
        <f t="shared" ref="G69:AM69" si="12">G26</f>
        <v>2203.7420000000002</v>
      </c>
      <c r="H69" s="75">
        <f t="shared" si="12"/>
        <v>2240.3020000000001</v>
      </c>
      <c r="I69" s="75">
        <f t="shared" si="12"/>
        <v>1834.8684900000001</v>
      </c>
      <c r="J69" s="75">
        <f t="shared" si="12"/>
        <v>2296.2285929999998</v>
      </c>
      <c r="K69" s="75">
        <f t="shared" si="12"/>
        <v>2553.0998770000001</v>
      </c>
      <c r="L69" s="75">
        <f t="shared" si="12"/>
        <v>2371.6992</v>
      </c>
      <c r="M69" s="75">
        <f t="shared" si="12"/>
        <v>2248.3782169999999</v>
      </c>
      <c r="N69" s="75">
        <f t="shared" si="12"/>
        <v>2186.4967809999998</v>
      </c>
      <c r="O69" s="75">
        <f t="shared" si="12"/>
        <v>2202.639944</v>
      </c>
      <c r="P69" s="75">
        <f t="shared" si="12"/>
        <v>2235.2322989999998</v>
      </c>
      <c r="Q69" s="75">
        <f t="shared" si="12"/>
        <v>2274.0140219999998</v>
      </c>
      <c r="R69" s="75">
        <f t="shared" si="12"/>
        <v>2310.5284270000002</v>
      </c>
      <c r="S69" s="75">
        <f t="shared" si="12"/>
        <v>2342.1875909999999</v>
      </c>
      <c r="T69" s="75">
        <f t="shared" si="12"/>
        <v>2366.6281640000002</v>
      </c>
      <c r="U69" s="75">
        <f t="shared" si="12"/>
        <v>2348.0885629999998</v>
      </c>
      <c r="V69" s="75">
        <f t="shared" si="12"/>
        <v>2343.2633639999999</v>
      </c>
      <c r="W69" s="75">
        <f t="shared" si="12"/>
        <v>2340.5795870000002</v>
      </c>
      <c r="X69" s="75">
        <f t="shared" si="12"/>
        <v>2302.390766</v>
      </c>
      <c r="Y69" s="75">
        <f t="shared" si="12"/>
        <v>2319.4374849999999</v>
      </c>
      <c r="Z69" s="75">
        <f t="shared" si="12"/>
        <v>2325.1104700000001</v>
      </c>
      <c r="AA69" s="75">
        <f t="shared" si="12"/>
        <v>2327.8978099999999</v>
      </c>
      <c r="AB69" s="75">
        <f t="shared" si="12"/>
        <v>2331.879844</v>
      </c>
      <c r="AC69" s="75">
        <f t="shared" si="12"/>
        <v>2337.6382159999998</v>
      </c>
      <c r="AD69" s="75">
        <f t="shared" si="12"/>
        <v>2386.9162160000001</v>
      </c>
      <c r="AE69" s="75">
        <f t="shared" si="12"/>
        <v>2421.232853</v>
      </c>
      <c r="AF69" s="75">
        <f t="shared" si="12"/>
        <v>2450.4332250000002</v>
      </c>
      <c r="AG69" s="75">
        <f t="shared" si="12"/>
        <v>2478.5952360000001</v>
      </c>
      <c r="AH69" s="75">
        <f t="shared" si="12"/>
        <v>2505.6527230000002</v>
      </c>
      <c r="AI69" s="75">
        <f t="shared" si="12"/>
        <v>2353.0388750000002</v>
      </c>
      <c r="AJ69" s="75">
        <f t="shared" si="12"/>
        <v>2298.3410279999998</v>
      </c>
      <c r="AK69" s="75">
        <f t="shared" si="12"/>
        <v>2280.1588409999999</v>
      </c>
      <c r="AL69" s="75">
        <f t="shared" si="12"/>
        <v>2275.5940220000002</v>
      </c>
      <c r="AM69" s="75">
        <f t="shared" si="12"/>
        <v>2278.4780409999998</v>
      </c>
    </row>
    <row r="70" spans="2:39" x14ac:dyDescent="0.25">
      <c r="C70" s="76" t="s">
        <v>118</v>
      </c>
      <c r="D70" s="76" t="s">
        <v>194</v>
      </c>
      <c r="E70" s="149">
        <f t="shared" ref="E70:F77" si="13">E27/E$26</f>
        <v>9.2108635313948586E-4</v>
      </c>
      <c r="F70" s="149">
        <f t="shared" si="13"/>
        <v>2.3341666569606991E-2</v>
      </c>
      <c r="G70" s="149">
        <f t="shared" ref="G70:AM77" si="14">G27/G$26</f>
        <v>4.9671818252771872E-2</v>
      </c>
      <c r="H70" s="149">
        <f t="shared" si="14"/>
        <v>6.2940179449020708E-2</v>
      </c>
      <c r="I70" s="149">
        <f t="shared" si="14"/>
        <v>7.8967183473732216E-2</v>
      </c>
      <c r="J70" s="148">
        <f t="shared" si="14"/>
        <v>9.7962217126698767E-2</v>
      </c>
      <c r="K70" s="91">
        <f t="shared" si="14"/>
        <v>0.12002751159899099</v>
      </c>
      <c r="L70" s="91">
        <f t="shared" si="14"/>
        <v>0.14504904500536997</v>
      </c>
      <c r="M70" s="91">
        <f t="shared" si="14"/>
        <v>0.17275387324213701</v>
      </c>
      <c r="N70" s="149">
        <f t="shared" si="14"/>
        <v>0.20263057153798758</v>
      </c>
      <c r="O70" s="148">
        <f t="shared" si="14"/>
        <v>0.23397881574057208</v>
      </c>
      <c r="P70" s="91">
        <f t="shared" si="14"/>
        <v>0.26603595969243826</v>
      </c>
      <c r="Q70" s="91">
        <f t="shared" si="14"/>
        <v>0.29806950394433412</v>
      </c>
      <c r="R70" s="91">
        <f t="shared" si="14"/>
        <v>0.32944253457566308</v>
      </c>
      <c r="S70" s="149">
        <f t="shared" si="14"/>
        <v>0.35966104847320918</v>
      </c>
      <c r="T70" s="149">
        <f t="shared" si="14"/>
        <v>0.38838607043636952</v>
      </c>
      <c r="U70" s="149">
        <f t="shared" si="14"/>
        <v>0.41541889525399478</v>
      </c>
      <c r="V70" s="149">
        <f t="shared" si="14"/>
        <v>0.44067566320727058</v>
      </c>
      <c r="W70" s="149">
        <f t="shared" si="14"/>
        <v>0.46415689474266947</v>
      </c>
      <c r="X70" s="143">
        <f t="shared" si="14"/>
        <v>0.48591931244741621</v>
      </c>
      <c r="Y70" s="143">
        <f t="shared" si="14"/>
        <v>0.50605571462513466</v>
      </c>
      <c r="Z70" s="143">
        <f t="shared" si="14"/>
        <v>0.52467624860852313</v>
      </c>
      <c r="AA70" s="143">
        <f t="shared" si="14"/>
        <v>0.54189815402592778</v>
      </c>
      <c r="AB70" s="143">
        <f t="shared" si="14"/>
        <v>0.55783902345870606</v>
      </c>
      <c r="AC70" s="143">
        <f t="shared" si="14"/>
        <v>0.57261178690449677</v>
      </c>
      <c r="AD70" s="143">
        <f t="shared" si="14"/>
        <v>0.58632573930278242</v>
      </c>
      <c r="AE70" s="143">
        <f t="shared" si="14"/>
        <v>0.5990788829759861</v>
      </c>
      <c r="AF70" s="143">
        <f t="shared" si="14"/>
        <v>0.61096026152681626</v>
      </c>
      <c r="AG70" s="143">
        <f t="shared" si="14"/>
        <v>0.62205056945409221</v>
      </c>
      <c r="AH70" s="143">
        <f t="shared" si="14"/>
        <v>0.63242281999188277</v>
      </c>
      <c r="AI70" s="143">
        <f t="shared" si="14"/>
        <v>0.64214168242333003</v>
      </c>
      <c r="AJ70" s="143">
        <f t="shared" si="14"/>
        <v>0.65126678493945422</v>
      </c>
      <c r="AK70" s="143">
        <f t="shared" si="14"/>
        <v>0.65985120507663786</v>
      </c>
      <c r="AL70" s="143">
        <f t="shared" si="14"/>
        <v>0.66794231233922619</v>
      </c>
      <c r="AM70" s="143">
        <f t="shared" si="14"/>
        <v>0.67558225855203669</v>
      </c>
    </row>
    <row r="71" spans="2:39" x14ac:dyDescent="0.25">
      <c r="C71" s="56" t="s">
        <v>27</v>
      </c>
      <c r="D71" s="78" t="s">
        <v>195</v>
      </c>
      <c r="E71" s="136">
        <f t="shared" si="13"/>
        <v>2.7432125073746312E-6</v>
      </c>
      <c r="F71" s="136">
        <f t="shared" si="13"/>
        <v>4.1250653343894805E-4</v>
      </c>
      <c r="G71" s="136">
        <f t="shared" si="14"/>
        <v>7.1153548827403569E-4</v>
      </c>
      <c r="H71" s="136">
        <f t="shared" si="14"/>
        <v>1.0157922610433772E-3</v>
      </c>
      <c r="I71" s="136">
        <f t="shared" si="14"/>
        <v>1.4220614399454861E-3</v>
      </c>
      <c r="J71" s="135">
        <f t="shared" si="14"/>
        <v>1.9746958124390885E-3</v>
      </c>
      <c r="K71" s="92">
        <f t="shared" si="14"/>
        <v>3.8830702121411759E-3</v>
      </c>
      <c r="L71" s="92">
        <f t="shared" si="14"/>
        <v>5.8872934139371468E-3</v>
      </c>
      <c r="M71" s="92">
        <f t="shared" si="14"/>
        <v>7.4838195339089614E-3</v>
      </c>
      <c r="N71" s="136">
        <f t="shared" si="14"/>
        <v>9.3458292678821938E-3</v>
      </c>
      <c r="O71" s="135">
        <f t="shared" si="14"/>
        <v>1.1439194149109646E-2</v>
      </c>
      <c r="P71" s="92">
        <f t="shared" si="14"/>
        <v>1.3721444206815304E-2</v>
      </c>
      <c r="Q71" s="92">
        <f t="shared" si="14"/>
        <v>1.6141890575378345E-2</v>
      </c>
      <c r="R71" s="92">
        <f t="shared" si="14"/>
        <v>1.8651981908725503E-2</v>
      </c>
      <c r="S71" s="136">
        <f t="shared" si="14"/>
        <v>2.1210241460117105E-2</v>
      </c>
      <c r="T71" s="136">
        <f t="shared" si="14"/>
        <v>2.3786322315565919E-2</v>
      </c>
      <c r="U71" s="136">
        <f t="shared" si="14"/>
        <v>2.6359354461878533E-2</v>
      </c>
      <c r="V71" s="136">
        <f t="shared" si="14"/>
        <v>2.8922121000650784E-2</v>
      </c>
      <c r="W71" s="136">
        <f t="shared" si="14"/>
        <v>3.1469642963266597E-2</v>
      </c>
      <c r="X71" s="141">
        <f t="shared" si="14"/>
        <v>3.3998880752981617E-2</v>
      </c>
      <c r="Y71" s="141">
        <f t="shared" si="14"/>
        <v>3.6515373058222347E-2</v>
      </c>
      <c r="Z71" s="141">
        <f t="shared" si="14"/>
        <v>3.9014356836129166E-2</v>
      </c>
      <c r="AA71" s="141">
        <f t="shared" si="14"/>
        <v>4.1498608059603787E-2</v>
      </c>
      <c r="AB71" s="141">
        <f t="shared" si="14"/>
        <v>4.3970098100817923E-2</v>
      </c>
      <c r="AC71" s="141">
        <f t="shared" si="14"/>
        <v>4.6431061897047633E-2</v>
      </c>
      <c r="AD71" s="141">
        <f t="shared" si="14"/>
        <v>4.9320858566742419E-2</v>
      </c>
      <c r="AE71" s="141">
        <f t="shared" si="14"/>
        <v>5.2235106071394449E-2</v>
      </c>
      <c r="AF71" s="141">
        <f t="shared" si="14"/>
        <v>5.5177585832807172E-2</v>
      </c>
      <c r="AG71" s="141">
        <f t="shared" si="14"/>
        <v>5.8154081838959842E-2</v>
      </c>
      <c r="AH71" s="141">
        <f t="shared" si="14"/>
        <v>6.1169970640021526E-2</v>
      </c>
      <c r="AI71" s="141">
        <f t="shared" si="14"/>
        <v>6.4218800082510311E-2</v>
      </c>
      <c r="AJ71" s="141">
        <f t="shared" si="14"/>
        <v>6.7332345772317656E-2</v>
      </c>
      <c r="AK71" s="141">
        <f t="shared" si="14"/>
        <v>7.0511635070777942E-2</v>
      </c>
      <c r="AL71" s="141">
        <f t="shared" si="14"/>
        <v>7.375792438252414E-2</v>
      </c>
      <c r="AM71" s="141">
        <f t="shared" si="14"/>
        <v>7.7078021661741353E-2</v>
      </c>
    </row>
    <row r="72" spans="2:39" x14ac:dyDescent="0.25">
      <c r="C72" s="56" t="s">
        <v>28</v>
      </c>
      <c r="D72" s="78" t="s">
        <v>196</v>
      </c>
      <c r="E72" s="136">
        <f t="shared" si="13"/>
        <v>6.2882871470712182E-6</v>
      </c>
      <c r="F72" s="136">
        <f t="shared" si="13"/>
        <v>3.8805424608596121E-4</v>
      </c>
      <c r="G72" s="136">
        <f t="shared" si="14"/>
        <v>7.175198512348541E-4</v>
      </c>
      <c r="H72" s="136">
        <f t="shared" si="14"/>
        <v>9.8376325379346185E-4</v>
      </c>
      <c r="I72" s="136">
        <f t="shared" si="14"/>
        <v>1.3299587710506708E-3</v>
      </c>
      <c r="J72" s="135">
        <f t="shared" si="14"/>
        <v>1.785255305807439E-3</v>
      </c>
      <c r="K72" s="92">
        <f t="shared" si="14"/>
        <v>3.0998251937951896E-3</v>
      </c>
      <c r="L72" s="92">
        <f t="shared" si="14"/>
        <v>4.4565598158484857E-3</v>
      </c>
      <c r="M72" s="92">
        <f t="shared" si="14"/>
        <v>5.5810055154968622E-3</v>
      </c>
      <c r="N72" s="136">
        <f t="shared" si="14"/>
        <v>6.8702068260671273E-3</v>
      </c>
      <c r="O72" s="135">
        <f t="shared" si="14"/>
        <v>8.2972558133178036E-3</v>
      </c>
      <c r="P72" s="92">
        <f t="shared" si="14"/>
        <v>9.8303632467329517E-3</v>
      </c>
      <c r="Q72" s="92">
        <f t="shared" si="14"/>
        <v>1.1433794747286743E-2</v>
      </c>
      <c r="R72" s="92">
        <f t="shared" si="14"/>
        <v>1.3074233364539341E-2</v>
      </c>
      <c r="S72" s="136">
        <f t="shared" si="14"/>
        <v>1.4723816765366852E-2</v>
      </c>
      <c r="T72" s="136">
        <f t="shared" si="14"/>
        <v>1.6362307488368078E-2</v>
      </c>
      <c r="U72" s="136">
        <f t="shared" si="14"/>
        <v>1.7975957425588808E-2</v>
      </c>
      <c r="V72" s="136">
        <f t="shared" si="14"/>
        <v>1.9559287877809368E-2</v>
      </c>
      <c r="W72" s="136">
        <f t="shared" si="14"/>
        <v>2.1108801915736778E-2</v>
      </c>
      <c r="X72" s="141">
        <f t="shared" si="14"/>
        <v>2.2622612129604067E-2</v>
      </c>
      <c r="Y72" s="141">
        <f t="shared" si="14"/>
        <v>2.4103494856641934E-2</v>
      </c>
      <c r="Z72" s="141">
        <f t="shared" si="14"/>
        <v>2.5549382700943236E-2</v>
      </c>
      <c r="AA72" s="141">
        <f t="shared" si="14"/>
        <v>2.696208359335155E-2</v>
      </c>
      <c r="AB72" s="141">
        <f t="shared" si="14"/>
        <v>2.8343070120040028E-2</v>
      </c>
      <c r="AC72" s="141">
        <f t="shared" si="14"/>
        <v>2.9693943560169793E-2</v>
      </c>
      <c r="AD72" s="141">
        <f t="shared" si="14"/>
        <v>3.121355193809618E-2</v>
      </c>
      <c r="AE72" s="141">
        <f t="shared" si="14"/>
        <v>3.2712384148374178E-2</v>
      </c>
      <c r="AF72" s="141">
        <f t="shared" si="14"/>
        <v>3.4191658962671796E-2</v>
      </c>
      <c r="AG72" s="141">
        <f t="shared" si="14"/>
        <v>3.5653285827585604E-2</v>
      </c>
      <c r="AH72" s="141">
        <f t="shared" si="14"/>
        <v>3.7098772174902067E-2</v>
      </c>
      <c r="AI72" s="141">
        <f t="shared" si="14"/>
        <v>3.8524635599146227E-2</v>
      </c>
      <c r="AJ72" s="141">
        <f t="shared" si="14"/>
        <v>3.9942599554029283E-2</v>
      </c>
      <c r="AK72" s="141">
        <f t="shared" si="14"/>
        <v>4.1351355012902803E-2</v>
      </c>
      <c r="AL72" s="141">
        <f t="shared" si="14"/>
        <v>4.2749590691269573E-2</v>
      </c>
      <c r="AM72" s="141">
        <f t="shared" si="14"/>
        <v>4.4137883135297686E-2</v>
      </c>
    </row>
    <row r="73" spans="2:39" x14ac:dyDescent="0.25">
      <c r="C73" s="56" t="s">
        <v>29</v>
      </c>
      <c r="D73" s="78" t="s">
        <v>197</v>
      </c>
      <c r="E73" s="136">
        <f t="shared" si="13"/>
        <v>2.5743994268857985E-5</v>
      </c>
      <c r="F73" s="136">
        <f t="shared" si="13"/>
        <v>7.3568187119373615E-4</v>
      </c>
      <c r="G73" s="136">
        <f t="shared" si="14"/>
        <v>1.5306005943526964E-3</v>
      </c>
      <c r="H73" s="136">
        <f t="shared" si="14"/>
        <v>1.9638650106101763E-3</v>
      </c>
      <c r="I73" s="136">
        <f t="shared" si="14"/>
        <v>2.4942303598008814E-3</v>
      </c>
      <c r="J73" s="135">
        <f t="shared" si="14"/>
        <v>3.1354351038690338E-3</v>
      </c>
      <c r="K73" s="92">
        <f t="shared" si="14"/>
        <v>4.0789087468981926E-3</v>
      </c>
      <c r="L73" s="92">
        <f t="shared" si="14"/>
        <v>5.0651114778804997E-3</v>
      </c>
      <c r="M73" s="92">
        <f t="shared" si="14"/>
        <v>6.0739862745254483E-3</v>
      </c>
      <c r="N73" s="136">
        <f t="shared" si="14"/>
        <v>7.1668400091735611E-3</v>
      </c>
      <c r="O73" s="135">
        <f t="shared" si="14"/>
        <v>8.3154539487457872E-3</v>
      </c>
      <c r="P73" s="92">
        <f t="shared" si="14"/>
        <v>9.4896030401357412E-3</v>
      </c>
      <c r="Q73" s="92">
        <f t="shared" si="14"/>
        <v>1.0660260123936914E-2</v>
      </c>
      <c r="R73" s="92">
        <f t="shared" si="14"/>
        <v>1.1802370259260177E-2</v>
      </c>
      <c r="S73" s="136">
        <f t="shared" si="14"/>
        <v>1.2896499014881853E-2</v>
      </c>
      <c r="T73" s="136">
        <f t="shared" si="14"/>
        <v>1.3929148951850299E-2</v>
      </c>
      <c r="U73" s="136">
        <f t="shared" si="14"/>
        <v>1.4892041382512369E-2</v>
      </c>
      <c r="V73" s="136">
        <f t="shared" si="14"/>
        <v>1.5780990475981343E-2</v>
      </c>
      <c r="W73" s="136">
        <f t="shared" si="14"/>
        <v>1.6594790822637383E-2</v>
      </c>
      <c r="X73" s="141">
        <f t="shared" si="14"/>
        <v>1.7334311663930641E-2</v>
      </c>
      <c r="Y73" s="141">
        <f t="shared" si="14"/>
        <v>1.8001471447289297E-2</v>
      </c>
      <c r="Z73" s="141">
        <f t="shared" si="14"/>
        <v>1.8599361401525152E-2</v>
      </c>
      <c r="AA73" s="141">
        <f t="shared" si="14"/>
        <v>1.9131152105856402E-2</v>
      </c>
      <c r="AB73" s="141">
        <f t="shared" si="14"/>
        <v>1.9600166838613493E-2</v>
      </c>
      <c r="AC73" s="141">
        <f t="shared" si="14"/>
        <v>2.000963833917746E-2</v>
      </c>
      <c r="AD73" s="141">
        <f t="shared" si="14"/>
        <v>2.0318908868647109E-2</v>
      </c>
      <c r="AE73" s="141">
        <f t="shared" si="14"/>
        <v>2.0561655496419948E-2</v>
      </c>
      <c r="AF73" s="141">
        <f t="shared" si="14"/>
        <v>2.0739310098931586E-2</v>
      </c>
      <c r="AG73" s="141">
        <f t="shared" si="14"/>
        <v>2.0852706899982115E-2</v>
      </c>
      <c r="AH73" s="141">
        <f t="shared" si="14"/>
        <v>2.0902341852582416E-2</v>
      </c>
      <c r="AI73" s="141">
        <f t="shared" si="14"/>
        <v>2.0890228322300877E-2</v>
      </c>
      <c r="AJ73" s="141">
        <f t="shared" si="14"/>
        <v>2.0811932727678742E-2</v>
      </c>
      <c r="AK73" s="141">
        <f t="shared" si="14"/>
        <v>2.0667163805716638E-2</v>
      </c>
      <c r="AL73" s="141">
        <f t="shared" si="14"/>
        <v>2.0455468585336263E-2</v>
      </c>
      <c r="AM73" s="141">
        <f t="shared" si="14"/>
        <v>2.0175095613309008E-2</v>
      </c>
    </row>
    <row r="74" spans="2:39" x14ac:dyDescent="0.25">
      <c r="C74" s="56" t="s">
        <v>30</v>
      </c>
      <c r="D74" s="78" t="s">
        <v>198</v>
      </c>
      <c r="E74" s="136">
        <f t="shared" si="13"/>
        <v>6.0477284955752215E-4</v>
      </c>
      <c r="F74" s="136">
        <f t="shared" si="13"/>
        <v>1.5202893015671617E-2</v>
      </c>
      <c r="G74" s="136">
        <f t="shared" si="14"/>
        <v>3.2439985306809964E-2</v>
      </c>
      <c r="H74" s="136">
        <f t="shared" si="14"/>
        <v>4.1045273762198131E-2</v>
      </c>
      <c r="I74" s="136">
        <f t="shared" si="14"/>
        <v>5.1418829596882987E-2</v>
      </c>
      <c r="J74" s="135">
        <f t="shared" si="14"/>
        <v>6.3675081673368925E-2</v>
      </c>
      <c r="K74" s="92">
        <f t="shared" si="14"/>
        <v>7.7221546041381123E-2</v>
      </c>
      <c r="L74" s="92">
        <f t="shared" si="14"/>
        <v>9.2654039432993857E-2</v>
      </c>
      <c r="M74" s="92">
        <f t="shared" si="14"/>
        <v>0.11008557004713233</v>
      </c>
      <c r="N74" s="136">
        <f t="shared" si="14"/>
        <v>0.1288031732528766</v>
      </c>
      <c r="O74" s="135">
        <f t="shared" si="14"/>
        <v>0.1483622065831382</v>
      </c>
      <c r="P74" s="92">
        <f t="shared" si="14"/>
        <v>0.16828167379662584</v>
      </c>
      <c r="Q74" s="92">
        <f t="shared" si="14"/>
        <v>0.18810535900908357</v>
      </c>
      <c r="R74" s="92">
        <f t="shared" si="14"/>
        <v>0.20743923177881765</v>
      </c>
      <c r="S74" s="136">
        <f t="shared" si="14"/>
        <v>0.22597991789121386</v>
      </c>
      <c r="T74" s="136">
        <f t="shared" si="14"/>
        <v>0.24352036068307345</v>
      </c>
      <c r="U74" s="136">
        <f t="shared" si="14"/>
        <v>0.25994097272045696</v>
      </c>
      <c r="V74" s="136">
        <f t="shared" si="14"/>
        <v>0.27519037087629727</v>
      </c>
      <c r="W74" s="136">
        <f t="shared" si="14"/>
        <v>0.28927177732410086</v>
      </c>
      <c r="X74" s="141">
        <f t="shared" si="14"/>
        <v>0.30222453984598724</v>
      </c>
      <c r="Y74" s="141">
        <f t="shared" si="14"/>
        <v>0.31410695779110426</v>
      </c>
      <c r="Z74" s="141">
        <f t="shared" si="14"/>
        <v>0.32499481433241317</v>
      </c>
      <c r="AA74" s="141">
        <f t="shared" si="14"/>
        <v>0.33496424840916877</v>
      </c>
      <c r="AB74" s="141">
        <f t="shared" si="14"/>
        <v>0.34409212145495088</v>
      </c>
      <c r="AC74" s="141">
        <f t="shared" si="14"/>
        <v>0.35245207327668021</v>
      </c>
      <c r="AD74" s="141">
        <f t="shared" si="14"/>
        <v>0.35986175733451048</v>
      </c>
      <c r="AE74" s="141">
        <f t="shared" si="14"/>
        <v>0.36662108904566398</v>
      </c>
      <c r="AF74" s="141">
        <f t="shared" si="14"/>
        <v>0.37278725805719515</v>
      </c>
      <c r="AG74" s="141">
        <f t="shared" si="14"/>
        <v>0.3784108058376015</v>
      </c>
      <c r="AH74" s="141">
        <f t="shared" si="14"/>
        <v>0.38353747192443632</v>
      </c>
      <c r="AI74" s="141">
        <f t="shared" si="14"/>
        <v>0.38821434431252222</v>
      </c>
      <c r="AJ74" s="141">
        <f t="shared" si="14"/>
        <v>0.39246317631327604</v>
      </c>
      <c r="AK74" s="141">
        <f t="shared" si="14"/>
        <v>0.39631923712984873</v>
      </c>
      <c r="AL74" s="141">
        <f t="shared" si="14"/>
        <v>0.39981394633844752</v>
      </c>
      <c r="AM74" s="141">
        <f t="shared" si="14"/>
        <v>0.40297216605915936</v>
      </c>
    </row>
    <row r="75" spans="2:39" x14ac:dyDescent="0.25">
      <c r="C75" s="56" t="s">
        <v>31</v>
      </c>
      <c r="D75" s="78" t="s">
        <v>199</v>
      </c>
      <c r="E75" s="136">
        <f t="shared" si="13"/>
        <v>2.3836406514959966E-4</v>
      </c>
      <c r="F75" s="136">
        <f t="shared" si="13"/>
        <v>5.8056366384643893E-3</v>
      </c>
      <c r="G75" s="136">
        <f t="shared" si="14"/>
        <v>1.2479693335245231E-2</v>
      </c>
      <c r="H75" s="136">
        <f t="shared" si="14"/>
        <v>1.5727409219828396E-2</v>
      </c>
      <c r="I75" s="136">
        <f t="shared" si="14"/>
        <v>1.9621077421194368E-2</v>
      </c>
      <c r="J75" s="135">
        <f t="shared" si="14"/>
        <v>2.4182091181720603E-2</v>
      </c>
      <c r="K75" s="92">
        <f t="shared" si="14"/>
        <v>2.8525722270441364E-2</v>
      </c>
      <c r="L75" s="92">
        <f t="shared" si="14"/>
        <v>3.3578225113876162E-2</v>
      </c>
      <c r="M75" s="92">
        <f t="shared" si="14"/>
        <v>3.964130123486248E-2</v>
      </c>
      <c r="N75" s="136">
        <f t="shared" si="14"/>
        <v>4.6077685124202343E-2</v>
      </c>
      <c r="O75" s="135">
        <f t="shared" si="14"/>
        <v>5.2730799609979284E-2</v>
      </c>
      <c r="P75" s="92">
        <f t="shared" si="14"/>
        <v>5.9433887904820411E-2</v>
      </c>
      <c r="Q75" s="92">
        <f t="shared" si="14"/>
        <v>6.6033944182952803E-2</v>
      </c>
      <c r="R75" s="92">
        <f t="shared" si="14"/>
        <v>7.2401137785265593E-2</v>
      </c>
      <c r="S75" s="136">
        <f t="shared" si="14"/>
        <v>7.8437584421477705E-2</v>
      </c>
      <c r="T75" s="136">
        <f t="shared" si="14"/>
        <v>8.4077651921326491E-2</v>
      </c>
      <c r="U75" s="136">
        <f t="shared" si="14"/>
        <v>8.9285376967274135E-2</v>
      </c>
      <c r="V75" s="136">
        <f t="shared" si="14"/>
        <v>9.4045028691875199E-2</v>
      </c>
      <c r="W75" s="136">
        <f t="shared" si="14"/>
        <v>9.8361280034525045E-2</v>
      </c>
      <c r="X75" s="141">
        <f t="shared" si="14"/>
        <v>0.10225204338749506</v>
      </c>
      <c r="Y75" s="141">
        <f t="shared" si="14"/>
        <v>0.10573874440940149</v>
      </c>
      <c r="Z75" s="141">
        <f t="shared" si="14"/>
        <v>0.10885430450106742</v>
      </c>
      <c r="AA75" s="141">
        <f t="shared" si="14"/>
        <v>0.11162831267064939</v>
      </c>
      <c r="AB75" s="141">
        <f t="shared" si="14"/>
        <v>0.11409097200464503</v>
      </c>
      <c r="AC75" s="141">
        <f t="shared" si="14"/>
        <v>0.11627107652487145</v>
      </c>
      <c r="AD75" s="141">
        <f t="shared" si="14"/>
        <v>0.11791860230086935</v>
      </c>
      <c r="AE75" s="141">
        <f t="shared" si="14"/>
        <v>0.11932565942264621</v>
      </c>
      <c r="AF75" s="141">
        <f t="shared" si="14"/>
        <v>0.12051522326220497</v>
      </c>
      <c r="AG75" s="141">
        <f t="shared" si="14"/>
        <v>0.1215070169690264</v>
      </c>
      <c r="AH75" s="141">
        <f t="shared" si="14"/>
        <v>0.12231922979056821</v>
      </c>
      <c r="AI75" s="141">
        <f t="shared" si="14"/>
        <v>0.12297490133901846</v>
      </c>
      <c r="AJ75" s="141">
        <f t="shared" si="14"/>
        <v>0.12347391376768305</v>
      </c>
      <c r="AK75" s="141">
        <f t="shared" si="14"/>
        <v>0.12383293664583783</v>
      </c>
      <c r="AL75" s="141">
        <f t="shared" si="14"/>
        <v>0.1240670785608172</v>
      </c>
      <c r="AM75" s="141">
        <f t="shared" si="14"/>
        <v>0.12418726711792787</v>
      </c>
    </row>
    <row r="76" spans="2:39" x14ac:dyDescent="0.25">
      <c r="C76" s="56" t="s">
        <v>32</v>
      </c>
      <c r="D76" s="78" t="s">
        <v>200</v>
      </c>
      <c r="E76" s="136">
        <f t="shared" si="13"/>
        <v>3.2496517361989043E-6</v>
      </c>
      <c r="F76" s="136">
        <f t="shared" si="13"/>
        <v>0</v>
      </c>
      <c r="G76" s="136">
        <f t="shared" si="14"/>
        <v>0</v>
      </c>
      <c r="H76" s="136">
        <f t="shared" si="14"/>
        <v>0</v>
      </c>
      <c r="I76" s="136">
        <f t="shared" si="14"/>
        <v>0</v>
      </c>
      <c r="J76" s="135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6">
        <f t="shared" si="14"/>
        <v>0</v>
      </c>
      <c r="O76" s="135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6">
        <f t="shared" si="14"/>
        <v>0</v>
      </c>
      <c r="T76" s="136">
        <f t="shared" si="14"/>
        <v>0</v>
      </c>
      <c r="U76" s="136">
        <f t="shared" si="14"/>
        <v>0</v>
      </c>
      <c r="V76" s="136">
        <f t="shared" si="14"/>
        <v>0</v>
      </c>
      <c r="W76" s="136">
        <f t="shared" si="14"/>
        <v>0</v>
      </c>
      <c r="X76" s="141">
        <f t="shared" si="14"/>
        <v>0</v>
      </c>
      <c r="Y76" s="141">
        <f t="shared" si="14"/>
        <v>0</v>
      </c>
      <c r="Z76" s="141">
        <f t="shared" si="14"/>
        <v>0</v>
      </c>
      <c r="AA76" s="141">
        <f t="shared" si="14"/>
        <v>0</v>
      </c>
      <c r="AB76" s="141">
        <f t="shared" si="14"/>
        <v>0</v>
      </c>
      <c r="AC76" s="141">
        <f t="shared" si="14"/>
        <v>0</v>
      </c>
      <c r="AD76" s="141">
        <f t="shared" si="14"/>
        <v>0</v>
      </c>
      <c r="AE76" s="141">
        <f t="shared" si="14"/>
        <v>0</v>
      </c>
      <c r="AF76" s="141">
        <f t="shared" si="14"/>
        <v>0</v>
      </c>
      <c r="AG76" s="141">
        <f t="shared" si="14"/>
        <v>0</v>
      </c>
      <c r="AH76" s="141">
        <f t="shared" si="14"/>
        <v>0</v>
      </c>
      <c r="AI76" s="141">
        <f t="shared" si="14"/>
        <v>0</v>
      </c>
      <c r="AJ76" s="141">
        <f t="shared" si="14"/>
        <v>0</v>
      </c>
      <c r="AK76" s="141">
        <f t="shared" si="14"/>
        <v>0</v>
      </c>
      <c r="AL76" s="141">
        <f t="shared" si="14"/>
        <v>0</v>
      </c>
      <c r="AM76" s="141">
        <f t="shared" si="14"/>
        <v>0</v>
      </c>
    </row>
    <row r="77" spans="2:39" x14ac:dyDescent="0.25">
      <c r="C77" s="56" t="s">
        <v>33</v>
      </c>
      <c r="D77" s="78" t="s">
        <v>201</v>
      </c>
      <c r="E77" s="151">
        <f t="shared" si="13"/>
        <v>3.9924292793931732E-5</v>
      </c>
      <c r="F77" s="151">
        <f t="shared" si="13"/>
        <v>7.9689426851447685E-4</v>
      </c>
      <c r="G77" s="151">
        <f t="shared" si="14"/>
        <v>1.7924836695947166E-3</v>
      </c>
      <c r="H77" s="151">
        <f t="shared" si="14"/>
        <v>2.2040759567236914E-3</v>
      </c>
      <c r="I77" s="151">
        <f t="shared" si="14"/>
        <v>2.6810258619679055E-3</v>
      </c>
      <c r="J77" s="150">
        <f t="shared" si="14"/>
        <v>3.2096580490581848E-3</v>
      </c>
      <c r="K77" s="93">
        <f t="shared" si="14"/>
        <v>3.2184391609682414E-3</v>
      </c>
      <c r="L77" s="93">
        <f t="shared" si="14"/>
        <v>3.4078157693859324E-3</v>
      </c>
      <c r="M77" s="93">
        <f t="shared" si="14"/>
        <v>3.8881906299842082E-3</v>
      </c>
      <c r="N77" s="151">
        <f t="shared" si="14"/>
        <v>4.3668370280578071E-3</v>
      </c>
      <c r="O77" s="150">
        <f t="shared" ref="O77:AM85" si="15">O34/O$26</f>
        <v>4.8339056408213399E-3</v>
      </c>
      <c r="P77" s="93">
        <f t="shared" si="15"/>
        <v>5.2789874570437212E-3</v>
      </c>
      <c r="Q77" s="93">
        <f t="shared" si="15"/>
        <v>5.6942552925032053E-3</v>
      </c>
      <c r="R77" s="93">
        <f t="shared" si="15"/>
        <v>6.0735794747267995E-3</v>
      </c>
      <c r="S77" s="151">
        <f t="shared" si="15"/>
        <v>6.4129888945347081E-3</v>
      </c>
      <c r="T77" s="151">
        <f t="shared" si="15"/>
        <v>6.7102790508327603E-3</v>
      </c>
      <c r="U77" s="151">
        <f t="shared" si="15"/>
        <v>6.9651922920251465E-3</v>
      </c>
      <c r="V77" s="151">
        <f t="shared" si="15"/>
        <v>7.1778642078407029E-3</v>
      </c>
      <c r="W77" s="151">
        <f t="shared" si="15"/>
        <v>7.3506018789353811E-3</v>
      </c>
      <c r="X77" s="144">
        <f t="shared" si="15"/>
        <v>7.4869248585233425E-3</v>
      </c>
      <c r="Y77" s="144">
        <f t="shared" si="15"/>
        <v>7.5896729417563929E-3</v>
      </c>
      <c r="Z77" s="144">
        <f t="shared" si="15"/>
        <v>7.6640287762327263E-3</v>
      </c>
      <c r="AA77" s="144">
        <f t="shared" si="15"/>
        <v>7.7137490412433531E-3</v>
      </c>
      <c r="AB77" s="144">
        <f t="shared" si="15"/>
        <v>7.7425948109871821E-3</v>
      </c>
      <c r="AC77" s="144">
        <f t="shared" si="15"/>
        <v>7.7539932680498243E-3</v>
      </c>
      <c r="AD77" s="144">
        <f t="shared" si="15"/>
        <v>7.6920603525699955E-3</v>
      </c>
      <c r="AE77" s="144">
        <f t="shared" si="15"/>
        <v>7.6229887914873755E-3</v>
      </c>
      <c r="AF77" s="144">
        <f t="shared" si="15"/>
        <v>7.5492254313520406E-3</v>
      </c>
      <c r="AG77" s="144">
        <f t="shared" si="15"/>
        <v>7.472672165662146E-3</v>
      </c>
      <c r="AH77" s="144">
        <f t="shared" si="15"/>
        <v>7.3950337410744202E-3</v>
      </c>
      <c r="AI77" s="144">
        <f t="shared" si="15"/>
        <v>7.3187729165758034E-3</v>
      </c>
      <c r="AJ77" s="144">
        <f t="shared" si="15"/>
        <v>7.2428166782914864E-3</v>
      </c>
      <c r="AK77" s="144">
        <f t="shared" si="15"/>
        <v>7.1688772887555166E-3</v>
      </c>
      <c r="AL77" s="144">
        <f t="shared" si="15"/>
        <v>7.0983036138420634E-3</v>
      </c>
      <c r="AM77" s="144">
        <f t="shared" si="15"/>
        <v>7.031825026045972E-3</v>
      </c>
    </row>
    <row r="78" spans="2:39" x14ac:dyDescent="0.25">
      <c r="C78" s="76" t="s">
        <v>119</v>
      </c>
      <c r="D78" s="76" t="s">
        <v>202</v>
      </c>
      <c r="E78" s="149">
        <f t="shared" ref="E78:F78" si="16">E35/E$26</f>
        <v>0.99907891361146228</v>
      </c>
      <c r="F78" s="149">
        <f t="shared" si="16"/>
        <v>0.97665833362107657</v>
      </c>
      <c r="G78" s="149">
        <f t="shared" ref="G78:S85" si="17">G35/G$26</f>
        <v>0.95032818179260536</v>
      </c>
      <c r="H78" s="149">
        <f t="shared" si="17"/>
        <v>0.93705982050634229</v>
      </c>
      <c r="I78" s="149">
        <f t="shared" si="17"/>
        <v>0.92103281636276835</v>
      </c>
      <c r="J78" s="148">
        <f t="shared" si="17"/>
        <v>0.90203778287330127</v>
      </c>
      <c r="K78" s="91">
        <f t="shared" si="17"/>
        <v>0.87997248844017695</v>
      </c>
      <c r="L78" s="91">
        <f t="shared" si="17"/>
        <v>0.85495095499463003</v>
      </c>
      <c r="M78" s="91">
        <f t="shared" si="17"/>
        <v>0.82724612698024558</v>
      </c>
      <c r="N78" s="149">
        <f t="shared" si="17"/>
        <v>0.79736942864495353</v>
      </c>
      <c r="O78" s="148">
        <f t="shared" si="17"/>
        <v>0.7660211840778276</v>
      </c>
      <c r="P78" s="91">
        <f t="shared" si="17"/>
        <v>0.7339640402180857</v>
      </c>
      <c r="Q78" s="91">
        <f t="shared" si="17"/>
        <v>0.70193049583579037</v>
      </c>
      <c r="R78" s="91">
        <f t="shared" si="17"/>
        <v>0.67055746507809566</v>
      </c>
      <c r="S78" s="149">
        <f t="shared" si="17"/>
        <v>0.6403389518256567</v>
      </c>
      <c r="T78" s="149">
        <f t="shared" si="15"/>
        <v>0.61161392947912196</v>
      </c>
      <c r="U78" s="149">
        <f t="shared" si="15"/>
        <v>0.58458110466082969</v>
      </c>
      <c r="V78" s="149">
        <f t="shared" si="15"/>
        <v>0.55932433679272942</v>
      </c>
      <c r="W78" s="149">
        <f t="shared" si="15"/>
        <v>0.53584310483008579</v>
      </c>
      <c r="X78" s="143">
        <f t="shared" si="15"/>
        <v>0.51408068711825261</v>
      </c>
      <c r="Y78" s="143">
        <f t="shared" si="15"/>
        <v>0.49394428537486534</v>
      </c>
      <c r="Z78" s="143">
        <f t="shared" si="15"/>
        <v>0.47532375182156394</v>
      </c>
      <c r="AA78" s="143">
        <f t="shared" si="15"/>
        <v>0.45810184597407222</v>
      </c>
      <c r="AB78" s="143">
        <f t="shared" si="15"/>
        <v>0.44216097697013246</v>
      </c>
      <c r="AC78" s="143">
        <f t="shared" si="15"/>
        <v>0.42738821330939436</v>
      </c>
      <c r="AD78" s="143">
        <f t="shared" si="15"/>
        <v>0.41367426073911256</v>
      </c>
      <c r="AE78" s="143">
        <f t="shared" si="15"/>
        <v>0.40092111718921897</v>
      </c>
      <c r="AF78" s="143">
        <f t="shared" si="15"/>
        <v>0.38903973839156542</v>
      </c>
      <c r="AG78" s="143">
        <f t="shared" si="15"/>
        <v>0.37794943046521695</v>
      </c>
      <c r="AH78" s="143">
        <f t="shared" si="15"/>
        <v>0.36757717976865861</v>
      </c>
      <c r="AI78" s="143">
        <f t="shared" si="15"/>
        <v>0.35785831736417867</v>
      </c>
      <c r="AJ78" s="143">
        <f t="shared" si="15"/>
        <v>0.34873321527809409</v>
      </c>
      <c r="AK78" s="143">
        <f t="shared" si="15"/>
        <v>0.34014879509878848</v>
      </c>
      <c r="AL78" s="143">
        <f t="shared" si="15"/>
        <v>0.33205768788049661</v>
      </c>
      <c r="AM78" s="143">
        <f t="shared" si="15"/>
        <v>0.32441774131629653</v>
      </c>
    </row>
    <row r="79" spans="2:39" x14ac:dyDescent="0.25">
      <c r="C79" s="56" t="s">
        <v>27</v>
      </c>
      <c r="D79" s="3" t="s">
        <v>203</v>
      </c>
      <c r="E79" s="136">
        <f t="shared" ref="E79:F79" si="18">E36/E$26</f>
        <v>4.9978935145385587E-4</v>
      </c>
      <c r="F79" s="136">
        <f t="shared" si="18"/>
        <v>2.5463522508654204E-2</v>
      </c>
      <c r="G79" s="136">
        <f t="shared" si="17"/>
        <v>3.0096378523438768E-2</v>
      </c>
      <c r="H79" s="136">
        <f t="shared" si="17"/>
        <v>3.1094388649387451E-2</v>
      </c>
      <c r="I79" s="136">
        <f t="shared" si="17"/>
        <v>4.3634304151138371E-2</v>
      </c>
      <c r="J79" s="135">
        <f t="shared" si="17"/>
        <v>4.3330830298566887E-2</v>
      </c>
      <c r="K79" s="92">
        <f t="shared" si="17"/>
        <v>5.9287445259627806E-2</v>
      </c>
      <c r="L79" s="92">
        <f t="shared" si="17"/>
        <v>6.8010271327831107E-2</v>
      </c>
      <c r="M79" s="92">
        <f t="shared" si="17"/>
        <v>7.1815928778854565E-2</v>
      </c>
      <c r="N79" s="136">
        <f t="shared" si="17"/>
        <v>7.4990496452965044E-2</v>
      </c>
      <c r="O79" s="135">
        <f t="shared" si="17"/>
        <v>7.5723672338886813E-2</v>
      </c>
      <c r="P79" s="92">
        <f t="shared" si="17"/>
        <v>7.5138306508517397E-2</v>
      </c>
      <c r="Q79" s="92">
        <f t="shared" si="17"/>
        <v>7.3957638639397985E-2</v>
      </c>
      <c r="R79" s="92">
        <f t="shared" si="17"/>
        <v>7.2421362942183778E-2</v>
      </c>
      <c r="S79" s="136">
        <f t="shared" si="17"/>
        <v>7.0752383001588537E-2</v>
      </c>
      <c r="T79" s="136">
        <f t="shared" si="15"/>
        <v>6.9106267215030062E-2</v>
      </c>
      <c r="U79" s="136">
        <f t="shared" si="15"/>
        <v>6.7616144255288044E-2</v>
      </c>
      <c r="V79" s="136">
        <f t="shared" si="15"/>
        <v>6.6323049849039514E-2</v>
      </c>
      <c r="W79" s="136">
        <f t="shared" si="15"/>
        <v>6.5226824008868867E-2</v>
      </c>
      <c r="X79" s="141">
        <f t="shared" si="15"/>
        <v>6.4303711813965811E-2</v>
      </c>
      <c r="Y79" s="141">
        <f t="shared" si="15"/>
        <v>6.3533415171998051E-2</v>
      </c>
      <c r="Z79" s="141">
        <f t="shared" si="15"/>
        <v>6.2846335597981293E-2</v>
      </c>
      <c r="AA79" s="141">
        <f t="shared" si="15"/>
        <v>6.2217119015202819E-2</v>
      </c>
      <c r="AB79" s="141">
        <f t="shared" si="15"/>
        <v>6.1649213560422196E-2</v>
      </c>
      <c r="AC79" s="141">
        <f t="shared" si="15"/>
        <v>6.1130526196017672E-2</v>
      </c>
      <c r="AD79" s="141">
        <f t="shared" si="15"/>
        <v>6.1196962306782531E-2</v>
      </c>
      <c r="AE79" s="141">
        <f t="shared" si="15"/>
        <v>6.1319452078325162E-2</v>
      </c>
      <c r="AF79" s="141">
        <f t="shared" si="15"/>
        <v>6.1487080718145251E-2</v>
      </c>
      <c r="AG79" s="141">
        <f t="shared" si="15"/>
        <v>6.1712452835522194E-2</v>
      </c>
      <c r="AH79" s="141">
        <f t="shared" si="15"/>
        <v>6.2012092607136603E-2</v>
      </c>
      <c r="AI79" s="141">
        <f t="shared" si="15"/>
        <v>6.2486101169917978E-2</v>
      </c>
      <c r="AJ79" s="141">
        <f t="shared" si="15"/>
        <v>6.308192145278102E-2</v>
      </c>
      <c r="AK79" s="141">
        <f t="shared" si="15"/>
        <v>6.3775045047398962E-2</v>
      </c>
      <c r="AL79" s="141">
        <f t="shared" si="15"/>
        <v>6.4552491911933838E-2</v>
      </c>
      <c r="AM79" s="141">
        <f t="shared" si="15"/>
        <v>6.5408655610563332E-2</v>
      </c>
    </row>
    <row r="80" spans="2:39" x14ac:dyDescent="0.25">
      <c r="C80" s="56" t="s">
        <v>28</v>
      </c>
      <c r="D80" s="3" t="s">
        <v>204</v>
      </c>
      <c r="E80" s="136">
        <f t="shared" ref="E80:F80" si="19">E37/E$26</f>
        <v>0.17992416654024443</v>
      </c>
      <c r="F80" s="136">
        <f t="shared" si="19"/>
        <v>0.18918737195208996</v>
      </c>
      <c r="G80" s="136">
        <f t="shared" si="17"/>
        <v>0.18551405418601633</v>
      </c>
      <c r="H80" s="136">
        <f t="shared" si="17"/>
        <v>0.1840040782894449</v>
      </c>
      <c r="I80" s="136">
        <f t="shared" si="17"/>
        <v>0.18786244211976194</v>
      </c>
      <c r="J80" s="135">
        <f t="shared" si="17"/>
        <v>0.18101462622976755</v>
      </c>
      <c r="K80" s="92">
        <f t="shared" si="17"/>
        <v>0.18411828328171589</v>
      </c>
      <c r="L80" s="92">
        <f t="shared" si="17"/>
        <v>0.18161946127063669</v>
      </c>
      <c r="M80" s="92">
        <f t="shared" si="17"/>
        <v>0.17648460579263833</v>
      </c>
      <c r="N80" s="136">
        <f t="shared" si="17"/>
        <v>0.17060219106720928</v>
      </c>
      <c r="O80" s="135">
        <f t="shared" si="17"/>
        <v>0.16453205885382782</v>
      </c>
      <c r="P80" s="92">
        <f t="shared" si="17"/>
        <v>0.15802055247591967</v>
      </c>
      <c r="Q80" s="92">
        <f t="shared" si="17"/>
        <v>0.15139105109704554</v>
      </c>
      <c r="R80" s="92">
        <f t="shared" si="17"/>
        <v>0.14481008348139227</v>
      </c>
      <c r="S80" s="136">
        <f t="shared" si="17"/>
        <v>0.13842724944229287</v>
      </c>
      <c r="T80" s="136">
        <f t="shared" si="15"/>
        <v>0.13234918246329128</v>
      </c>
      <c r="U80" s="136">
        <f t="shared" si="15"/>
        <v>0.12664641440102276</v>
      </c>
      <c r="V80" s="136">
        <f t="shared" si="15"/>
        <v>0.12134157848763261</v>
      </c>
      <c r="W80" s="136">
        <f t="shared" si="15"/>
        <v>0.11642984272510448</v>
      </c>
      <c r="X80" s="141">
        <f t="shared" si="15"/>
        <v>0.11188976341646777</v>
      </c>
      <c r="Y80" s="141">
        <f t="shared" si="15"/>
        <v>0.10769530552792632</v>
      </c>
      <c r="Z80" s="141">
        <f t="shared" si="15"/>
        <v>0.10380515150318859</v>
      </c>
      <c r="AA80" s="141">
        <f t="shared" si="15"/>
        <v>0.10018999279010447</v>
      </c>
      <c r="AB80" s="141">
        <f t="shared" si="15"/>
        <v>9.6828591953814241E-2</v>
      </c>
      <c r="AC80" s="141">
        <f t="shared" si="15"/>
        <v>9.3696736775114406E-2</v>
      </c>
      <c r="AD80" s="141">
        <f t="shared" si="15"/>
        <v>9.0790955228065698E-2</v>
      </c>
      <c r="AE80" s="141">
        <f t="shared" si="15"/>
        <v>8.8055500789952307E-2</v>
      </c>
      <c r="AF80" s="141">
        <f t="shared" si="15"/>
        <v>8.5479272670243842E-2</v>
      </c>
      <c r="AG80" s="141">
        <f t="shared" si="15"/>
        <v>8.3052871404776629E-2</v>
      </c>
      <c r="AH80" s="141">
        <f t="shared" si="15"/>
        <v>8.0765835800941516E-2</v>
      </c>
      <c r="AI80" s="141">
        <f t="shared" si="15"/>
        <v>7.85716256812799E-2</v>
      </c>
      <c r="AJ80" s="141">
        <f t="shared" si="15"/>
        <v>7.6487360821720501E-2</v>
      </c>
      <c r="AK80" s="141">
        <f t="shared" si="15"/>
        <v>7.4499245204119532E-2</v>
      </c>
      <c r="AL80" s="141">
        <f t="shared" si="15"/>
        <v>7.2595118067154074E-2</v>
      </c>
      <c r="AM80" s="141">
        <f t="shared" si="15"/>
        <v>7.076394483452475E-2</v>
      </c>
    </row>
    <row r="81" spans="2:39" x14ac:dyDescent="0.25">
      <c r="C81" s="56" t="s">
        <v>29</v>
      </c>
      <c r="D81" s="3" t="s">
        <v>205</v>
      </c>
      <c r="E81" s="136">
        <f t="shared" ref="E81:F81" si="20">E38/E$26</f>
        <v>0.2838803516645596</v>
      </c>
      <c r="F81" s="136">
        <f t="shared" si="20"/>
        <v>0.28339179895556921</v>
      </c>
      <c r="G81" s="136">
        <f t="shared" si="17"/>
        <v>0.27628285162237681</v>
      </c>
      <c r="H81" s="136">
        <f t="shared" si="17"/>
        <v>0.27325806565364846</v>
      </c>
      <c r="I81" s="136">
        <f t="shared" si="17"/>
        <v>0.27153543222054022</v>
      </c>
      <c r="J81" s="135">
        <f t="shared" si="17"/>
        <v>0.26441845517947526</v>
      </c>
      <c r="K81" s="92">
        <f t="shared" si="17"/>
        <v>0.25888387796902473</v>
      </c>
      <c r="L81" s="92">
        <f t="shared" si="17"/>
        <v>0.25022936846291471</v>
      </c>
      <c r="M81" s="92">
        <f t="shared" si="17"/>
        <v>0.241039511636578</v>
      </c>
      <c r="N81" s="136">
        <f t="shared" si="17"/>
        <v>0.23119146174494187</v>
      </c>
      <c r="O81" s="135">
        <f t="shared" si="17"/>
        <v>0.2214296968637921</v>
      </c>
      <c r="P81" s="92">
        <f t="shared" si="17"/>
        <v>0.21165791560530775</v>
      </c>
      <c r="Q81" s="92">
        <f t="shared" si="17"/>
        <v>0.20199226401252157</v>
      </c>
      <c r="R81" s="92">
        <f t="shared" si="17"/>
        <v>0.19258838852624077</v>
      </c>
      <c r="S81" s="136">
        <f t="shared" si="17"/>
        <v>0.1835608550536463</v>
      </c>
      <c r="T81" s="136">
        <f t="shared" si="15"/>
        <v>0.17498710743814166</v>
      </c>
      <c r="U81" s="136">
        <f t="shared" si="15"/>
        <v>0.16690301404104238</v>
      </c>
      <c r="V81" s="136">
        <f t="shared" si="15"/>
        <v>0.15932490121925538</v>
      </c>
      <c r="W81" s="136">
        <f t="shared" si="15"/>
        <v>0.15225064803575078</v>
      </c>
      <c r="X81" s="141">
        <f t="shared" si="15"/>
        <v>0.14566577496428337</v>
      </c>
      <c r="Y81" s="141">
        <f t="shared" si="15"/>
        <v>0.13954462851151173</v>
      </c>
      <c r="Z81" s="141">
        <f t="shared" si="15"/>
        <v>0.1338677465935629</v>
      </c>
      <c r="AA81" s="141">
        <f t="shared" si="15"/>
        <v>0.12860525582950741</v>
      </c>
      <c r="AB81" s="141">
        <f t="shared" si="15"/>
        <v>0.12372090420624605</v>
      </c>
      <c r="AC81" s="141">
        <f t="shared" si="15"/>
        <v>0.11918337653494283</v>
      </c>
      <c r="AD81" s="141">
        <f t="shared" si="15"/>
        <v>0.11481320959780182</v>
      </c>
      <c r="AE81" s="141">
        <f t="shared" si="15"/>
        <v>0.11071807433467036</v>
      </c>
      <c r="AF81" s="141">
        <f t="shared" si="15"/>
        <v>0.10687483181672905</v>
      </c>
      <c r="AG81" s="141">
        <f t="shared" si="15"/>
        <v>0.10325578758596467</v>
      </c>
      <c r="AH81" s="141">
        <f t="shared" si="15"/>
        <v>9.9833598768028484E-2</v>
      </c>
      <c r="AI81" s="141">
        <f t="shared" si="15"/>
        <v>9.6556574229994391E-2</v>
      </c>
      <c r="AJ81" s="141">
        <f t="shared" si="15"/>
        <v>9.342175498944276E-2</v>
      </c>
      <c r="AK81" s="141">
        <f t="shared" si="15"/>
        <v>9.0418926608455519E-2</v>
      </c>
      <c r="AL81" s="141">
        <f t="shared" si="15"/>
        <v>8.7536560904183977E-2</v>
      </c>
      <c r="AM81" s="141">
        <f t="shared" si="15"/>
        <v>8.4762691202078605E-2</v>
      </c>
    </row>
    <row r="82" spans="2:39" x14ac:dyDescent="0.25">
      <c r="C82" s="56" t="s">
        <v>30</v>
      </c>
      <c r="D82" s="3" t="s">
        <v>206</v>
      </c>
      <c r="E82" s="136">
        <f t="shared" ref="E82:F82" si="21">E39/E$26</f>
        <v>0.27988203683101559</v>
      </c>
      <c r="F82" s="136">
        <f t="shared" si="21"/>
        <v>0.27020667928614245</v>
      </c>
      <c r="G82" s="136">
        <f t="shared" si="17"/>
        <v>0.26128409782088824</v>
      </c>
      <c r="H82" s="136">
        <f t="shared" si="17"/>
        <v>0.25926303391239214</v>
      </c>
      <c r="I82" s="136">
        <f t="shared" si="17"/>
        <v>0.25150641161209325</v>
      </c>
      <c r="J82" s="135">
        <f t="shared" si="17"/>
        <v>0.25141334811346461</v>
      </c>
      <c r="K82" s="92">
        <f t="shared" si="17"/>
        <v>0.24107998881862777</v>
      </c>
      <c r="L82" s="92">
        <f t="shared" si="17"/>
        <v>0.23042556530777597</v>
      </c>
      <c r="M82" s="92">
        <f t="shared" si="17"/>
        <v>0.22077650408049654</v>
      </c>
      <c r="N82" s="136">
        <f t="shared" si="17"/>
        <v>0.21070395932131036</v>
      </c>
      <c r="O82" s="135">
        <f t="shared" si="17"/>
        <v>0.20099671905341604</v>
      </c>
      <c r="P82" s="92">
        <f t="shared" si="17"/>
        <v>0.19158532162030109</v>
      </c>
      <c r="Q82" s="92">
        <f t="shared" si="17"/>
        <v>0.18241039518093174</v>
      </c>
      <c r="R82" s="92">
        <f t="shared" si="17"/>
        <v>0.17357493953048861</v>
      </c>
      <c r="S82" s="136">
        <f t="shared" si="17"/>
        <v>0.16513892537312141</v>
      </c>
      <c r="T82" s="136">
        <f t="shared" si="15"/>
        <v>0.15714025834605086</v>
      </c>
      <c r="U82" s="136">
        <f t="shared" si="15"/>
        <v>0.14958282904425527</v>
      </c>
      <c r="V82" s="136">
        <f t="shared" si="15"/>
        <v>0.14247464447619812</v>
      </c>
      <c r="W82" s="136">
        <f t="shared" si="15"/>
        <v>0.13581585841626839</v>
      </c>
      <c r="X82" s="141">
        <f t="shared" si="15"/>
        <v>0.12960007423865771</v>
      </c>
      <c r="Y82" s="141">
        <f t="shared" si="15"/>
        <v>0.12380840839950467</v>
      </c>
      <c r="Z82" s="141">
        <f t="shared" si="15"/>
        <v>0.11843960076443164</v>
      </c>
      <c r="AA82" s="141">
        <f t="shared" si="15"/>
        <v>0.1134704581813237</v>
      </c>
      <c r="AB82" s="141">
        <f t="shared" si="15"/>
        <v>0.10886421723365605</v>
      </c>
      <c r="AC82" s="141">
        <f t="shared" si="15"/>
        <v>0.10459262653498647</v>
      </c>
      <c r="AD82" s="141">
        <f t="shared" si="15"/>
        <v>0.10040575014468794</v>
      </c>
      <c r="AE82" s="141">
        <f t="shared" si="15"/>
        <v>9.6491961279363991E-2</v>
      </c>
      <c r="AF82" s="141">
        <f t="shared" si="15"/>
        <v>9.2827223480044019E-2</v>
      </c>
      <c r="AG82" s="141">
        <f t="shared" si="15"/>
        <v>8.9380196041012633E-2</v>
      </c>
      <c r="AH82" s="141">
        <f t="shared" si="15"/>
        <v>8.6120712347414946E-2</v>
      </c>
      <c r="AI82" s="141">
        <f t="shared" si="15"/>
        <v>8.3001740122121873E-2</v>
      </c>
      <c r="AJ82" s="141">
        <f t="shared" si="15"/>
        <v>8.0014777946173454E-2</v>
      </c>
      <c r="AK82" s="141">
        <f t="shared" si="15"/>
        <v>7.7154841687627859E-2</v>
      </c>
      <c r="AL82" s="141">
        <f t="shared" si="15"/>
        <v>7.441403302297829E-2</v>
      </c>
      <c r="AM82" s="141">
        <f t="shared" si="15"/>
        <v>7.1783128587105838E-2</v>
      </c>
    </row>
    <row r="83" spans="2:39" x14ac:dyDescent="0.25">
      <c r="C83" s="56" t="s">
        <v>31</v>
      </c>
      <c r="D83" s="3" t="s">
        <v>207</v>
      </c>
      <c r="E83" s="136">
        <f t="shared" ref="E83:F83" si="22">E40/E$26</f>
        <v>0.17992416654024443</v>
      </c>
      <c r="F83" s="136">
        <f t="shared" si="22"/>
        <v>0.16163827927109387</v>
      </c>
      <c r="G83" s="136">
        <f t="shared" si="17"/>
        <v>0.15204324925513057</v>
      </c>
      <c r="H83" s="136">
        <f t="shared" si="17"/>
        <v>0.14796302270854553</v>
      </c>
      <c r="I83" s="136">
        <f t="shared" si="17"/>
        <v>0.13471960194814833</v>
      </c>
      <c r="J83" s="135">
        <f t="shared" si="17"/>
        <v>0.14082302475710004</v>
      </c>
      <c r="K83" s="92">
        <f t="shared" si="17"/>
        <v>0.12269553213409205</v>
      </c>
      <c r="L83" s="92">
        <f t="shared" si="17"/>
        <v>0.11352523334325028</v>
      </c>
      <c r="M83" s="92">
        <f t="shared" si="17"/>
        <v>0.10726018277377752</v>
      </c>
      <c r="N83" s="136">
        <f t="shared" si="17"/>
        <v>0.10110553668361427</v>
      </c>
      <c r="O83" s="135">
        <f t="shared" si="17"/>
        <v>9.5445368941334333E-2</v>
      </c>
      <c r="P83" s="92">
        <f t="shared" si="17"/>
        <v>9.0334038565179131E-2</v>
      </c>
      <c r="Q83" s="92">
        <f t="shared" si="17"/>
        <v>8.5517838684637637E-2</v>
      </c>
      <c r="R83" s="92">
        <f t="shared" si="17"/>
        <v>8.0993054711289203E-2</v>
      </c>
      <c r="S83" s="136">
        <f t="shared" si="17"/>
        <v>7.6731244922730021E-2</v>
      </c>
      <c r="T83" s="136">
        <f t="shared" si="15"/>
        <v>7.2710199057700375E-2</v>
      </c>
      <c r="U83" s="136">
        <f t="shared" si="15"/>
        <v>6.8898730843995004E-2</v>
      </c>
      <c r="V83" s="136">
        <f t="shared" si="15"/>
        <v>6.5294514714223997E-2</v>
      </c>
      <c r="W83" s="136">
        <f t="shared" si="15"/>
        <v>6.1901941939819197E-2</v>
      </c>
      <c r="X83" s="141">
        <f t="shared" si="15"/>
        <v>5.8727034479428591E-2</v>
      </c>
      <c r="Y83" s="141">
        <f t="shared" si="15"/>
        <v>5.5766589544447243E-2</v>
      </c>
      <c r="Z83" s="141">
        <f t="shared" si="15"/>
        <v>5.3036779667505432E-2</v>
      </c>
      <c r="AA83" s="141">
        <f t="shared" si="15"/>
        <v>5.0529087099403215E-2</v>
      </c>
      <c r="AB83" s="141">
        <f t="shared" si="15"/>
        <v>4.8220780710174535E-2</v>
      </c>
      <c r="AC83" s="141">
        <f t="shared" si="15"/>
        <v>4.6097108894971969E-2</v>
      </c>
      <c r="AD83" s="141">
        <f t="shared" si="15"/>
        <v>4.3975964927626933E-2</v>
      </c>
      <c r="AE83" s="141">
        <f t="shared" si="15"/>
        <v>4.2018139921546821E-2</v>
      </c>
      <c r="AF83" s="141">
        <f t="shared" si="15"/>
        <v>4.0207032166730432E-2</v>
      </c>
      <c r="AG83" s="141">
        <f t="shared" si="15"/>
        <v>3.852139222380075E-2</v>
      </c>
      <c r="AH83" s="141">
        <f t="shared" si="15"/>
        <v>3.6942466998847547E-2</v>
      </c>
      <c r="AI83" s="141">
        <f t="shared" si="15"/>
        <v>3.5452574322640547E-2</v>
      </c>
      <c r="AJ83" s="141">
        <f t="shared" si="15"/>
        <v>3.4040744561777019E-2</v>
      </c>
      <c r="AK83" s="141">
        <f t="shared" si="15"/>
        <v>3.2707332611658174E-2</v>
      </c>
      <c r="AL83" s="141">
        <f t="shared" si="15"/>
        <v>3.1449976176813839E-2</v>
      </c>
      <c r="AM83" s="141">
        <f t="shared" si="15"/>
        <v>3.0265023717206851E-2</v>
      </c>
    </row>
    <row r="84" spans="2:39" x14ac:dyDescent="0.25">
      <c r="C84" s="56" t="s">
        <v>32</v>
      </c>
      <c r="D84" s="3" t="s">
        <v>208</v>
      </c>
      <c r="E84" s="136">
        <f t="shared" ref="E84:F84" si="23">E41/E$26</f>
        <v>5.9974722166034555E-2</v>
      </c>
      <c r="F84" s="136">
        <f t="shared" si="23"/>
        <v>4.1392287950805691E-2</v>
      </c>
      <c r="G84" s="136">
        <f t="shared" si="17"/>
        <v>4.0258048891385644E-2</v>
      </c>
      <c r="H84" s="136">
        <f t="shared" si="17"/>
        <v>3.800108696059723E-2</v>
      </c>
      <c r="I84" s="136">
        <f t="shared" si="17"/>
        <v>3.0387235011049757E-2</v>
      </c>
      <c r="J84" s="135">
        <f t="shared" si="17"/>
        <v>2.1037498342831584E-2</v>
      </c>
      <c r="K84" s="92">
        <f t="shared" si="17"/>
        <v>1.3907360871334998E-2</v>
      </c>
      <c r="L84" s="92">
        <f t="shared" si="17"/>
        <v>1.1141055252706582E-2</v>
      </c>
      <c r="M84" s="92">
        <f t="shared" si="17"/>
        <v>9.869393686622787E-3</v>
      </c>
      <c r="N84" s="136">
        <f t="shared" si="17"/>
        <v>8.7757833474715746E-3</v>
      </c>
      <c r="O84" s="135">
        <f t="shared" si="17"/>
        <v>7.8936680810506536E-3</v>
      </c>
      <c r="P84" s="92">
        <f t="shared" si="17"/>
        <v>7.2279055949701103E-3</v>
      </c>
      <c r="Q84" s="92">
        <f t="shared" si="17"/>
        <v>6.6613082388460318E-3</v>
      </c>
      <c r="R84" s="92">
        <f t="shared" si="17"/>
        <v>6.1696360769336687E-3</v>
      </c>
      <c r="S84" s="136">
        <f t="shared" si="17"/>
        <v>5.7282939340788271E-3</v>
      </c>
      <c r="T84" s="136">
        <f t="shared" si="15"/>
        <v>5.3209150011619653E-3</v>
      </c>
      <c r="U84" s="136">
        <f t="shared" si="15"/>
        <v>4.9339720113444471E-3</v>
      </c>
      <c r="V84" s="136">
        <f t="shared" si="15"/>
        <v>4.5656479866340799E-3</v>
      </c>
      <c r="W84" s="136">
        <f t="shared" si="15"/>
        <v>4.2179898038220394E-3</v>
      </c>
      <c r="X84" s="141">
        <f t="shared" si="15"/>
        <v>3.8943283592026015E-3</v>
      </c>
      <c r="Y84" s="141">
        <f t="shared" si="15"/>
        <v>3.5959383039806309E-3</v>
      </c>
      <c r="Z84" s="141">
        <f t="shared" si="15"/>
        <v>3.3281375697387832E-3</v>
      </c>
      <c r="AA84" s="141">
        <f t="shared" si="15"/>
        <v>3.0899332071625601E-3</v>
      </c>
      <c r="AB84" s="141">
        <f t="shared" si="15"/>
        <v>2.8772691257071474E-3</v>
      </c>
      <c r="AC84" s="141">
        <f t="shared" si="15"/>
        <v>2.6878384054446862E-3</v>
      </c>
      <c r="AD84" s="141">
        <f t="shared" si="15"/>
        <v>2.4914185471351289E-3</v>
      </c>
      <c r="AE84" s="141">
        <f t="shared" si="15"/>
        <v>2.3179887804041788E-3</v>
      </c>
      <c r="AF84" s="141">
        <f t="shared" si="15"/>
        <v>2.1642975413051703E-3</v>
      </c>
      <c r="AG84" s="141">
        <f t="shared" si="15"/>
        <v>2.0267303362153321E-3</v>
      </c>
      <c r="AH84" s="141">
        <f t="shared" si="15"/>
        <v>1.9024732351147929E-3</v>
      </c>
      <c r="AI84" s="141">
        <f t="shared" si="15"/>
        <v>1.7897018139999919E-3</v>
      </c>
      <c r="AJ84" s="141">
        <f t="shared" si="15"/>
        <v>1.6866555188171145E-3</v>
      </c>
      <c r="AK84" s="141">
        <f t="shared" si="15"/>
        <v>1.5934039693509231E-3</v>
      </c>
      <c r="AL84" s="141">
        <f t="shared" si="15"/>
        <v>1.5095078286332393E-3</v>
      </c>
      <c r="AM84" s="141">
        <f t="shared" si="15"/>
        <v>1.4342973147837331E-3</v>
      </c>
    </row>
    <row r="85" spans="2:39" x14ac:dyDescent="0.25">
      <c r="C85" s="80" t="s">
        <v>33</v>
      </c>
      <c r="D85" s="7" t="s">
        <v>209</v>
      </c>
      <c r="E85" s="138">
        <f t="shared" ref="E85:F85" si="24">E42/E$26</f>
        <v>1.4993680543615676E-2</v>
      </c>
      <c r="F85" s="138">
        <f t="shared" si="24"/>
        <v>5.3783935369593801E-3</v>
      </c>
      <c r="G85" s="138">
        <f t="shared" si="17"/>
        <v>4.8495014162274891E-3</v>
      </c>
      <c r="H85" s="138">
        <f t="shared" si="17"/>
        <v>3.4761443439322018E-3</v>
      </c>
      <c r="I85" s="138">
        <f t="shared" si="17"/>
        <v>1.3873892858664765E-3</v>
      </c>
      <c r="J85" s="137">
        <f t="shared" si="17"/>
        <v>0</v>
      </c>
      <c r="K85" s="94">
        <f t="shared" si="17"/>
        <v>0</v>
      </c>
      <c r="L85" s="94">
        <f t="shared" si="17"/>
        <v>0</v>
      </c>
      <c r="M85" s="94">
        <f t="shared" si="17"/>
        <v>0</v>
      </c>
      <c r="N85" s="138">
        <f t="shared" si="17"/>
        <v>0</v>
      </c>
      <c r="O85" s="137">
        <f t="shared" si="17"/>
        <v>0</v>
      </c>
      <c r="P85" s="94">
        <f t="shared" si="17"/>
        <v>0</v>
      </c>
      <c r="Q85" s="94">
        <f t="shared" si="17"/>
        <v>0</v>
      </c>
      <c r="R85" s="94">
        <f t="shared" si="17"/>
        <v>0</v>
      </c>
      <c r="S85" s="138">
        <f t="shared" si="17"/>
        <v>0</v>
      </c>
      <c r="T85" s="138">
        <f t="shared" si="15"/>
        <v>0</v>
      </c>
      <c r="U85" s="138">
        <f t="shared" si="15"/>
        <v>0</v>
      </c>
      <c r="V85" s="138">
        <f t="shared" si="15"/>
        <v>0</v>
      </c>
      <c r="W85" s="138">
        <f t="shared" si="15"/>
        <v>0</v>
      </c>
      <c r="X85" s="142">
        <f t="shared" si="15"/>
        <v>0</v>
      </c>
      <c r="Y85" s="142">
        <f t="shared" si="15"/>
        <v>0</v>
      </c>
      <c r="Z85" s="142">
        <f t="shared" si="15"/>
        <v>0</v>
      </c>
      <c r="AA85" s="142">
        <f t="shared" si="15"/>
        <v>0</v>
      </c>
      <c r="AB85" s="142">
        <f t="shared" si="15"/>
        <v>0</v>
      </c>
      <c r="AC85" s="142">
        <f t="shared" si="15"/>
        <v>0</v>
      </c>
      <c r="AD85" s="142">
        <f t="shared" si="15"/>
        <v>0</v>
      </c>
      <c r="AE85" s="142">
        <f t="shared" si="15"/>
        <v>0</v>
      </c>
      <c r="AF85" s="142">
        <f t="shared" si="15"/>
        <v>0</v>
      </c>
      <c r="AG85" s="142">
        <f t="shared" si="15"/>
        <v>0</v>
      </c>
      <c r="AH85" s="142">
        <f t="shared" si="15"/>
        <v>0</v>
      </c>
      <c r="AI85" s="142">
        <f t="shared" si="15"/>
        <v>0</v>
      </c>
      <c r="AJ85" s="142">
        <f t="shared" si="15"/>
        <v>0</v>
      </c>
      <c r="AK85" s="142">
        <f t="shared" si="15"/>
        <v>0</v>
      </c>
      <c r="AL85" s="142">
        <f t="shared" si="15"/>
        <v>0</v>
      </c>
      <c r="AM85" s="142">
        <f t="shared" si="15"/>
        <v>0</v>
      </c>
    </row>
    <row r="86" spans="2:39" x14ac:dyDescent="0.25">
      <c r="C86" s="56"/>
      <c r="D86" s="3"/>
      <c r="E86" s="136"/>
      <c r="F86" s="136"/>
      <c r="G86" s="136"/>
      <c r="H86" s="136"/>
      <c r="I86" s="136"/>
      <c r="J86" s="135"/>
      <c r="K86" s="92"/>
      <c r="L86" s="92"/>
      <c r="M86" s="92"/>
      <c r="N86" s="136"/>
      <c r="O86" s="135"/>
      <c r="P86" s="92"/>
      <c r="Q86" s="92"/>
      <c r="R86" s="92"/>
      <c r="S86" s="136"/>
      <c r="T86" s="136"/>
      <c r="U86" s="136"/>
      <c r="V86" s="136"/>
      <c r="W86" s="13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x14ac:dyDescent="0.25">
      <c r="B87" s="23" t="s">
        <v>193</v>
      </c>
      <c r="C87" s="82" t="s">
        <v>162</v>
      </c>
      <c r="D87" s="82" t="s">
        <v>45</v>
      </c>
      <c r="E87" s="125">
        <f t="shared" ref="E87:AM87" si="25">E44</f>
        <v>32001.800439999999</v>
      </c>
      <c r="F87" s="125">
        <f t="shared" si="25"/>
        <v>35911.307350000003</v>
      </c>
      <c r="G87" s="125">
        <f t="shared" si="25"/>
        <v>36708.886160000002</v>
      </c>
      <c r="H87" s="125">
        <f t="shared" si="25"/>
        <v>37113.743849999999</v>
      </c>
      <c r="I87" s="125">
        <f t="shared" si="25"/>
        <v>37092.925150000003</v>
      </c>
      <c r="J87" s="124">
        <f t="shared" si="25"/>
        <v>37534.50748</v>
      </c>
      <c r="K87" s="75">
        <f t="shared" si="25"/>
        <v>38002.356939999998</v>
      </c>
      <c r="L87" s="75">
        <f t="shared" si="25"/>
        <v>38138.623379999997</v>
      </c>
      <c r="M87" s="75">
        <f t="shared" si="25"/>
        <v>38143.553160000003</v>
      </c>
      <c r="N87" s="125">
        <f t="shared" si="25"/>
        <v>38086.311520000003</v>
      </c>
      <c r="O87" s="124">
        <f t="shared" si="25"/>
        <v>38048.580199999997</v>
      </c>
      <c r="P87" s="75">
        <f t="shared" si="25"/>
        <v>38045.66072</v>
      </c>
      <c r="Q87" s="75">
        <f t="shared" si="25"/>
        <v>38081.6947</v>
      </c>
      <c r="R87" s="75">
        <f t="shared" si="25"/>
        <v>38152.123440000003</v>
      </c>
      <c r="S87" s="125">
        <f t="shared" si="25"/>
        <v>38250.068480000002</v>
      </c>
      <c r="T87" s="125">
        <f t="shared" si="25"/>
        <v>38366.692609999998</v>
      </c>
      <c r="U87" s="125">
        <f t="shared" si="25"/>
        <v>38457.916899999997</v>
      </c>
      <c r="V87" s="125">
        <f t="shared" si="25"/>
        <v>38538.949860000001</v>
      </c>
      <c r="W87" s="125">
        <f t="shared" si="25"/>
        <v>38612.532399999996</v>
      </c>
      <c r="X87" s="129">
        <f t="shared" si="25"/>
        <v>38643.597730000001</v>
      </c>
      <c r="Y87" s="129">
        <f t="shared" si="25"/>
        <v>38689.882409999998</v>
      </c>
      <c r="Z87" s="129">
        <f t="shared" si="25"/>
        <v>38739.117440000002</v>
      </c>
      <c r="AA87" s="129">
        <f t="shared" si="25"/>
        <v>38788.243640000001</v>
      </c>
      <c r="AB87" s="129">
        <f t="shared" si="25"/>
        <v>38838.462090000001</v>
      </c>
      <c r="AC87" s="129">
        <f t="shared" si="25"/>
        <v>38891.48489</v>
      </c>
      <c r="AD87" s="129">
        <f t="shared" si="25"/>
        <v>38977.129809999999</v>
      </c>
      <c r="AE87" s="129">
        <f t="shared" si="25"/>
        <v>39078.295409999999</v>
      </c>
      <c r="AF87" s="129">
        <f t="shared" si="25"/>
        <v>39188.710950000001</v>
      </c>
      <c r="AG87" s="129">
        <f t="shared" si="25"/>
        <v>39306.54047</v>
      </c>
      <c r="AH87" s="129">
        <f t="shared" si="25"/>
        <v>39429.978609999998</v>
      </c>
      <c r="AI87" s="129">
        <f t="shared" si="25"/>
        <v>39378.750500000002</v>
      </c>
      <c r="AJ87" s="129">
        <f t="shared" si="25"/>
        <v>39261.217270000001</v>
      </c>
      <c r="AK87" s="129">
        <f t="shared" si="25"/>
        <v>39117.84418</v>
      </c>
      <c r="AL87" s="129">
        <f t="shared" si="25"/>
        <v>38963.758439999998</v>
      </c>
      <c r="AM87" s="129">
        <f t="shared" si="25"/>
        <v>38807.00157</v>
      </c>
    </row>
    <row r="88" spans="2:39" x14ac:dyDescent="0.25">
      <c r="C88" s="56" t="s">
        <v>8</v>
      </c>
      <c r="D88" s="78" t="s">
        <v>210</v>
      </c>
      <c r="E88" s="136">
        <f t="shared" ref="E88:AM91" si="26">E45/E$44</f>
        <v>0</v>
      </c>
      <c r="F88" s="136">
        <f t="shared" si="26"/>
        <v>0</v>
      </c>
      <c r="G88" s="136">
        <f t="shared" si="26"/>
        <v>0</v>
      </c>
      <c r="H88" s="136">
        <f t="shared" si="26"/>
        <v>0</v>
      </c>
      <c r="I88" s="136">
        <f t="shared" si="26"/>
        <v>0</v>
      </c>
      <c r="J88" s="135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6">
        <f t="shared" si="26"/>
        <v>0</v>
      </c>
      <c r="O88" s="135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6">
        <f t="shared" si="26"/>
        <v>0</v>
      </c>
      <c r="T88" s="136">
        <f t="shared" si="26"/>
        <v>0</v>
      </c>
      <c r="U88" s="136">
        <f t="shared" si="26"/>
        <v>0</v>
      </c>
      <c r="V88" s="136">
        <f t="shared" si="26"/>
        <v>0</v>
      </c>
      <c r="W88" s="136">
        <f t="shared" si="26"/>
        <v>0</v>
      </c>
      <c r="X88" s="141">
        <f t="shared" si="26"/>
        <v>0</v>
      </c>
      <c r="Y88" s="141">
        <f t="shared" si="26"/>
        <v>0</v>
      </c>
      <c r="Z88" s="141">
        <f t="shared" si="26"/>
        <v>0</v>
      </c>
      <c r="AA88" s="141">
        <f t="shared" si="26"/>
        <v>0</v>
      </c>
      <c r="AB88" s="141">
        <f t="shared" si="26"/>
        <v>0</v>
      </c>
      <c r="AC88" s="141">
        <f t="shared" si="26"/>
        <v>0</v>
      </c>
      <c r="AD88" s="141">
        <f t="shared" si="26"/>
        <v>0</v>
      </c>
      <c r="AE88" s="141">
        <f t="shared" si="26"/>
        <v>0</v>
      </c>
      <c r="AF88" s="141">
        <f t="shared" si="26"/>
        <v>0</v>
      </c>
      <c r="AG88" s="141">
        <f t="shared" si="26"/>
        <v>0</v>
      </c>
      <c r="AH88" s="141">
        <f t="shared" si="26"/>
        <v>0</v>
      </c>
      <c r="AI88" s="141">
        <f t="shared" si="26"/>
        <v>0</v>
      </c>
      <c r="AJ88" s="141">
        <f t="shared" si="26"/>
        <v>0</v>
      </c>
      <c r="AK88" s="141">
        <f t="shared" si="26"/>
        <v>0</v>
      </c>
      <c r="AL88" s="141">
        <f t="shared" si="26"/>
        <v>0</v>
      </c>
      <c r="AM88" s="141">
        <f t="shared" si="26"/>
        <v>0</v>
      </c>
    </row>
    <row r="89" spans="2:39" x14ac:dyDescent="0.25">
      <c r="C89" s="56" t="s">
        <v>6</v>
      </c>
      <c r="D89" s="3" t="s">
        <v>211</v>
      </c>
      <c r="E89" s="136">
        <f t="shared" si="26"/>
        <v>0.9999246395525615</v>
      </c>
      <c r="F89" s="136">
        <f t="shared" si="26"/>
        <v>0.99545769391210981</v>
      </c>
      <c r="G89" s="136">
        <f t="shared" si="26"/>
        <v>0.98955883138678147</v>
      </c>
      <c r="H89" s="136">
        <f t="shared" si="26"/>
        <v>0.98638982631228145</v>
      </c>
      <c r="I89" s="136">
        <f t="shared" si="26"/>
        <v>0.98315682390985537</v>
      </c>
      <c r="J89" s="135">
        <f t="shared" si="26"/>
        <v>0.9781942475084795</v>
      </c>
      <c r="K89" s="92">
        <f t="shared" si="26"/>
        <v>0.97159544731122138</v>
      </c>
      <c r="L89" s="92">
        <f t="shared" si="26"/>
        <v>0.96434175988866022</v>
      </c>
      <c r="M89" s="92">
        <f t="shared" si="26"/>
        <v>0.95626063458216115</v>
      </c>
      <c r="N89" s="136">
        <f t="shared" si="26"/>
        <v>0.94713885068805415</v>
      </c>
      <c r="O89" s="135">
        <f t="shared" si="26"/>
        <v>0.93665391251576857</v>
      </c>
      <c r="P89" s="92">
        <f t="shared" si="26"/>
        <v>0.92474561761270935</v>
      </c>
      <c r="Q89" s="92">
        <f t="shared" si="26"/>
        <v>0.91144041365364981</v>
      </c>
      <c r="R89" s="92">
        <f t="shared" si="26"/>
        <v>0.8968523160660018</v>
      </c>
      <c r="S89" s="136">
        <f t="shared" si="26"/>
        <v>0.8811450914819382</v>
      </c>
      <c r="T89" s="136">
        <f t="shared" si="26"/>
        <v>0.86451921115959873</v>
      </c>
      <c r="U89" s="136">
        <f t="shared" si="26"/>
        <v>0.84742729578262732</v>
      </c>
      <c r="V89" s="136">
        <f t="shared" si="26"/>
        <v>0.82990992401680352</v>
      </c>
      <c r="W89" s="136">
        <f t="shared" si="26"/>
        <v>0.81208444722470485</v>
      </c>
      <c r="X89" s="141">
        <f t="shared" si="26"/>
        <v>0.79432934310280645</v>
      </c>
      <c r="Y89" s="141">
        <f t="shared" si="26"/>
        <v>0.77632142149485539</v>
      </c>
      <c r="Z89" s="141">
        <f t="shared" si="26"/>
        <v>0.75825562973899285</v>
      </c>
      <c r="AA89" s="141">
        <f t="shared" si="26"/>
        <v>0.74024173500834489</v>
      </c>
      <c r="AB89" s="141">
        <f t="shared" si="26"/>
        <v>0.72234482366961306</v>
      </c>
      <c r="AC89" s="141">
        <f t="shared" si="26"/>
        <v>0.70461595970191815</v>
      </c>
      <c r="AD89" s="141">
        <f t="shared" si="26"/>
        <v>0.68679901266439602</v>
      </c>
      <c r="AE89" s="141">
        <f t="shared" si="26"/>
        <v>0.66908644519098281</v>
      </c>
      <c r="AF89" s="141">
        <f t="shared" si="26"/>
        <v>0.65157538793707115</v>
      </c>
      <c r="AG89" s="141">
        <f t="shared" si="26"/>
        <v>0.63432105857877852</v>
      </c>
      <c r="AH89" s="141">
        <f t="shared" si="26"/>
        <v>0.61737031335407055</v>
      </c>
      <c r="AI89" s="141">
        <f t="shared" si="26"/>
        <v>0.60186342682457639</v>
      </c>
      <c r="AJ89" s="141">
        <f t="shared" si="26"/>
        <v>0.5870452526088985</v>
      </c>
      <c r="AK89" s="141">
        <f t="shared" si="26"/>
        <v>0.57265378625985419</v>
      </c>
      <c r="AL89" s="141">
        <f t="shared" si="26"/>
        <v>0.55860229149906415</v>
      </c>
      <c r="AM89" s="141">
        <f t="shared" si="26"/>
        <v>0.54485259887601256</v>
      </c>
    </row>
    <row r="90" spans="2:39" x14ac:dyDescent="0.25">
      <c r="C90" s="56" t="s">
        <v>34</v>
      </c>
      <c r="D90" s="3" t="s">
        <v>187</v>
      </c>
      <c r="E90" s="136">
        <f t="shared" si="26"/>
        <v>7.5360400972489787E-5</v>
      </c>
      <c r="F90" s="136">
        <f t="shared" si="26"/>
        <v>4.5423061157365517E-3</v>
      </c>
      <c r="G90" s="136">
        <f t="shared" si="26"/>
        <v>1.0441168664977003E-2</v>
      </c>
      <c r="H90" s="136">
        <f t="shared" si="26"/>
        <v>1.3610173639219101E-2</v>
      </c>
      <c r="I90" s="136">
        <f t="shared" si="26"/>
        <v>1.6843176087448578E-2</v>
      </c>
      <c r="J90" s="135">
        <f t="shared" si="26"/>
        <v>2.1805752502177232E-2</v>
      </c>
      <c r="K90" s="92">
        <f t="shared" si="26"/>
        <v>2.8404552715092731E-2</v>
      </c>
      <c r="L90" s="92">
        <f t="shared" si="26"/>
        <v>3.5658240032679443E-2</v>
      </c>
      <c r="M90" s="92">
        <f t="shared" si="26"/>
        <v>4.3739365417838801E-2</v>
      </c>
      <c r="N90" s="136">
        <f t="shared" si="26"/>
        <v>5.2861149521994978E-2</v>
      </c>
      <c r="O90" s="135">
        <f t="shared" si="26"/>
        <v>6.3346087563078121E-2</v>
      </c>
      <c r="P90" s="92">
        <f t="shared" si="26"/>
        <v>7.5254382492427371E-2</v>
      </c>
      <c r="Q90" s="92">
        <f t="shared" si="26"/>
        <v>8.8559586346350291E-2</v>
      </c>
      <c r="R90" s="92">
        <f t="shared" si="26"/>
        <v>0.10314768390778721</v>
      </c>
      <c r="S90" s="136">
        <f t="shared" si="26"/>
        <v>0.11885490857034929</v>
      </c>
      <c r="T90" s="136">
        <f t="shared" si="26"/>
        <v>0.13548078889252999</v>
      </c>
      <c r="U90" s="136">
        <f t="shared" si="26"/>
        <v>0.15257270439938989</v>
      </c>
      <c r="V90" s="136">
        <f t="shared" si="26"/>
        <v>0.17009007606103982</v>
      </c>
      <c r="W90" s="136">
        <f t="shared" si="26"/>
        <v>0.1879155526458037</v>
      </c>
      <c r="X90" s="141">
        <f t="shared" si="26"/>
        <v>0.20567065687131611</v>
      </c>
      <c r="Y90" s="141">
        <f t="shared" si="26"/>
        <v>0.22367857829837226</v>
      </c>
      <c r="Z90" s="141">
        <f t="shared" si="26"/>
        <v>0.24174437023519346</v>
      </c>
      <c r="AA90" s="141">
        <f t="shared" si="26"/>
        <v>0.25975826499165511</v>
      </c>
      <c r="AB90" s="141">
        <f t="shared" si="26"/>
        <v>0.27765517633038694</v>
      </c>
      <c r="AC90" s="141">
        <f t="shared" si="26"/>
        <v>0.29538404029808185</v>
      </c>
      <c r="AD90" s="141">
        <f t="shared" si="26"/>
        <v>0.31320098733560392</v>
      </c>
      <c r="AE90" s="141">
        <f t="shared" si="26"/>
        <v>0.33091355506491371</v>
      </c>
      <c r="AF90" s="141">
        <f t="shared" si="26"/>
        <v>0.3484246120629288</v>
      </c>
      <c r="AG90" s="141">
        <f t="shared" si="26"/>
        <v>0.36567894142122143</v>
      </c>
      <c r="AH90" s="141">
        <f t="shared" si="26"/>
        <v>0.38262968689954358</v>
      </c>
      <c r="AI90" s="141">
        <f t="shared" si="26"/>
        <v>0.39813657317542361</v>
      </c>
      <c r="AJ90" s="141">
        <f t="shared" si="26"/>
        <v>0.41295474713639718</v>
      </c>
      <c r="AK90" s="141">
        <f t="shared" si="26"/>
        <v>0.42734621374014586</v>
      </c>
      <c r="AL90" s="141">
        <f t="shared" si="26"/>
        <v>0.44139770824428715</v>
      </c>
      <c r="AM90" s="141">
        <f t="shared" si="26"/>
        <v>0.45514740138167292</v>
      </c>
    </row>
    <row r="91" spans="2:39" x14ac:dyDescent="0.25">
      <c r="C91" s="56" t="s">
        <v>35</v>
      </c>
      <c r="D91" s="3" t="s">
        <v>212</v>
      </c>
      <c r="E91" s="136">
        <f t="shared" si="26"/>
        <v>7.0669503868701714E-7</v>
      </c>
      <c r="F91" s="136">
        <f t="shared" si="26"/>
        <v>1.2254322748848629E-5</v>
      </c>
      <c r="G91" s="136">
        <f t="shared" si="26"/>
        <v>1.4940462364058826E-5</v>
      </c>
      <c r="H91" s="136">
        <f t="shared" si="26"/>
        <v>1.617028420591419E-5</v>
      </c>
      <c r="I91" s="136">
        <f t="shared" si="26"/>
        <v>1.7818283266344122E-5</v>
      </c>
      <c r="J91" s="135">
        <f t="shared" si="26"/>
        <v>1.9734179916832092E-5</v>
      </c>
      <c r="K91" s="92">
        <f t="shared" si="26"/>
        <v>2.2920815316146022E-5</v>
      </c>
      <c r="L91" s="92">
        <f t="shared" si="26"/>
        <v>2.6284983886589359E-5</v>
      </c>
      <c r="M91" s="92">
        <f t="shared" si="26"/>
        <v>2.9528650497645454E-5</v>
      </c>
      <c r="N91" s="136">
        <f t="shared" si="26"/>
        <v>3.2707133253002386E-5</v>
      </c>
      <c r="O91" s="135">
        <f t="shared" si="26"/>
        <v>3.5775856519345238E-5</v>
      </c>
      <c r="P91" s="92">
        <f t="shared" si="26"/>
        <v>3.8670697765713557E-5</v>
      </c>
      <c r="Q91" s="92">
        <f t="shared" si="26"/>
        <v>4.1360066520358927E-5</v>
      </c>
      <c r="R91" s="92">
        <f t="shared" si="26"/>
        <v>4.38191917057815E-5</v>
      </c>
      <c r="S91" s="136">
        <f t="shared" si="26"/>
        <v>4.6039195091135166E-5</v>
      </c>
      <c r="T91" s="136">
        <f t="shared" si="26"/>
        <v>4.802351213145136E-5</v>
      </c>
      <c r="U91" s="136">
        <f t="shared" si="26"/>
        <v>4.9763322100266961E-5</v>
      </c>
      <c r="V91" s="136">
        <f t="shared" si="26"/>
        <v>5.1300970944515503E-5</v>
      </c>
      <c r="W91" s="136">
        <f t="shared" si="26"/>
        <v>5.2665351547882423E-5</v>
      </c>
      <c r="X91" s="141">
        <f t="shared" si="26"/>
        <v>5.3862693984730075E-5</v>
      </c>
      <c r="Y91" s="141">
        <f t="shared" si="26"/>
        <v>5.4943254478606724E-5</v>
      </c>
      <c r="Z91" s="141">
        <f t="shared" si="26"/>
        <v>5.5913402063296974E-5</v>
      </c>
      <c r="AA91" s="141">
        <f t="shared" si="26"/>
        <v>5.6782377501844521E-5</v>
      </c>
      <c r="AB91" s="141">
        <f t="shared" si="26"/>
        <v>5.7560815482846009E-5</v>
      </c>
      <c r="AC91" s="141">
        <f t="shared" si="26"/>
        <v>5.8257911221656102E-5</v>
      </c>
      <c r="AD91" s="141">
        <f t="shared" si="26"/>
        <v>5.8929867109165677E-5</v>
      </c>
      <c r="AE91" s="141">
        <f t="shared" si="26"/>
        <v>5.9576490544780394E-5</v>
      </c>
      <c r="AF91" s="141">
        <f t="shared" si="26"/>
        <v>6.0200316744534314E-5</v>
      </c>
      <c r="AG91" s="141">
        <f t="shared" si="26"/>
        <v>6.0805986622612586E-5</v>
      </c>
      <c r="AH91" s="141">
        <f t="shared" si="26"/>
        <v>6.1399230264507615E-5</v>
      </c>
      <c r="AI91" s="141">
        <f t="shared" si="26"/>
        <v>6.1953485801942844E-5</v>
      </c>
      <c r="AJ91" s="141">
        <f t="shared" si="26"/>
        <v>6.2503316189207908E-5</v>
      </c>
      <c r="AK91" s="141">
        <f t="shared" si="26"/>
        <v>6.306427653958716E-5</v>
      </c>
      <c r="AL91" s="141">
        <f t="shared" si="26"/>
        <v>6.3644753234436699E-5</v>
      </c>
      <c r="AM91" s="141">
        <f t="shared" si="26"/>
        <v>6.4250916641999138E-5</v>
      </c>
    </row>
    <row r="92" spans="2:39" x14ac:dyDescent="0.25">
      <c r="C92" s="82" t="s">
        <v>162</v>
      </c>
      <c r="D92" s="82" t="s">
        <v>45</v>
      </c>
      <c r="E92" s="83">
        <f>E44</f>
        <v>32001.800439999999</v>
      </c>
      <c r="F92" s="83">
        <f t="shared" ref="F92:AM92" si="27">F44</f>
        <v>35911.307350000003</v>
      </c>
      <c r="G92" s="83">
        <f t="shared" si="27"/>
        <v>36708.886160000002</v>
      </c>
      <c r="H92" s="83">
        <f t="shared" si="27"/>
        <v>37113.743849999999</v>
      </c>
      <c r="I92" s="83">
        <f t="shared" si="27"/>
        <v>37092.925150000003</v>
      </c>
      <c r="J92" s="83">
        <f t="shared" si="27"/>
        <v>37534.50748</v>
      </c>
      <c r="K92" s="83">
        <f t="shared" si="27"/>
        <v>38002.356939999998</v>
      </c>
      <c r="L92" s="83">
        <f t="shared" si="27"/>
        <v>38138.623379999997</v>
      </c>
      <c r="M92" s="83">
        <f t="shared" si="27"/>
        <v>38143.553160000003</v>
      </c>
      <c r="N92" s="83">
        <f t="shared" si="27"/>
        <v>38086.311520000003</v>
      </c>
      <c r="O92" s="83">
        <f t="shared" si="27"/>
        <v>38048.580199999997</v>
      </c>
      <c r="P92" s="83">
        <f t="shared" si="27"/>
        <v>38045.66072</v>
      </c>
      <c r="Q92" s="83">
        <f t="shared" si="27"/>
        <v>38081.6947</v>
      </c>
      <c r="R92" s="83">
        <f t="shared" si="27"/>
        <v>38152.123440000003</v>
      </c>
      <c r="S92" s="83">
        <f t="shared" si="27"/>
        <v>38250.068480000002</v>
      </c>
      <c r="T92" s="83">
        <f t="shared" si="27"/>
        <v>38366.692609999998</v>
      </c>
      <c r="U92" s="83">
        <f t="shared" si="27"/>
        <v>38457.916899999997</v>
      </c>
      <c r="V92" s="83">
        <f t="shared" si="27"/>
        <v>38538.949860000001</v>
      </c>
      <c r="W92" s="83">
        <f t="shared" si="27"/>
        <v>38612.532399999996</v>
      </c>
      <c r="X92" s="83">
        <f t="shared" si="27"/>
        <v>38643.597730000001</v>
      </c>
      <c r="Y92" s="83">
        <f t="shared" si="27"/>
        <v>38689.882409999998</v>
      </c>
      <c r="Z92" s="83">
        <f t="shared" si="27"/>
        <v>38739.117440000002</v>
      </c>
      <c r="AA92" s="83">
        <f t="shared" si="27"/>
        <v>38788.243640000001</v>
      </c>
      <c r="AB92" s="83">
        <f t="shared" si="27"/>
        <v>38838.462090000001</v>
      </c>
      <c r="AC92" s="83">
        <f t="shared" si="27"/>
        <v>38891.48489</v>
      </c>
      <c r="AD92" s="83">
        <f t="shared" si="27"/>
        <v>38977.129809999999</v>
      </c>
      <c r="AE92" s="83">
        <f t="shared" si="27"/>
        <v>39078.295409999999</v>
      </c>
      <c r="AF92" s="83">
        <f t="shared" si="27"/>
        <v>39188.710950000001</v>
      </c>
      <c r="AG92" s="83">
        <f t="shared" si="27"/>
        <v>39306.54047</v>
      </c>
      <c r="AH92" s="83">
        <f t="shared" si="27"/>
        <v>39429.978609999998</v>
      </c>
      <c r="AI92" s="83">
        <f t="shared" si="27"/>
        <v>39378.750500000002</v>
      </c>
      <c r="AJ92" s="83">
        <f t="shared" si="27"/>
        <v>39261.217270000001</v>
      </c>
      <c r="AK92" s="83">
        <f t="shared" si="27"/>
        <v>39117.84418</v>
      </c>
      <c r="AL92" s="83">
        <f t="shared" si="27"/>
        <v>38963.758439999998</v>
      </c>
      <c r="AM92" s="83">
        <f t="shared" si="27"/>
        <v>38807.00157</v>
      </c>
    </row>
    <row r="93" spans="2:39" x14ac:dyDescent="0.25">
      <c r="C93" s="84" t="s">
        <v>118</v>
      </c>
      <c r="D93" s="3" t="s">
        <v>187</v>
      </c>
      <c r="E93" s="153">
        <f t="shared" ref="E93:AM100" si="28">E50/E$49</f>
        <v>7.5360400972489787E-5</v>
      </c>
      <c r="F93" s="153">
        <f t="shared" si="28"/>
        <v>4.5423061157365517E-3</v>
      </c>
      <c r="G93" s="153">
        <f t="shared" si="28"/>
        <v>1.0441168664977003E-2</v>
      </c>
      <c r="H93" s="153">
        <f t="shared" si="28"/>
        <v>1.3610173639219101E-2</v>
      </c>
      <c r="I93" s="153">
        <f t="shared" si="28"/>
        <v>1.6843176087448578E-2</v>
      </c>
      <c r="J93" s="152">
        <f t="shared" si="28"/>
        <v>2.1805752502177232E-2</v>
      </c>
      <c r="K93" s="95">
        <f t="shared" si="28"/>
        <v>2.8404552715092731E-2</v>
      </c>
      <c r="L93" s="95">
        <f t="shared" si="28"/>
        <v>3.5658240032679443E-2</v>
      </c>
      <c r="M93" s="95">
        <f t="shared" si="28"/>
        <v>4.3739365417838801E-2</v>
      </c>
      <c r="N93" s="153">
        <f t="shared" si="28"/>
        <v>5.2861149521994978E-2</v>
      </c>
      <c r="O93" s="152">
        <f t="shared" si="28"/>
        <v>6.3346087563078121E-2</v>
      </c>
      <c r="P93" s="95">
        <f t="shared" si="28"/>
        <v>7.5254382492427371E-2</v>
      </c>
      <c r="Q93" s="95">
        <f t="shared" si="28"/>
        <v>8.8559586346350291E-2</v>
      </c>
      <c r="R93" s="95">
        <f t="shared" si="28"/>
        <v>0.10314768390778721</v>
      </c>
      <c r="S93" s="153">
        <f t="shared" si="28"/>
        <v>0.11885490857034929</v>
      </c>
      <c r="T93" s="153">
        <f t="shared" si="28"/>
        <v>0.13548078889252999</v>
      </c>
      <c r="U93" s="153">
        <f t="shared" si="28"/>
        <v>0.15257270439938989</v>
      </c>
      <c r="V93" s="153">
        <f t="shared" si="28"/>
        <v>0.17009007606103982</v>
      </c>
      <c r="W93" s="153">
        <f t="shared" si="28"/>
        <v>0.1879155526458037</v>
      </c>
      <c r="X93" s="145">
        <f t="shared" si="28"/>
        <v>0.20567065687131611</v>
      </c>
      <c r="Y93" s="145">
        <f t="shared" si="28"/>
        <v>0.22367857829837226</v>
      </c>
      <c r="Z93" s="145">
        <f t="shared" si="28"/>
        <v>0.24174437023519346</v>
      </c>
      <c r="AA93" s="145">
        <f t="shared" si="28"/>
        <v>0.25975826499165511</v>
      </c>
      <c r="AB93" s="145">
        <f t="shared" si="28"/>
        <v>0.27765517633038694</v>
      </c>
      <c r="AC93" s="145">
        <f t="shared" si="28"/>
        <v>0.29538404029808185</v>
      </c>
      <c r="AD93" s="145">
        <f t="shared" si="28"/>
        <v>0.31320098733560392</v>
      </c>
      <c r="AE93" s="145">
        <f t="shared" si="28"/>
        <v>0.33091355506491371</v>
      </c>
      <c r="AF93" s="145">
        <f t="shared" si="28"/>
        <v>0.3484246120629288</v>
      </c>
      <c r="AG93" s="145">
        <f t="shared" si="28"/>
        <v>0.36567894142122143</v>
      </c>
      <c r="AH93" s="145">
        <f t="shared" si="28"/>
        <v>0.38262968689954358</v>
      </c>
      <c r="AI93" s="145">
        <f t="shared" si="28"/>
        <v>0.39813657317542361</v>
      </c>
      <c r="AJ93" s="145">
        <f t="shared" si="28"/>
        <v>0.41295474713639718</v>
      </c>
      <c r="AK93" s="145">
        <f t="shared" si="28"/>
        <v>0.42734621374014586</v>
      </c>
      <c r="AL93" s="145">
        <f t="shared" si="28"/>
        <v>0.44139770824428715</v>
      </c>
      <c r="AM93" s="145">
        <f t="shared" si="28"/>
        <v>0.45514740138167292</v>
      </c>
    </row>
    <row r="94" spans="2:39" x14ac:dyDescent="0.25">
      <c r="C94" s="86" t="s">
        <v>27</v>
      </c>
      <c r="D94" s="87" t="s">
        <v>213</v>
      </c>
      <c r="E94" s="136">
        <f t="shared" si="28"/>
        <v>2.2444105679199093E-7</v>
      </c>
      <c r="F94" s="136">
        <f t="shared" si="28"/>
        <v>6.477348594773451E-5</v>
      </c>
      <c r="G94" s="136">
        <f t="shared" si="28"/>
        <v>1.5308206153428E-4</v>
      </c>
      <c r="H94" s="136">
        <f t="shared" si="28"/>
        <v>2.0515795538638445E-4</v>
      </c>
      <c r="I94" s="136">
        <f t="shared" si="28"/>
        <v>2.6535428258075782E-4</v>
      </c>
      <c r="J94" s="135">
        <f t="shared" si="28"/>
        <v>3.6992575984641643E-4</v>
      </c>
      <c r="K94" s="92">
        <f t="shared" si="28"/>
        <v>6.0594819095975791E-4</v>
      </c>
      <c r="L94" s="92">
        <f t="shared" si="28"/>
        <v>9.3437541583337564E-4</v>
      </c>
      <c r="M94" s="92">
        <f t="shared" si="28"/>
        <v>1.3204335114961796E-3</v>
      </c>
      <c r="N94" s="136">
        <f t="shared" si="28"/>
        <v>1.7811633981509795E-3</v>
      </c>
      <c r="O94" s="135">
        <f t="shared" si="28"/>
        <v>2.3402687364928272E-3</v>
      </c>
      <c r="P94" s="92">
        <f t="shared" si="28"/>
        <v>3.0089276735788544E-3</v>
      </c>
      <c r="Q94" s="92">
        <f t="shared" si="28"/>
        <v>3.7931506971510907E-3</v>
      </c>
      <c r="R94" s="92">
        <f t="shared" si="28"/>
        <v>4.6930154695473481E-3</v>
      </c>
      <c r="S94" s="136">
        <f t="shared" si="28"/>
        <v>5.704423899635329E-3</v>
      </c>
      <c r="T94" s="136">
        <f t="shared" si="28"/>
        <v>6.8197957811928266E-3</v>
      </c>
      <c r="U94" s="136">
        <f t="shared" si="28"/>
        <v>8.0128040866404814E-3</v>
      </c>
      <c r="V94" s="136">
        <f t="shared" si="28"/>
        <v>9.2841422119642556E-3</v>
      </c>
      <c r="W94" s="136">
        <f t="shared" si="28"/>
        <v>1.0628962841608389E-2</v>
      </c>
      <c r="X94" s="141">
        <f t="shared" si="28"/>
        <v>1.2021345705070303E-2</v>
      </c>
      <c r="Y94" s="141">
        <f t="shared" si="28"/>
        <v>1.3489749370887271E-2</v>
      </c>
      <c r="Z94" s="141">
        <f t="shared" si="28"/>
        <v>1.502172882749081E-2</v>
      </c>
      <c r="AA94" s="141">
        <f t="shared" si="28"/>
        <v>1.6610753319481829E-2</v>
      </c>
      <c r="AB94" s="141">
        <f t="shared" si="28"/>
        <v>1.8253421470633725E-2</v>
      </c>
      <c r="AC94" s="141">
        <f t="shared" si="28"/>
        <v>1.9947086016236702E-2</v>
      </c>
      <c r="AD94" s="141">
        <f t="shared" si="28"/>
        <v>2.1745903283071934E-2</v>
      </c>
      <c r="AE94" s="141">
        <f t="shared" si="28"/>
        <v>2.3634968777672179E-2</v>
      </c>
      <c r="AF94" s="141">
        <f t="shared" si="28"/>
        <v>2.5607298930561021E-2</v>
      </c>
      <c r="AG94" s="141">
        <f t="shared" si="28"/>
        <v>2.7659636793265722E-2</v>
      </c>
      <c r="AH94" s="141">
        <f t="shared" si="28"/>
        <v>2.9789114486156707E-2</v>
      </c>
      <c r="AI94" s="141">
        <f t="shared" si="28"/>
        <v>3.1846426793049207E-2</v>
      </c>
      <c r="AJ94" s="141">
        <f t="shared" si="28"/>
        <v>3.3923762878786561E-2</v>
      </c>
      <c r="AK94" s="141">
        <f t="shared" si="28"/>
        <v>3.6056450976946451E-2</v>
      </c>
      <c r="AL94" s="141">
        <f t="shared" si="28"/>
        <v>3.8258323957518103E-2</v>
      </c>
      <c r="AM94" s="141">
        <f t="shared" si="28"/>
        <v>4.0537547436185491E-2</v>
      </c>
    </row>
    <row r="95" spans="2:39" x14ac:dyDescent="0.25">
      <c r="C95" s="56" t="s">
        <v>28</v>
      </c>
      <c r="D95" s="78" t="s">
        <v>214</v>
      </c>
      <c r="E95" s="136">
        <f t="shared" si="28"/>
        <v>5.1448795922808401E-7</v>
      </c>
      <c r="F95" s="136">
        <f t="shared" si="28"/>
        <v>6.535564690323088E-5</v>
      </c>
      <c r="G95" s="136">
        <f t="shared" si="28"/>
        <v>1.5301694484864752E-4</v>
      </c>
      <c r="H95" s="136">
        <f t="shared" si="28"/>
        <v>2.031633980251227E-4</v>
      </c>
      <c r="I95" s="136">
        <f t="shared" si="28"/>
        <v>2.5890236483546781E-4</v>
      </c>
      <c r="J95" s="135">
        <f t="shared" si="28"/>
        <v>3.522792466917432E-4</v>
      </c>
      <c r="K95" s="92">
        <f t="shared" si="28"/>
        <v>5.3686672440375225E-4</v>
      </c>
      <c r="L95" s="92">
        <f t="shared" si="28"/>
        <v>7.8061786560477584E-4</v>
      </c>
      <c r="M95" s="92">
        <f t="shared" si="28"/>
        <v>1.063577530646597E-3</v>
      </c>
      <c r="N95" s="136">
        <f t="shared" si="28"/>
        <v>1.3969302693452315E-3</v>
      </c>
      <c r="O95" s="135">
        <f t="shared" si="28"/>
        <v>1.7963915000434104E-3</v>
      </c>
      <c r="P95" s="92">
        <f t="shared" si="28"/>
        <v>2.2683978421389867E-3</v>
      </c>
      <c r="Q95" s="92">
        <f t="shared" si="28"/>
        <v>2.8157012455645785E-3</v>
      </c>
      <c r="R95" s="92">
        <f t="shared" si="28"/>
        <v>3.4369675833697184E-3</v>
      </c>
      <c r="S95" s="136">
        <f t="shared" si="28"/>
        <v>4.1281014590225382E-3</v>
      </c>
      <c r="T95" s="136">
        <f t="shared" si="28"/>
        <v>4.8827616757138037E-3</v>
      </c>
      <c r="U95" s="136">
        <f t="shared" si="28"/>
        <v>5.682180513526462E-3</v>
      </c>
      <c r="V95" s="136">
        <f t="shared" si="28"/>
        <v>6.5259429256280211E-3</v>
      </c>
      <c r="W95" s="136">
        <f t="shared" si="28"/>
        <v>7.4099134896420315E-3</v>
      </c>
      <c r="X95" s="141">
        <f t="shared" si="28"/>
        <v>8.316288127347712E-3</v>
      </c>
      <c r="Y95" s="141">
        <f t="shared" si="28"/>
        <v>9.2627226157547798E-3</v>
      </c>
      <c r="Z95" s="141">
        <f t="shared" si="28"/>
        <v>1.02402431783433E-2</v>
      </c>
      <c r="AA95" s="141">
        <f t="shared" si="28"/>
        <v>1.124381364229257E-2</v>
      </c>
      <c r="AB95" s="141">
        <f t="shared" si="28"/>
        <v>1.2270461183443836E-2</v>
      </c>
      <c r="AC95" s="141">
        <f t="shared" si="28"/>
        <v>1.3317728941565235E-2</v>
      </c>
      <c r="AD95" s="141">
        <f t="shared" si="28"/>
        <v>1.441364930251646E-2</v>
      </c>
      <c r="AE95" s="141">
        <f t="shared" si="28"/>
        <v>1.5547411600878731E-2</v>
      </c>
      <c r="AF95" s="141">
        <f t="shared" si="28"/>
        <v>1.6713218843448587E-2</v>
      </c>
      <c r="AG95" s="141">
        <f t="shared" si="28"/>
        <v>1.7907543227754331E-2</v>
      </c>
      <c r="AH95" s="141">
        <f t="shared" si="28"/>
        <v>1.9127086249768575E-2</v>
      </c>
      <c r="AI95" s="141">
        <f t="shared" si="28"/>
        <v>2.0286167911803092E-2</v>
      </c>
      <c r="AJ95" s="141">
        <f t="shared" si="28"/>
        <v>2.1436850095911453E-2</v>
      </c>
      <c r="AK95" s="141">
        <f t="shared" si="28"/>
        <v>2.2597656254583508E-2</v>
      </c>
      <c r="AL95" s="141">
        <f t="shared" si="28"/>
        <v>2.3774586389720982E-2</v>
      </c>
      <c r="AM95" s="141">
        <f t="shared" si="28"/>
        <v>2.4970177980694733E-2</v>
      </c>
    </row>
    <row r="96" spans="2:39" x14ac:dyDescent="0.25">
      <c r="C96" s="56" t="s">
        <v>29</v>
      </c>
      <c r="D96" s="78" t="s">
        <v>215</v>
      </c>
      <c r="E96" s="136">
        <f t="shared" si="28"/>
        <v>2.1062929920576682E-6</v>
      </c>
      <c r="F96" s="136">
        <f t="shared" si="28"/>
        <v>1.3977887034513655E-4</v>
      </c>
      <c r="G96" s="136">
        <f t="shared" si="28"/>
        <v>3.222983734355834E-4</v>
      </c>
      <c r="H96" s="136">
        <f t="shared" si="28"/>
        <v>4.2138848517164616E-4</v>
      </c>
      <c r="I96" s="136">
        <f t="shared" si="28"/>
        <v>5.2392534968356353E-4</v>
      </c>
      <c r="J96" s="135">
        <f t="shared" si="28"/>
        <v>6.8368829253117995E-4</v>
      </c>
      <c r="K96" s="92">
        <f t="shared" si="28"/>
        <v>9.1178827420381587E-4</v>
      </c>
      <c r="L96" s="92">
        <f t="shared" si="28"/>
        <v>1.1700680033826644E-3</v>
      </c>
      <c r="M96" s="92">
        <f t="shared" si="28"/>
        <v>1.4591302985471528E-3</v>
      </c>
      <c r="N96" s="136">
        <f t="shared" si="28"/>
        <v>1.7868041638598666E-3</v>
      </c>
      <c r="O96" s="135">
        <f t="shared" si="28"/>
        <v>2.1647490102666171E-3</v>
      </c>
      <c r="P96" s="92">
        <f t="shared" si="28"/>
        <v>2.5950937594861672E-3</v>
      </c>
      <c r="Q96" s="92">
        <f t="shared" si="28"/>
        <v>3.0766978891829623E-3</v>
      </c>
      <c r="R96" s="92">
        <f t="shared" si="28"/>
        <v>3.605132802537399E-3</v>
      </c>
      <c r="S96" s="136">
        <f t="shared" si="28"/>
        <v>4.1740761662552714E-3</v>
      </c>
      <c r="T96" s="136">
        <f t="shared" si="28"/>
        <v>4.7758124230974728E-3</v>
      </c>
      <c r="U96" s="136">
        <f t="shared" si="28"/>
        <v>5.3934694211167748E-3</v>
      </c>
      <c r="V96" s="136">
        <f t="shared" si="28"/>
        <v>6.0250563635882107E-3</v>
      </c>
      <c r="W96" s="136">
        <f t="shared" si="28"/>
        <v>6.6657629738887574E-3</v>
      </c>
      <c r="X96" s="141">
        <f t="shared" si="28"/>
        <v>7.3013965436494049E-3</v>
      </c>
      <c r="Y96" s="141">
        <f t="shared" si="28"/>
        <v>7.942860235227063E-3</v>
      </c>
      <c r="Z96" s="141">
        <f t="shared" si="28"/>
        <v>8.5824603106910632E-3</v>
      </c>
      <c r="AA96" s="141">
        <f t="shared" si="28"/>
        <v>9.2155458601734207E-3</v>
      </c>
      <c r="AB96" s="141">
        <f t="shared" si="28"/>
        <v>9.8390434722797748E-3</v>
      </c>
      <c r="AC96" s="141">
        <f t="shared" si="28"/>
        <v>1.0450364210817357E-2</v>
      </c>
      <c r="AD96" s="141">
        <f t="shared" si="28"/>
        <v>1.1054702945044789E-2</v>
      </c>
      <c r="AE96" s="141">
        <f t="shared" si="28"/>
        <v>1.164373953433912E-2</v>
      </c>
      <c r="AF96" s="141">
        <f t="shared" si="28"/>
        <v>1.2212477001619773E-2</v>
      </c>
      <c r="AG96" s="141">
        <f t="shared" si="28"/>
        <v>1.2757313368311296E-2</v>
      </c>
      <c r="AH96" s="141">
        <f t="shared" si="28"/>
        <v>1.3274904642409595E-2</v>
      </c>
      <c r="AI96" s="141">
        <f t="shared" si="28"/>
        <v>1.3729950890645957E-2</v>
      </c>
      <c r="AJ96" s="141">
        <f t="shared" si="28"/>
        <v>1.4144528186199053E-2</v>
      </c>
      <c r="AK96" s="141">
        <f t="shared" si="28"/>
        <v>1.4524729233174218E-2</v>
      </c>
      <c r="AL96" s="141">
        <f t="shared" si="28"/>
        <v>1.4871101233528744E-2</v>
      </c>
      <c r="AM96" s="141">
        <f t="shared" si="28"/>
        <v>1.5182515009236773E-2</v>
      </c>
    </row>
    <row r="97" spans="3:40" x14ac:dyDescent="0.25">
      <c r="C97" s="56" t="s">
        <v>30</v>
      </c>
      <c r="D97" s="78" t="s">
        <v>216</v>
      </c>
      <c r="E97" s="136">
        <f t="shared" si="28"/>
        <v>4.9480620659729355E-5</v>
      </c>
      <c r="F97" s="136">
        <f t="shared" si="28"/>
        <v>2.9664018010193659E-3</v>
      </c>
      <c r="G97" s="136">
        <f t="shared" si="28"/>
        <v>6.8168765379940906E-3</v>
      </c>
      <c r="H97" s="136">
        <f t="shared" si="28"/>
        <v>8.8830099634370357E-3</v>
      </c>
      <c r="I97" s="136">
        <f t="shared" si="28"/>
        <v>1.0987121052112546E-2</v>
      </c>
      <c r="J97" s="135">
        <f t="shared" si="28"/>
        <v>1.4210384387865156E-2</v>
      </c>
      <c r="K97" s="92">
        <f t="shared" si="28"/>
        <v>1.8443642585290659E-2</v>
      </c>
      <c r="L97" s="92">
        <f t="shared" si="28"/>
        <v>2.3058511271835006E-2</v>
      </c>
      <c r="M97" s="92">
        <f t="shared" si="28"/>
        <v>2.8188336033873565E-2</v>
      </c>
      <c r="N97" s="136">
        <f t="shared" si="28"/>
        <v>3.396453248881056E-2</v>
      </c>
      <c r="O97" s="135">
        <f t="shared" si="28"/>
        <v>4.0587036806172337E-2</v>
      </c>
      <c r="P97" s="92">
        <f t="shared" si="28"/>
        <v>4.8089263647305112E-2</v>
      </c>
      <c r="Q97" s="92">
        <f t="shared" si="28"/>
        <v>5.6450198394138167E-2</v>
      </c>
      <c r="R97" s="92">
        <f t="shared" si="28"/>
        <v>6.5594236057021929E-2</v>
      </c>
      <c r="S97" s="136">
        <f t="shared" si="28"/>
        <v>7.5415221165115148E-2</v>
      </c>
      <c r="T97" s="136">
        <f t="shared" si="28"/>
        <v>8.5784693521957459E-2</v>
      </c>
      <c r="U97" s="136">
        <f t="shared" si="28"/>
        <v>9.6417988307629848E-2</v>
      </c>
      <c r="V97" s="136">
        <f t="shared" si="28"/>
        <v>0.10728779084589202</v>
      </c>
      <c r="W97" s="136">
        <f t="shared" si="28"/>
        <v>0.11831913161437711</v>
      </c>
      <c r="X97" s="141">
        <f t="shared" si="28"/>
        <v>0.12927624065710924</v>
      </c>
      <c r="Y97" s="141">
        <f t="shared" si="28"/>
        <v>0.14035674198886769</v>
      </c>
      <c r="Z97" s="141">
        <f t="shared" si="28"/>
        <v>0.15143866496407202</v>
      </c>
      <c r="AA97" s="141">
        <f t="shared" si="28"/>
        <v>0.16245305393260648</v>
      </c>
      <c r="AB97" s="141">
        <f t="shared" si="28"/>
        <v>0.17335875046745447</v>
      </c>
      <c r="AC97" s="141">
        <f t="shared" si="28"/>
        <v>0.18412345631064436</v>
      </c>
      <c r="AD97" s="141">
        <f t="shared" si="28"/>
        <v>0.1948854750472454</v>
      </c>
      <c r="AE97" s="141">
        <f t="shared" si="28"/>
        <v>0.20552595735649054</v>
      </c>
      <c r="AF97" s="141">
        <f t="shared" si="28"/>
        <v>0.21598464909446069</v>
      </c>
      <c r="AG97" s="141">
        <f t="shared" si="28"/>
        <v>0.22622693174401365</v>
      </c>
      <c r="AH97" s="141">
        <f t="shared" si="28"/>
        <v>0.23622352822270529</v>
      </c>
      <c r="AI97" s="141">
        <f t="shared" si="28"/>
        <v>0.24530559134932428</v>
      </c>
      <c r="AJ97" s="141">
        <f t="shared" si="28"/>
        <v>0.25392015651072553</v>
      </c>
      <c r="AK97" s="141">
        <f t="shared" si="28"/>
        <v>0.26222052505757487</v>
      </c>
      <c r="AL97" s="141">
        <f t="shared" si="28"/>
        <v>0.27025637108944156</v>
      </c>
      <c r="AM97" s="141">
        <f t="shared" si="28"/>
        <v>0.27804852252077772</v>
      </c>
    </row>
    <row r="98" spans="3:40" x14ac:dyDescent="0.25">
      <c r="C98" s="56" t="s">
        <v>31</v>
      </c>
      <c r="D98" s="78" t="s">
        <v>217</v>
      </c>
      <c r="E98" s="136">
        <f t="shared" si="28"/>
        <v>1.950220135801834E-5</v>
      </c>
      <c r="F98" s="136">
        <f t="shared" si="28"/>
        <v>1.1413356918625241E-3</v>
      </c>
      <c r="G98" s="136">
        <f t="shared" si="28"/>
        <v>2.6205267828262541E-3</v>
      </c>
      <c r="H98" s="136">
        <f t="shared" si="28"/>
        <v>3.41169932119365E-3</v>
      </c>
      <c r="I98" s="136">
        <f t="shared" si="28"/>
        <v>4.2135254652463016E-3</v>
      </c>
      <c r="J98" s="135">
        <f t="shared" si="28"/>
        <v>5.4351317866286808E-3</v>
      </c>
      <c r="K98" s="92">
        <f t="shared" si="28"/>
        <v>6.9864193507572477E-3</v>
      </c>
      <c r="L98" s="92">
        <f t="shared" si="28"/>
        <v>8.6400648895156845E-3</v>
      </c>
      <c r="M98" s="92">
        <f t="shared" si="28"/>
        <v>1.0467438028785884E-2</v>
      </c>
      <c r="N98" s="136">
        <f t="shared" si="28"/>
        <v>1.2511786447205953E-2</v>
      </c>
      <c r="O98" s="135">
        <f t="shared" si="28"/>
        <v>1.4840073188854495E-2</v>
      </c>
      <c r="P98" s="92">
        <f t="shared" si="28"/>
        <v>1.7460018097433107E-2</v>
      </c>
      <c r="Q98" s="92">
        <f t="shared" si="28"/>
        <v>2.0360566243392525E-2</v>
      </c>
      <c r="R98" s="92">
        <f t="shared" si="28"/>
        <v>2.3512192132915784E-2</v>
      </c>
      <c r="S98" s="136">
        <f t="shared" si="28"/>
        <v>2.687546903445439E-2</v>
      </c>
      <c r="T98" s="136">
        <f t="shared" si="28"/>
        <v>3.0403953993573072E-2</v>
      </c>
      <c r="U98" s="136">
        <f t="shared" si="28"/>
        <v>3.3999021200235631E-2</v>
      </c>
      <c r="V98" s="136">
        <f t="shared" si="28"/>
        <v>3.7649966806853723E-2</v>
      </c>
      <c r="W98" s="136">
        <f t="shared" si="28"/>
        <v>4.1330110298593105E-2</v>
      </c>
      <c r="X98" s="141">
        <f t="shared" si="28"/>
        <v>4.4959847298358675E-2</v>
      </c>
      <c r="Y98" s="141">
        <f t="shared" si="28"/>
        <v>4.8603509234599405E-2</v>
      </c>
      <c r="Z98" s="141">
        <f t="shared" si="28"/>
        <v>5.2219744296786955E-2</v>
      </c>
      <c r="AA98" s="141">
        <f t="shared" si="28"/>
        <v>5.5785182259930753E-2</v>
      </c>
      <c r="AB98" s="141">
        <f t="shared" si="28"/>
        <v>5.9285889762171071E-2</v>
      </c>
      <c r="AC98" s="141">
        <f t="shared" si="28"/>
        <v>6.2711080430542021E-2</v>
      </c>
      <c r="AD98" s="141">
        <f t="shared" si="28"/>
        <v>6.6091927844801973E-2</v>
      </c>
      <c r="AE98" s="141">
        <f t="shared" si="28"/>
        <v>6.9390210410920278E-2</v>
      </c>
      <c r="AF98" s="141">
        <f t="shared" si="28"/>
        <v>7.2587009346374021E-2</v>
      </c>
      <c r="AG98" s="141">
        <f t="shared" si="28"/>
        <v>7.5671811419530915E-2</v>
      </c>
      <c r="AH98" s="141">
        <f t="shared" si="28"/>
        <v>7.8636110043783763E-2</v>
      </c>
      <c r="AI98" s="141">
        <f t="shared" si="28"/>
        <v>8.1285531317201135E-2</v>
      </c>
      <c r="AJ98" s="141">
        <f t="shared" si="28"/>
        <v>8.3755227796073875E-2</v>
      </c>
      <c r="AK98" s="141">
        <f t="shared" si="28"/>
        <v>8.6091336667316304E-2</v>
      </c>
      <c r="AL98" s="141">
        <f t="shared" si="28"/>
        <v>8.8309227696772463E-2</v>
      </c>
      <c r="AM98" s="141">
        <f t="shared" si="28"/>
        <v>9.0415737419725625E-2</v>
      </c>
    </row>
    <row r="99" spans="3:40" x14ac:dyDescent="0.25">
      <c r="C99" s="56" t="s">
        <v>32</v>
      </c>
      <c r="D99" s="78" t="s">
        <v>218</v>
      </c>
      <c r="E99" s="136">
        <f t="shared" si="28"/>
        <v>2.6587632861321598E-7</v>
      </c>
      <c r="F99" s="136">
        <f t="shared" si="28"/>
        <v>3.3990072767428779E-7</v>
      </c>
      <c r="G99" s="136">
        <f t="shared" si="28"/>
        <v>2.8359013549541049E-7</v>
      </c>
      <c r="H99" s="136">
        <f t="shared" si="28"/>
        <v>2.6647174642285516E-7</v>
      </c>
      <c r="I99" s="136">
        <f t="shared" si="28"/>
        <v>2.5329024071319431E-7</v>
      </c>
      <c r="J99" s="135">
        <f t="shared" si="28"/>
        <v>2.3779483838321035E-7</v>
      </c>
      <c r="K99" s="92">
        <f t="shared" si="28"/>
        <v>2.2181914567323151E-7</v>
      </c>
      <c r="L99" s="92">
        <f t="shared" si="28"/>
        <v>2.080250377930655E-7</v>
      </c>
      <c r="M99" s="92">
        <f t="shared" si="28"/>
        <v>1.9576296651436548E-7</v>
      </c>
      <c r="N99" s="136">
        <f t="shared" si="28"/>
        <v>1.8452441177743114E-7</v>
      </c>
      <c r="O99" s="135">
        <f t="shared" si="28"/>
        <v>1.7384225653707837E-7</v>
      </c>
      <c r="P99" s="92">
        <f t="shared" si="28"/>
        <v>1.6362879687689125E-7</v>
      </c>
      <c r="Q99" s="92">
        <f t="shared" si="28"/>
        <v>1.5385785102678217E-7</v>
      </c>
      <c r="R99" s="92">
        <f t="shared" si="28"/>
        <v>1.4454007491017909E-7</v>
      </c>
      <c r="S99" s="136">
        <f t="shared" si="28"/>
        <v>1.3568937275795435E-7</v>
      </c>
      <c r="T99" s="136">
        <f t="shared" si="28"/>
        <v>1.2731944892030663E-7</v>
      </c>
      <c r="U99" s="136">
        <f t="shared" si="28"/>
        <v>1.1954582620672314E-7</v>
      </c>
      <c r="V99" s="136">
        <f t="shared" si="28"/>
        <v>1.1227714444007426E-7</v>
      </c>
      <c r="W99" s="136">
        <f t="shared" si="28"/>
        <v>1.0547123011284285E-7</v>
      </c>
      <c r="X99" s="141">
        <f t="shared" si="28"/>
        <v>9.9187239935074234E-8</v>
      </c>
      <c r="Y99" s="141">
        <f t="shared" si="28"/>
        <v>9.324101871830941E-8</v>
      </c>
      <c r="Z99" s="141">
        <f t="shared" si="28"/>
        <v>8.7644719972226602E-8</v>
      </c>
      <c r="AA99" s="141">
        <f t="shared" si="28"/>
        <v>8.2384673811438397E-8</v>
      </c>
      <c r="AB99" s="141">
        <f t="shared" si="28"/>
        <v>7.743825857549551E-8</v>
      </c>
      <c r="AC99" s="141">
        <f t="shared" si="28"/>
        <v>7.2783701573910256E-8</v>
      </c>
      <c r="AD99" s="141">
        <f t="shared" si="28"/>
        <v>6.8326508467453518E-8</v>
      </c>
      <c r="AE99" s="141">
        <f t="shared" si="28"/>
        <v>6.4093100114061505E-8</v>
      </c>
      <c r="AF99" s="141">
        <f t="shared" si="28"/>
        <v>6.0085418808602076E-8</v>
      </c>
      <c r="AG99" s="141">
        <f t="shared" si="28"/>
        <v>5.6296547178678731E-8</v>
      </c>
      <c r="AH99" s="141">
        <f t="shared" si="28"/>
        <v>5.2719076532108733E-8</v>
      </c>
      <c r="AI99" s="141">
        <f t="shared" si="28"/>
        <v>4.9568899348393488E-8</v>
      </c>
      <c r="AJ99" s="141">
        <f t="shared" si="28"/>
        <v>4.6667149349951882E-8</v>
      </c>
      <c r="AK99" s="141">
        <f t="shared" si="28"/>
        <v>4.394694559571202E-8</v>
      </c>
      <c r="AL99" s="141">
        <f t="shared" si="28"/>
        <v>4.1380319162044367E-8</v>
      </c>
      <c r="AM99" s="141">
        <f t="shared" si="28"/>
        <v>3.8950753700294197E-8</v>
      </c>
    </row>
    <row r="100" spans="3:40" x14ac:dyDescent="0.25">
      <c r="C100" s="56" t="s">
        <v>33</v>
      </c>
      <c r="D100" s="78" t="s">
        <v>219</v>
      </c>
      <c r="E100" s="136">
        <f t="shared" si="28"/>
        <v>3.2664806093016185E-6</v>
      </c>
      <c r="F100" s="136">
        <f t="shared" si="28"/>
        <v>1.6432072025358887E-4</v>
      </c>
      <c r="G100" s="136">
        <f t="shared" si="28"/>
        <v>3.7508437303127365E-4</v>
      </c>
      <c r="H100" s="136">
        <f t="shared" si="28"/>
        <v>4.8548804245734971E-4</v>
      </c>
      <c r="I100" s="136">
        <f t="shared" si="28"/>
        <v>5.940942832328768E-4</v>
      </c>
      <c r="J100" s="135">
        <f t="shared" si="28"/>
        <v>7.5410523623047683E-4</v>
      </c>
      <c r="K100" s="92">
        <f t="shared" si="28"/>
        <v>9.1966577376187343E-4</v>
      </c>
      <c r="L100" s="92">
        <f t="shared" si="28"/>
        <v>1.0743945716585014E-3</v>
      </c>
      <c r="M100" s="92">
        <f t="shared" si="28"/>
        <v>1.2402542582113237E-3</v>
      </c>
      <c r="N100" s="136">
        <f t="shared" si="28"/>
        <v>1.4197482255955667E-3</v>
      </c>
      <c r="O100" s="135">
        <f t="shared" ref="O100:AM108" si="29">O57/O$49</f>
        <v>1.617394483487192E-3</v>
      </c>
      <c r="P100" s="92">
        <f t="shared" si="29"/>
        <v>1.8325178572427747E-3</v>
      </c>
      <c r="Q100" s="92">
        <f t="shared" si="29"/>
        <v>2.063118021898327E-3</v>
      </c>
      <c r="R100" s="92">
        <f t="shared" si="29"/>
        <v>2.305995334135454E-3</v>
      </c>
      <c r="S100" s="136">
        <f t="shared" si="29"/>
        <v>2.5574811412729759E-3</v>
      </c>
      <c r="T100" s="136">
        <f t="shared" si="29"/>
        <v>2.8136441782282678E-3</v>
      </c>
      <c r="U100" s="136">
        <f t="shared" si="29"/>
        <v>3.0671213135831602E-3</v>
      </c>
      <c r="V100" s="136">
        <f t="shared" si="29"/>
        <v>3.3170646388754506E-3</v>
      </c>
      <c r="W100" s="136">
        <f t="shared" si="29"/>
        <v>3.5615659515769033E-3</v>
      </c>
      <c r="X100" s="141">
        <f t="shared" si="29"/>
        <v>3.7954393668200516E-3</v>
      </c>
      <c r="Y100" s="141">
        <f t="shared" si="29"/>
        <v>4.0229016116050797E-3</v>
      </c>
      <c r="Z100" s="141">
        <f t="shared" si="29"/>
        <v>4.241440997061599E-3</v>
      </c>
      <c r="AA100" s="141">
        <f t="shared" si="29"/>
        <v>4.4498334779460511E-3</v>
      </c>
      <c r="AB100" s="141">
        <f t="shared" si="29"/>
        <v>4.6475324430128584E-3</v>
      </c>
      <c r="AC100" s="141">
        <f t="shared" si="29"/>
        <v>4.8342515034272325E-3</v>
      </c>
      <c r="AD100" s="141">
        <f t="shared" si="29"/>
        <v>5.0092605497572421E-3</v>
      </c>
      <c r="AE100" s="141">
        <f t="shared" si="29"/>
        <v>5.1712032492668035E-3</v>
      </c>
      <c r="AF100" s="141">
        <f t="shared" si="29"/>
        <v>5.3198987398691147E-3</v>
      </c>
      <c r="AG100" s="141">
        <f t="shared" si="29"/>
        <v>5.4556485113124989E-3</v>
      </c>
      <c r="AH100" s="141">
        <f t="shared" si="29"/>
        <v>5.5788904243587664E-3</v>
      </c>
      <c r="AI100" s="141">
        <f t="shared" si="29"/>
        <v>5.6828554070043431E-3</v>
      </c>
      <c r="AJ100" s="141">
        <f t="shared" si="29"/>
        <v>5.7741751163997981E-3</v>
      </c>
      <c r="AK100" s="141">
        <f t="shared" si="29"/>
        <v>5.8554715834036025E-3</v>
      </c>
      <c r="AL100" s="141">
        <f t="shared" si="29"/>
        <v>5.9280564978269074E-3</v>
      </c>
      <c r="AM100" s="141">
        <f t="shared" si="29"/>
        <v>5.9928621354705712E-3</v>
      </c>
    </row>
    <row r="101" spans="3:40" x14ac:dyDescent="0.25">
      <c r="C101" s="88" t="s">
        <v>119</v>
      </c>
      <c r="D101" s="76" t="s">
        <v>211</v>
      </c>
      <c r="E101" s="153">
        <f t="shared" ref="E101:AM108" si="30">E58/E$49</f>
        <v>0.9999246395525615</v>
      </c>
      <c r="F101" s="153">
        <f t="shared" si="30"/>
        <v>0.99545769391210981</v>
      </c>
      <c r="G101" s="153">
        <f t="shared" si="30"/>
        <v>0.98955883138678147</v>
      </c>
      <c r="H101" s="153">
        <f t="shared" si="30"/>
        <v>0.98638982631228145</v>
      </c>
      <c r="I101" s="153">
        <f t="shared" si="30"/>
        <v>0.98315682390985537</v>
      </c>
      <c r="J101" s="152">
        <f t="shared" si="30"/>
        <v>0.9781942475084795</v>
      </c>
      <c r="K101" s="95">
        <f t="shared" si="30"/>
        <v>0.97159544731122138</v>
      </c>
      <c r="L101" s="95">
        <f t="shared" si="30"/>
        <v>0.96434175988866022</v>
      </c>
      <c r="M101" s="95">
        <f t="shared" si="30"/>
        <v>0.95626063458216115</v>
      </c>
      <c r="N101" s="153">
        <f t="shared" si="30"/>
        <v>0.94713885068805415</v>
      </c>
      <c r="O101" s="152">
        <f t="shared" si="30"/>
        <v>0.93665391251576857</v>
      </c>
      <c r="P101" s="95">
        <f t="shared" si="30"/>
        <v>0.92474561761270935</v>
      </c>
      <c r="Q101" s="95">
        <f t="shared" si="30"/>
        <v>0.91144041365364981</v>
      </c>
      <c r="R101" s="95">
        <f t="shared" si="30"/>
        <v>0.8968523160660018</v>
      </c>
      <c r="S101" s="153">
        <f t="shared" si="30"/>
        <v>0.8811450914819382</v>
      </c>
      <c r="T101" s="153">
        <f t="shared" si="29"/>
        <v>0.86451921115959873</v>
      </c>
      <c r="U101" s="153">
        <f t="shared" si="29"/>
        <v>0.84742729578262732</v>
      </c>
      <c r="V101" s="153">
        <f t="shared" si="29"/>
        <v>0.82990992401680352</v>
      </c>
      <c r="W101" s="153">
        <f t="shared" si="29"/>
        <v>0.81208444722470485</v>
      </c>
      <c r="X101" s="145">
        <f t="shared" si="30"/>
        <v>0.79432934310280645</v>
      </c>
      <c r="Y101" s="145">
        <f t="shared" si="29"/>
        <v>0.77632142149485539</v>
      </c>
      <c r="Z101" s="145">
        <f t="shared" si="29"/>
        <v>0.75825562973899285</v>
      </c>
      <c r="AA101" s="145">
        <f t="shared" si="29"/>
        <v>0.74024173500834489</v>
      </c>
      <c r="AB101" s="145">
        <f t="shared" si="29"/>
        <v>0.72234482366961306</v>
      </c>
      <c r="AC101" s="145">
        <f t="shared" si="30"/>
        <v>0.70461595970191815</v>
      </c>
      <c r="AD101" s="145">
        <f t="shared" si="29"/>
        <v>0.68679901266439602</v>
      </c>
      <c r="AE101" s="145">
        <f t="shared" si="29"/>
        <v>0.66908644519098281</v>
      </c>
      <c r="AF101" s="145">
        <f t="shared" si="29"/>
        <v>0.65157538793707115</v>
      </c>
      <c r="AG101" s="145">
        <f t="shared" si="29"/>
        <v>0.63432105857877852</v>
      </c>
      <c r="AH101" s="145">
        <f t="shared" si="30"/>
        <v>0.61737031335407055</v>
      </c>
      <c r="AI101" s="145">
        <f t="shared" si="29"/>
        <v>0.60186342682457639</v>
      </c>
      <c r="AJ101" s="145">
        <f t="shared" si="29"/>
        <v>0.5870452526088985</v>
      </c>
      <c r="AK101" s="145">
        <f t="shared" si="29"/>
        <v>0.57265378625985419</v>
      </c>
      <c r="AL101" s="145">
        <f t="shared" si="29"/>
        <v>0.55860229149906415</v>
      </c>
      <c r="AM101" s="145">
        <f t="shared" si="30"/>
        <v>0.54485259887601256</v>
      </c>
      <c r="AN101" s="162"/>
    </row>
    <row r="102" spans="3:40" x14ac:dyDescent="0.25">
      <c r="C102" s="56" t="s">
        <v>27</v>
      </c>
      <c r="D102" s="78" t="s">
        <v>220</v>
      </c>
      <c r="E102" s="155">
        <f t="shared" si="30"/>
        <v>5.806258421252752E-4</v>
      </c>
      <c r="F102" s="155">
        <f t="shared" si="30"/>
        <v>1.0745496033855753E-2</v>
      </c>
      <c r="G102" s="155">
        <f t="shared" si="30"/>
        <v>1.3112497385564912E-2</v>
      </c>
      <c r="H102" s="155">
        <f t="shared" si="30"/>
        <v>1.4197940750189233E-2</v>
      </c>
      <c r="I102" s="155">
        <f t="shared" si="30"/>
        <v>1.5654063594388697E-2</v>
      </c>
      <c r="J102" s="154">
        <f t="shared" si="30"/>
        <v>1.7347230426480075E-2</v>
      </c>
      <c r="K102" s="96">
        <f t="shared" si="30"/>
        <v>2.0164886117718783E-2</v>
      </c>
      <c r="L102" s="96">
        <f t="shared" si="30"/>
        <v>2.3140212749860403E-2</v>
      </c>
      <c r="M102" s="96">
        <f t="shared" si="30"/>
        <v>2.6009411098606734E-2</v>
      </c>
      <c r="N102" s="155">
        <f t="shared" si="30"/>
        <v>2.8821365871136474E-2</v>
      </c>
      <c r="O102" s="154">
        <f t="shared" si="30"/>
        <v>3.1536549818487053E-2</v>
      </c>
      <c r="P102" s="96">
        <f t="shared" si="30"/>
        <v>3.409821000474926E-2</v>
      </c>
      <c r="Q102" s="96">
        <f t="shared" si="30"/>
        <v>3.6478379808028871E-2</v>
      </c>
      <c r="R102" s="96">
        <f t="shared" si="30"/>
        <v>3.8655120607357728E-2</v>
      </c>
      <c r="S102" s="155">
        <f t="shared" si="30"/>
        <v>4.0620550021038808E-2</v>
      </c>
      <c r="T102" s="155">
        <f t="shared" si="29"/>
        <v>4.2377675697180719E-2</v>
      </c>
      <c r="U102" s="155">
        <f t="shared" si="29"/>
        <v>4.3918636945205945E-2</v>
      </c>
      <c r="V102" s="155">
        <f t="shared" si="29"/>
        <v>4.5280880598441924E-2</v>
      </c>
      <c r="W102" s="155">
        <f t="shared" si="29"/>
        <v>4.6489945761754803E-2</v>
      </c>
      <c r="X102" s="146">
        <f t="shared" si="30"/>
        <v>4.7551292347023405E-2</v>
      </c>
      <c r="Y102" s="146">
        <f t="shared" si="29"/>
        <v>4.8509411946801528E-2</v>
      </c>
      <c r="Z102" s="146">
        <f t="shared" si="29"/>
        <v>4.9369909909852606E-2</v>
      </c>
      <c r="AA102" s="146">
        <f t="shared" si="29"/>
        <v>5.0140942241436323E-2</v>
      </c>
      <c r="AB102" s="146">
        <f t="shared" si="29"/>
        <v>5.0831904348455623E-2</v>
      </c>
      <c r="AC102" s="146">
        <f t="shared" si="30"/>
        <v>5.1450920366234443E-2</v>
      </c>
      <c r="AD102" s="146">
        <f t="shared" si="29"/>
        <v>5.2047757181944231E-2</v>
      </c>
      <c r="AE102" s="146">
        <f t="shared" si="29"/>
        <v>5.2622217561561754E-2</v>
      </c>
      <c r="AF102" s="146">
        <f t="shared" si="29"/>
        <v>5.3176529094279897E-2</v>
      </c>
      <c r="AG102" s="146">
        <f t="shared" si="29"/>
        <v>5.3714788118059992E-2</v>
      </c>
      <c r="AH102" s="146">
        <f t="shared" si="30"/>
        <v>5.4242056080080647E-2</v>
      </c>
      <c r="AI102" s="146">
        <f t="shared" si="29"/>
        <v>5.4734670948993161E-2</v>
      </c>
      <c r="AJ102" s="146">
        <f t="shared" si="29"/>
        <v>5.5223316717097799E-2</v>
      </c>
      <c r="AK102" s="146">
        <f t="shared" si="29"/>
        <v>5.57217925397442E-2</v>
      </c>
      <c r="AL102" s="146">
        <f t="shared" si="29"/>
        <v>5.6237530431625375E-2</v>
      </c>
      <c r="AM102" s="146">
        <f t="shared" si="30"/>
        <v>5.6775995306560342E-2</v>
      </c>
    </row>
    <row r="103" spans="3:40" x14ac:dyDescent="0.25">
      <c r="C103" s="56" t="s">
        <v>28</v>
      </c>
      <c r="D103" s="78" t="s">
        <v>221</v>
      </c>
      <c r="E103" s="155">
        <f t="shared" si="30"/>
        <v>5.070879699542305E-2</v>
      </c>
      <c r="F103" s="155">
        <f t="shared" si="30"/>
        <v>0.11415078142511567</v>
      </c>
      <c r="G103" s="155">
        <f t="shared" si="30"/>
        <v>0.12607196965411821</v>
      </c>
      <c r="H103" s="155">
        <f t="shared" si="30"/>
        <v>0.12956893347745624</v>
      </c>
      <c r="I103" s="155">
        <f t="shared" si="30"/>
        <v>0.13245252708251293</v>
      </c>
      <c r="J103" s="154">
        <f t="shared" si="30"/>
        <v>0.13542338480685986</v>
      </c>
      <c r="K103" s="96">
        <f t="shared" si="30"/>
        <v>0.13869483819968562</v>
      </c>
      <c r="L103" s="96">
        <f t="shared" si="30"/>
        <v>0.14136416092635593</v>
      </c>
      <c r="M103" s="96">
        <f t="shared" si="30"/>
        <v>0.14343434152687623</v>
      </c>
      <c r="N103" s="155">
        <f t="shared" si="30"/>
        <v>0.14499402038709155</v>
      </c>
      <c r="O103" s="154">
        <f t="shared" si="30"/>
        <v>0.14612508135060454</v>
      </c>
      <c r="P103" s="96">
        <f t="shared" si="30"/>
        <v>0.14682395582799068</v>
      </c>
      <c r="Q103" s="96">
        <f t="shared" si="30"/>
        <v>0.14709667579473557</v>
      </c>
      <c r="R103" s="96">
        <f t="shared" si="30"/>
        <v>0.14695819761690307</v>
      </c>
      <c r="S103" s="155">
        <f t="shared" si="30"/>
        <v>0.14643581733530009</v>
      </c>
      <c r="T103" s="155">
        <f t="shared" si="29"/>
        <v>0.1455668910992951</v>
      </c>
      <c r="U103" s="155">
        <f t="shared" si="29"/>
        <v>0.14441168151257824</v>
      </c>
      <c r="V103" s="155">
        <f t="shared" si="29"/>
        <v>0.14300896223226772</v>
      </c>
      <c r="W103" s="155">
        <f t="shared" si="29"/>
        <v>0.14139781318772038</v>
      </c>
      <c r="X103" s="146">
        <f t="shared" si="30"/>
        <v>0.13963971959088084</v>
      </c>
      <c r="Y103" s="146">
        <f t="shared" si="29"/>
        <v>0.13772466926967847</v>
      </c>
      <c r="Z103" s="146">
        <f t="shared" si="29"/>
        <v>0.1356888297762934</v>
      </c>
      <c r="AA103" s="146">
        <f t="shared" si="29"/>
        <v>0.13355834750036646</v>
      </c>
      <c r="AB103" s="146">
        <f t="shared" si="29"/>
        <v>0.13135307541730729</v>
      </c>
      <c r="AC103" s="146">
        <f t="shared" si="30"/>
        <v>0.12908967775850844</v>
      </c>
      <c r="AD103" s="146">
        <f t="shared" si="29"/>
        <v>0.12674430644538009</v>
      </c>
      <c r="AE103" s="146">
        <f t="shared" si="29"/>
        <v>0.12434720580868858</v>
      </c>
      <c r="AF103" s="146">
        <f t="shared" si="29"/>
        <v>0.12191683048967447</v>
      </c>
      <c r="AG103" s="146">
        <f t="shared" si="29"/>
        <v>0.11946614359470237</v>
      </c>
      <c r="AH103" s="146">
        <f t="shared" si="30"/>
        <v>0.11700685921320617</v>
      </c>
      <c r="AI103" s="146">
        <f t="shared" si="29"/>
        <v>0.11471019927359045</v>
      </c>
      <c r="AJ103" s="146">
        <f t="shared" si="29"/>
        <v>0.11247264463636943</v>
      </c>
      <c r="AK103" s="146">
        <f t="shared" si="29"/>
        <v>0.11025919488695095</v>
      </c>
      <c r="AL103" s="146">
        <f t="shared" si="29"/>
        <v>0.1080595059504737</v>
      </c>
      <c r="AM103" s="146">
        <f t="shared" si="30"/>
        <v>0.10586976923710832</v>
      </c>
    </row>
    <row r="104" spans="3:40" x14ac:dyDescent="0.25">
      <c r="C104" s="56" t="s">
        <v>29</v>
      </c>
      <c r="D104" s="78" t="s">
        <v>222</v>
      </c>
      <c r="E104" s="155">
        <f t="shared" si="30"/>
        <v>0.1200243797595533</v>
      </c>
      <c r="F104" s="155">
        <f t="shared" si="30"/>
        <v>0.1949708984627094</v>
      </c>
      <c r="G104" s="155">
        <f t="shared" si="30"/>
        <v>0.20889564144160344</v>
      </c>
      <c r="H104" s="155">
        <f t="shared" si="30"/>
        <v>0.21278075927659343</v>
      </c>
      <c r="I104" s="155">
        <f t="shared" si="30"/>
        <v>0.21568716518438286</v>
      </c>
      <c r="J104" s="154">
        <f t="shared" si="30"/>
        <v>0.21866837342606313</v>
      </c>
      <c r="K104" s="96">
        <f t="shared" si="30"/>
        <v>0.22137015846891286</v>
      </c>
      <c r="L104" s="96">
        <f t="shared" si="30"/>
        <v>0.22316480545711823</v>
      </c>
      <c r="M104" s="96">
        <f t="shared" si="30"/>
        <v>0.22421843306325054</v>
      </c>
      <c r="N104" s="155">
        <f t="shared" si="30"/>
        <v>0.22461874761770054</v>
      </c>
      <c r="O104" s="154">
        <f t="shared" si="30"/>
        <v>0.22443413281423838</v>
      </c>
      <c r="P104" s="96">
        <f t="shared" si="30"/>
        <v>0.22368351336125777</v>
      </c>
      <c r="Q104" s="96">
        <f t="shared" si="30"/>
        <v>0.22238823998554877</v>
      </c>
      <c r="R104" s="96">
        <f t="shared" si="30"/>
        <v>0.22058353300400205</v>
      </c>
      <c r="S104" s="155">
        <f t="shared" si="30"/>
        <v>0.21831650286760479</v>
      </c>
      <c r="T104" s="155">
        <f t="shared" si="29"/>
        <v>0.21564375316634832</v>
      </c>
      <c r="U104" s="155">
        <f t="shared" si="29"/>
        <v>0.21266783607304537</v>
      </c>
      <c r="V104" s="155">
        <f t="shared" si="29"/>
        <v>0.20942445384006111</v>
      </c>
      <c r="W104" s="155">
        <f t="shared" si="29"/>
        <v>0.20595874374714673</v>
      </c>
      <c r="X104" s="146">
        <f t="shared" si="30"/>
        <v>0.20236648053938841</v>
      </c>
      <c r="Y104" s="146">
        <f t="shared" si="29"/>
        <v>0.19860034454418493</v>
      </c>
      <c r="Z104" s="146">
        <f t="shared" si="29"/>
        <v>0.19471511300387537</v>
      </c>
      <c r="AA104" s="146">
        <f t="shared" si="29"/>
        <v>0.19074749348460057</v>
      </c>
      <c r="AB104" s="146">
        <f t="shared" si="29"/>
        <v>0.18672318502712371</v>
      </c>
      <c r="AC104" s="146">
        <f t="shared" si="30"/>
        <v>0.18266359104294927</v>
      </c>
      <c r="AD104" s="146">
        <f t="shared" si="29"/>
        <v>0.17850850891065137</v>
      </c>
      <c r="AE104" s="146">
        <f t="shared" si="29"/>
        <v>0.17430831479555572</v>
      </c>
      <c r="AF104" s="146">
        <f t="shared" si="29"/>
        <v>0.17009176253601677</v>
      </c>
      <c r="AG104" s="146">
        <f t="shared" si="29"/>
        <v>0.16587721381830375</v>
      </c>
      <c r="AH104" s="146">
        <f t="shared" si="30"/>
        <v>0.16168034715553198</v>
      </c>
      <c r="AI104" s="146">
        <f t="shared" si="29"/>
        <v>0.15778893951955128</v>
      </c>
      <c r="AJ104" s="146">
        <f t="shared" si="29"/>
        <v>0.15402090196068952</v>
      </c>
      <c r="AK104" s="146">
        <f t="shared" si="29"/>
        <v>0.15031357581832874</v>
      </c>
      <c r="AL104" s="146">
        <f t="shared" si="29"/>
        <v>0.14664722005190628</v>
      </c>
      <c r="AM104" s="146">
        <f t="shared" si="30"/>
        <v>0.14301378966342027</v>
      </c>
    </row>
    <row r="105" spans="3:40" x14ac:dyDescent="0.25">
      <c r="C105" s="56" t="s">
        <v>30</v>
      </c>
      <c r="D105" s="78" t="s">
        <v>223</v>
      </c>
      <c r="E105" s="155">
        <f t="shared" si="30"/>
        <v>0.16803384356708401</v>
      </c>
      <c r="F105" s="155">
        <f t="shared" si="30"/>
        <v>0.21720260613124126</v>
      </c>
      <c r="G105" s="155">
        <f t="shared" si="30"/>
        <v>0.22524339479986008</v>
      </c>
      <c r="H105" s="155">
        <f t="shared" si="30"/>
        <v>0.2272969269307494</v>
      </c>
      <c r="I105" s="155">
        <f t="shared" si="30"/>
        <v>0.22849449278334955</v>
      </c>
      <c r="J105" s="154">
        <f t="shared" si="30"/>
        <v>0.22989658741620445</v>
      </c>
      <c r="K105" s="96">
        <f t="shared" si="30"/>
        <v>0.23064791822883188</v>
      </c>
      <c r="L105" s="96">
        <f t="shared" si="30"/>
        <v>0.2306340909151082</v>
      </c>
      <c r="M105" s="96">
        <f t="shared" si="30"/>
        <v>0.23005303381652761</v>
      </c>
      <c r="N105" s="155">
        <f t="shared" si="30"/>
        <v>0.22894222291442307</v>
      </c>
      <c r="O105" s="154">
        <f t="shared" si="30"/>
        <v>0.22732445209611266</v>
      </c>
      <c r="P105" s="96">
        <f t="shared" si="30"/>
        <v>0.225224731463147</v>
      </c>
      <c r="Q105" s="96">
        <f t="shared" si="30"/>
        <v>0.22266811203651607</v>
      </c>
      <c r="R105" s="96">
        <f t="shared" si="30"/>
        <v>0.2196949833783616</v>
      </c>
      <c r="S105" s="155">
        <f t="shared" si="30"/>
        <v>0.2163543220929679</v>
      </c>
      <c r="T105" s="155">
        <f t="shared" si="29"/>
        <v>0.21270173543374399</v>
      </c>
      <c r="U105" s="155">
        <f t="shared" si="29"/>
        <v>0.20884794423173764</v>
      </c>
      <c r="V105" s="155">
        <f t="shared" si="29"/>
        <v>0.20481228361628223</v>
      </c>
      <c r="W105" s="155">
        <f t="shared" si="29"/>
        <v>0.20062992066275354</v>
      </c>
      <c r="X105" s="146">
        <f t="shared" si="30"/>
        <v>0.19639795282591044</v>
      </c>
      <c r="Y105" s="146">
        <f t="shared" si="29"/>
        <v>0.19204624897178643</v>
      </c>
      <c r="Z105" s="146">
        <f t="shared" si="29"/>
        <v>0.18762839954363192</v>
      </c>
      <c r="AA105" s="146">
        <f t="shared" si="29"/>
        <v>0.18317776981458603</v>
      </c>
      <c r="AB105" s="146">
        <f t="shared" si="29"/>
        <v>0.1787159485850795</v>
      </c>
      <c r="AC105" s="146">
        <f t="shared" si="30"/>
        <v>0.17426064145322995</v>
      </c>
      <c r="AD105" s="146">
        <f t="shared" si="29"/>
        <v>0.16973784979166479</v>
      </c>
      <c r="AE105" s="146">
        <f t="shared" si="29"/>
        <v>0.16519964387566413</v>
      </c>
      <c r="AF105" s="146">
        <f t="shared" si="29"/>
        <v>0.1606742645103513</v>
      </c>
      <c r="AG105" s="146">
        <f t="shared" si="29"/>
        <v>0.15617859693567684</v>
      </c>
      <c r="AH105" s="146">
        <f t="shared" si="30"/>
        <v>0.15172663592271729</v>
      </c>
      <c r="AI105" s="146">
        <f t="shared" si="29"/>
        <v>0.14762004670513859</v>
      </c>
      <c r="AJ105" s="146">
        <f t="shared" si="29"/>
        <v>0.14366245254728446</v>
      </c>
      <c r="AK105" s="146">
        <f t="shared" si="29"/>
        <v>0.13978575843388924</v>
      </c>
      <c r="AL105" s="146">
        <f t="shared" si="29"/>
        <v>0.13596786421818297</v>
      </c>
      <c r="AM105" s="146">
        <f t="shared" si="30"/>
        <v>0.13219938164369754</v>
      </c>
    </row>
    <row r="106" spans="3:40" x14ac:dyDescent="0.25">
      <c r="C106" s="56" t="s">
        <v>31</v>
      </c>
      <c r="D106" s="78" t="s">
        <v>224</v>
      </c>
      <c r="E106" s="155">
        <f t="shared" si="30"/>
        <v>0.4362143910050581</v>
      </c>
      <c r="F106" s="155">
        <f t="shared" si="30"/>
        <v>0.31211215595023439</v>
      </c>
      <c r="G106" s="155">
        <f t="shared" si="30"/>
        <v>0.28641527051988325</v>
      </c>
      <c r="H106" s="155">
        <f t="shared" si="30"/>
        <v>0.27805785834241564</v>
      </c>
      <c r="I106" s="155">
        <f t="shared" si="30"/>
        <v>0.27096737287110395</v>
      </c>
      <c r="J106" s="154">
        <f t="shared" si="30"/>
        <v>0.2630056013725533</v>
      </c>
      <c r="K106" s="96">
        <f t="shared" si="30"/>
        <v>0.25357919602762408</v>
      </c>
      <c r="L106" s="96">
        <f t="shared" si="30"/>
        <v>0.24486976076586434</v>
      </c>
      <c r="M106" s="96">
        <f t="shared" si="30"/>
        <v>0.2367583408425184</v>
      </c>
      <c r="N106" s="155">
        <f t="shared" si="30"/>
        <v>0.22897065000428271</v>
      </c>
      <c r="O106" s="154">
        <f t="shared" si="30"/>
        <v>0.22124084467151814</v>
      </c>
      <c r="P106" s="96">
        <f t="shared" si="30"/>
        <v>0.2135498987070818</v>
      </c>
      <c r="Q106" s="96">
        <f t="shared" si="30"/>
        <v>0.20590457981902788</v>
      </c>
      <c r="R106" s="96">
        <f t="shared" si="30"/>
        <v>0.19833982053188701</v>
      </c>
      <c r="S106" s="155">
        <f t="shared" si="30"/>
        <v>0.19089329536280086</v>
      </c>
      <c r="T106" s="155">
        <f t="shared" si="29"/>
        <v>0.18360323663040917</v>
      </c>
      <c r="U106" s="155">
        <f t="shared" si="29"/>
        <v>0.17659983240017871</v>
      </c>
      <c r="V106" s="155">
        <f t="shared" si="29"/>
        <v>0.16983219407317809</v>
      </c>
      <c r="W106" s="155">
        <f t="shared" si="29"/>
        <v>0.16328977560145733</v>
      </c>
      <c r="X106" s="146">
        <f t="shared" si="30"/>
        <v>0.15705991337572078</v>
      </c>
      <c r="Y106" s="146">
        <f t="shared" si="29"/>
        <v>0.15098743348700708</v>
      </c>
      <c r="Z106" s="146">
        <f t="shared" si="29"/>
        <v>0.14510846398879654</v>
      </c>
      <c r="AA106" s="146">
        <f t="shared" si="29"/>
        <v>0.1394322305798531</v>
      </c>
      <c r="AB106" s="146">
        <f t="shared" si="29"/>
        <v>0.13395585149442768</v>
      </c>
      <c r="AC106" s="146">
        <f t="shared" si="30"/>
        <v>0.12867495376312438</v>
      </c>
      <c r="AD106" s="146">
        <f t="shared" si="29"/>
        <v>0.1234880815868879</v>
      </c>
      <c r="AE106" s="146">
        <f t="shared" si="29"/>
        <v>0.11844032561910561</v>
      </c>
      <c r="AF106" s="146">
        <f t="shared" si="29"/>
        <v>0.1135484713614955</v>
      </c>
      <c r="AG106" s="146">
        <f t="shared" si="29"/>
        <v>0.10881740730310577</v>
      </c>
      <c r="AH106" s="146">
        <f t="shared" si="30"/>
        <v>0.10424997800930838</v>
      </c>
      <c r="AI106" s="146">
        <f t="shared" si="29"/>
        <v>0.10013905616431379</v>
      </c>
      <c r="AJ106" s="146">
        <f t="shared" si="29"/>
        <v>9.6269678904940384E-2</v>
      </c>
      <c r="AK106" s="146">
        <f t="shared" si="29"/>
        <v>9.256466269813747E-2</v>
      </c>
      <c r="AL106" s="146">
        <f t="shared" si="29"/>
        <v>8.8995391662221798E-2</v>
      </c>
      <c r="AM106" s="146">
        <f t="shared" si="30"/>
        <v>8.5547151717241005E-2</v>
      </c>
    </row>
    <row r="107" spans="3:40" x14ac:dyDescent="0.25">
      <c r="C107" s="56" t="s">
        <v>32</v>
      </c>
      <c r="D107" s="78" t="s">
        <v>225</v>
      </c>
      <c r="E107" s="155">
        <f t="shared" si="30"/>
        <v>0.15386468112104759</v>
      </c>
      <c r="F107" s="155">
        <f t="shared" si="30"/>
        <v>0.10493947823372685</v>
      </c>
      <c r="G107" s="155">
        <f t="shared" si="30"/>
        <v>9.4429408751093527E-2</v>
      </c>
      <c r="H107" s="155">
        <f t="shared" si="30"/>
        <v>9.1023218262579031E-2</v>
      </c>
      <c r="I107" s="155">
        <f t="shared" si="30"/>
        <v>8.8023749887517294E-2</v>
      </c>
      <c r="J107" s="154">
        <f t="shared" si="30"/>
        <v>8.3925767633384163E-2</v>
      </c>
      <c r="K107" s="96">
        <f t="shared" si="30"/>
        <v>7.9221744002702391E-2</v>
      </c>
      <c r="L107" s="96">
        <f t="shared" si="30"/>
        <v>7.4988059073463079E-2</v>
      </c>
      <c r="M107" s="96">
        <f t="shared" si="30"/>
        <v>7.1149628290161096E-2</v>
      </c>
      <c r="N107" s="155">
        <f t="shared" si="30"/>
        <v>6.75688086689262E-2</v>
      </c>
      <c r="O107" s="154">
        <f t="shared" si="30"/>
        <v>6.4114202794878547E-2</v>
      </c>
      <c r="P107" s="96">
        <f t="shared" si="30"/>
        <v>6.0772058501393271E-2</v>
      </c>
      <c r="Q107" s="96">
        <f t="shared" si="30"/>
        <v>5.7540883888237256E-2</v>
      </c>
      <c r="R107" s="96">
        <f t="shared" si="30"/>
        <v>5.4429792859781119E-2</v>
      </c>
      <c r="S107" s="155">
        <f t="shared" si="30"/>
        <v>5.144762705533331E-2</v>
      </c>
      <c r="T107" s="155">
        <f t="shared" si="29"/>
        <v>4.8602326396880426E-2</v>
      </c>
      <c r="U107" s="155">
        <f t="shared" si="29"/>
        <v>4.5936109087593359E-2</v>
      </c>
      <c r="V107" s="155">
        <f t="shared" si="29"/>
        <v>4.3420682843691792E-2</v>
      </c>
      <c r="W107" s="155">
        <f t="shared" si="29"/>
        <v>4.1044329431239278E-2</v>
      </c>
      <c r="X107" s="146">
        <f t="shared" si="30"/>
        <v>3.8830927350096911E-2</v>
      </c>
      <c r="Y107" s="146">
        <f t="shared" si="29"/>
        <v>3.6718608858651219E-2</v>
      </c>
      <c r="Z107" s="146">
        <f t="shared" si="29"/>
        <v>3.4714522577414711E-2</v>
      </c>
      <c r="AA107" s="146">
        <f t="shared" si="29"/>
        <v>3.2816555418542795E-2</v>
      </c>
      <c r="AB107" s="146">
        <f t="shared" si="29"/>
        <v>3.1018986339064896E-2</v>
      </c>
      <c r="AC107" s="146">
        <f t="shared" si="30"/>
        <v>2.9316094955612274E-2</v>
      </c>
      <c r="AD107" s="146">
        <f t="shared" si="29"/>
        <v>2.7673381525472565E-2</v>
      </c>
      <c r="AE107" s="146">
        <f t="shared" si="29"/>
        <v>2.6102399229495973E-2</v>
      </c>
      <c r="AF107" s="146">
        <f t="shared" si="29"/>
        <v>2.4605572258558812E-2</v>
      </c>
      <c r="AG107" s="146">
        <f t="shared" si="29"/>
        <v>2.3181793683813356E-2</v>
      </c>
      <c r="AH107" s="146">
        <f t="shared" si="30"/>
        <v>2.1829558940762512E-2</v>
      </c>
      <c r="AI107" s="146">
        <f t="shared" si="29"/>
        <v>2.0632096797992612E-2</v>
      </c>
      <c r="AJ107" s="146">
        <f t="shared" si="29"/>
        <v>1.9523035792007679E-2</v>
      </c>
      <c r="AK107" s="146">
        <f t="shared" si="29"/>
        <v>1.847792685798259E-2</v>
      </c>
      <c r="AL107" s="146">
        <f t="shared" si="29"/>
        <v>1.7486923050537215E-2</v>
      </c>
      <c r="AM107" s="146">
        <f t="shared" si="30"/>
        <v>1.6544424181855182E-2</v>
      </c>
    </row>
    <row r="108" spans="3:40" x14ac:dyDescent="0.25">
      <c r="C108" s="80" t="s">
        <v>33</v>
      </c>
      <c r="D108" s="90" t="s">
        <v>226</v>
      </c>
      <c r="E108" s="157">
        <f t="shared" si="30"/>
        <v>7.0497921241333764E-2</v>
      </c>
      <c r="F108" s="157">
        <f t="shared" si="30"/>
        <v>4.1336277639026135E-2</v>
      </c>
      <c r="G108" s="157">
        <f t="shared" si="30"/>
        <v>3.539064880196844E-2</v>
      </c>
      <c r="H108" s="157">
        <f t="shared" si="30"/>
        <v>3.3464189223798825E-2</v>
      </c>
      <c r="I108" s="157">
        <f t="shared" si="30"/>
        <v>3.1877452404154759E-2</v>
      </c>
      <c r="J108" s="156">
        <f t="shared" si="30"/>
        <v>2.9927302458905208E-2</v>
      </c>
      <c r="K108" s="97">
        <f t="shared" si="30"/>
        <v>2.7916706342056688E-2</v>
      </c>
      <c r="L108" s="97">
        <f t="shared" si="30"/>
        <v>2.6180670147722573E-2</v>
      </c>
      <c r="M108" s="97">
        <f t="shared" si="30"/>
        <v>2.4637446104142646E-2</v>
      </c>
      <c r="N108" s="157">
        <f t="shared" si="30"/>
        <v>2.3223035137848388E-2</v>
      </c>
      <c r="O108" s="156">
        <f t="shared" si="30"/>
        <v>2.1878648972557459E-2</v>
      </c>
      <c r="P108" s="97">
        <f t="shared" si="30"/>
        <v>2.0593249747089686E-2</v>
      </c>
      <c r="Q108" s="97">
        <f t="shared" si="30"/>
        <v>1.9363542429218623E-2</v>
      </c>
      <c r="R108" s="97">
        <f t="shared" si="30"/>
        <v>1.8190868112267777E-2</v>
      </c>
      <c r="S108" s="157">
        <f t="shared" si="30"/>
        <v>1.7076976626631126E-2</v>
      </c>
      <c r="T108" s="157">
        <f t="shared" si="29"/>
        <v>1.6023592793082301E-2</v>
      </c>
      <c r="U108" s="157">
        <f t="shared" si="29"/>
        <v>1.5045255482883423E-2</v>
      </c>
      <c r="V108" s="157">
        <f t="shared" si="29"/>
        <v>1.4130466779148506E-2</v>
      </c>
      <c r="W108" s="157">
        <f t="shared" si="29"/>
        <v>1.3273918915507341E-2</v>
      </c>
      <c r="X108" s="147">
        <f t="shared" si="30"/>
        <v>1.2483057034969295E-2</v>
      </c>
      <c r="Y108" s="147">
        <f t="shared" si="29"/>
        <v>1.1734704530470555E-2</v>
      </c>
      <c r="Z108" s="147">
        <f t="shared" si="29"/>
        <v>1.1030391006243843E-2</v>
      </c>
      <c r="AA108" s="147">
        <f t="shared" si="29"/>
        <v>1.0368396012787343E-2</v>
      </c>
      <c r="AB108" s="147">
        <f t="shared" si="29"/>
        <v>9.7458725559954329E-3</v>
      </c>
      <c r="AC108" s="147">
        <f t="shared" si="30"/>
        <v>9.160080467681006E-3</v>
      </c>
      <c r="AD108" s="147">
        <f t="shared" si="29"/>
        <v>8.5991272967977424E-3</v>
      </c>
      <c r="AE108" s="147">
        <f t="shared" si="29"/>
        <v>8.0663382062293489E-3</v>
      </c>
      <c r="AF108" s="147">
        <f t="shared" si="29"/>
        <v>7.5619576662804208E-3</v>
      </c>
      <c r="AG108" s="147">
        <f t="shared" si="29"/>
        <v>7.0851150818666804E-3</v>
      </c>
      <c r="AH108" s="147">
        <f t="shared" si="30"/>
        <v>6.6348780172467868E-3</v>
      </c>
      <c r="AI108" s="147">
        <f t="shared" si="29"/>
        <v>6.2384173438921071E-3</v>
      </c>
      <c r="AJ108" s="147">
        <f t="shared" si="29"/>
        <v>5.8732220810737996E-3</v>
      </c>
      <c r="AK108" s="147">
        <f t="shared" si="29"/>
        <v>5.5308750145954492E-3</v>
      </c>
      <c r="AL108" s="147">
        <f t="shared" si="29"/>
        <v>5.2078562239438837E-3</v>
      </c>
      <c r="AM108" s="147">
        <f t="shared" si="30"/>
        <v>4.9020870179020118E-3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zoomScale="80" zoomScaleNormal="80" workbookViewId="0">
      <selection activeCell="W4" sqref="W4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customWidth="1"/>
    <col min="5" max="6" width="13.5703125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245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8">
        <f>'T energie vecteurs'!E5</f>
        <v>4</v>
      </c>
      <c r="F2" s="238">
        <f>E2+9</f>
        <v>13</v>
      </c>
      <c r="G2" s="238">
        <f>F2+3</f>
        <v>16</v>
      </c>
      <c r="H2" s="238">
        <f t="shared" ref="H2:S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>S2+5</f>
        <v>33</v>
      </c>
      <c r="U2" s="238">
        <f>T2+5</f>
        <v>38</v>
      </c>
      <c r="V2" s="238">
        <f>U2+5</f>
        <v>43</v>
      </c>
      <c r="W2" s="238">
        <f>V2+5</f>
        <v>48</v>
      </c>
    </row>
    <row r="3" spans="1:38" ht="23.25" x14ac:dyDescent="0.35">
      <c r="A3" s="240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8">
        <v>2020</v>
      </c>
      <c r="J3" s="116">
        <v>2021</v>
      </c>
      <c r="K3" s="33">
        <v>2022</v>
      </c>
      <c r="L3" s="4">
        <v>2023</v>
      </c>
      <c r="M3" s="33">
        <v>2024</v>
      </c>
      <c r="N3" s="108">
        <v>2025</v>
      </c>
      <c r="O3" s="116">
        <v>2026</v>
      </c>
      <c r="P3" s="4">
        <v>2027</v>
      </c>
      <c r="Q3" s="33">
        <v>2028</v>
      </c>
      <c r="R3" s="33">
        <v>2029</v>
      </c>
      <c r="S3" s="108">
        <v>2030</v>
      </c>
      <c r="T3" s="118">
        <v>2035</v>
      </c>
      <c r="U3" s="118">
        <v>2040</v>
      </c>
      <c r="V3" s="4">
        <v>2045</v>
      </c>
      <c r="W3" s="118">
        <v>2050</v>
      </c>
      <c r="X3" s="3"/>
      <c r="AG3" s="14"/>
      <c r="AH3" s="102"/>
      <c r="AI3" s="102"/>
      <c r="AJ3" s="102"/>
      <c r="AK3" s="102"/>
      <c r="AL3" s="102"/>
    </row>
    <row r="4" spans="1:38" ht="23.25" x14ac:dyDescent="0.35">
      <c r="A4" s="194" t="str">
        <f>Résultats!B1</f>
        <v>TEND</v>
      </c>
      <c r="B4" s="239" t="s">
        <v>246</v>
      </c>
      <c r="C4" s="5" t="s">
        <v>238</v>
      </c>
      <c r="D4" s="13" t="s">
        <v>81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1">
        <f>VLOOKUP($D4,Résultats!$B$2:$AX$212,G$2,FALSE)/1000000</f>
        <v>2715.6825130000002</v>
      </c>
      <c r="H4" s="22">
        <f>VLOOKUP($D4,Résultats!$B$2:$AX$212,H$2,FALSE)/1000000</f>
        <v>2745.4671250000001</v>
      </c>
      <c r="I4" s="132">
        <f>VLOOKUP($D4,Résultats!$B$2:$AX$212,I$2,FALSE)/1000000</f>
        <v>2775.1517399999998</v>
      </c>
      <c r="J4" s="131">
        <f>VLOOKUP($D4,Résultats!$B$2:$AX$212,J$2,FALSE)/1000000</f>
        <v>2804.2295709999999</v>
      </c>
      <c r="K4" s="22">
        <f>VLOOKUP($D4,Résultats!$B$2:$AX$212,K$2,FALSE)/1000000</f>
        <v>2833.057577</v>
      </c>
      <c r="L4" s="22">
        <f>VLOOKUP($D4,Résultats!$B$2:$AX$212,L$2,FALSE)/1000000</f>
        <v>2863.7831890000002</v>
      </c>
      <c r="M4" s="22">
        <f>VLOOKUP($D4,Résultats!$B$2:$AX$212,M$2,FALSE)/1000000</f>
        <v>2894.5245209999998</v>
      </c>
      <c r="N4" s="132">
        <f>VLOOKUP($D4,Résultats!$B$2:$AX$212,N$2,FALSE)/1000000</f>
        <v>2924.4115230000002</v>
      </c>
      <c r="O4" s="131">
        <f>VLOOKUP($D4,Résultats!$B$2:$AX$212,O$2,FALSE)/1000000</f>
        <v>2953.5440950000002</v>
      </c>
      <c r="P4" s="22">
        <f>VLOOKUP($D4,Résultats!$B$2:$AX$212,P$2,FALSE)/1000000</f>
        <v>2981.851909</v>
      </c>
      <c r="Q4" s="22">
        <f>VLOOKUP($D4,Résultats!$B$2:$AX$212,Q$2,FALSE)/1000000</f>
        <v>3009.4840250000002</v>
      </c>
      <c r="R4" s="22">
        <f>VLOOKUP($D4,Résultats!$B$2:$AX$212,R$2,FALSE)/1000000</f>
        <v>3036.284686</v>
      </c>
      <c r="S4" s="132">
        <f>VLOOKUP($D4,Résultats!$B$2:$AX$212,S$2,FALSE)/1000000</f>
        <v>3062.1841720000002</v>
      </c>
      <c r="T4" s="139">
        <f>VLOOKUP($D4,Résultats!$B$2:$AX$212,T$2,FALSE)/1000000</f>
        <v>3188.384924</v>
      </c>
      <c r="U4" s="139">
        <f>VLOOKUP($D4,Résultats!$B$2:$AX$212,U$2,FALSE)/1000000</f>
        <v>3306.5109349999998</v>
      </c>
      <c r="V4" s="22">
        <f>VLOOKUP($D4,Résultats!$B$2:$AX$212,V$2,FALSE)/1000000</f>
        <v>3405.5716659999998</v>
      </c>
      <c r="W4" s="139">
        <f>VLOOKUP($D4,Résultats!$B$2:$AX$212,W$2,FALSE)/1000000</f>
        <v>3479.017918</v>
      </c>
      <c r="X4" s="3"/>
      <c r="AG4" s="14"/>
      <c r="AH4" s="102"/>
      <c r="AI4" s="102"/>
      <c r="AJ4" s="102"/>
      <c r="AK4" s="102"/>
      <c r="AL4" s="102"/>
    </row>
    <row r="5" spans="1:38" x14ac:dyDescent="0.25">
      <c r="A5" s="3"/>
      <c r="B5" s="241"/>
      <c r="C5" s="56" t="s">
        <v>27</v>
      </c>
      <c r="D5" s="16" t="s">
        <v>82</v>
      </c>
      <c r="E5" s="31">
        <f>VLOOKUP($D5,Résultats!$B$2:$AX$212,E$2,FALSE)</f>
        <v>661127</v>
      </c>
      <c r="F5" s="31">
        <f>VLOOKUP($D5,Résultats!$B$2:$AX$212,F$2,FALSE)</f>
        <v>82739359.650000006</v>
      </c>
      <c r="G5" s="126">
        <f>VLOOKUP($D5,Résultats!$B$2:$AX$212,G$2,FALSE)/1000000</f>
        <v>129.71440290000001</v>
      </c>
      <c r="H5" s="31">
        <f>VLOOKUP($D5,Résultats!$B$2:$AX$212,H$2,FALSE)/1000000</f>
        <v>147.64792850000001</v>
      </c>
      <c r="I5" s="127">
        <f>VLOOKUP($D5,Résultats!$B$2:$AX$212,I$2,FALSE)/1000000</f>
        <v>168.18376850000001</v>
      </c>
      <c r="J5" s="126">
        <f>VLOOKUP($D5,Résultats!$B$2:$AX$212,J$2,FALSE)/1000000</f>
        <v>189.3810872</v>
      </c>
      <c r="K5" s="31">
        <f>VLOOKUP($D5,Résultats!$B$2:$AX$212,K$2,FALSE)/1000000</f>
        <v>213.8396324</v>
      </c>
      <c r="L5" s="31">
        <f>VLOOKUP($D5,Résultats!$B$2:$AX$212,L$2,FALSE)/1000000</f>
        <v>240.3604315</v>
      </c>
      <c r="M5" s="31">
        <f>VLOOKUP($D5,Résultats!$B$2:$AX$212,M$2,FALSE)/1000000</f>
        <v>270.97007380000002</v>
      </c>
      <c r="N5" s="127">
        <f>VLOOKUP($D5,Résultats!$B$2:$AX$212,N$2,FALSE)/1000000</f>
        <v>305.22006260000001</v>
      </c>
      <c r="O5" s="126">
        <f>VLOOKUP($D5,Résultats!$B$2:$AX$212,O$2,FALSE)/1000000</f>
        <v>343.2022154</v>
      </c>
      <c r="P5" s="31">
        <f>VLOOKUP($D5,Résultats!$B$2:$AX$212,P$2,FALSE)/1000000</f>
        <v>383.72239439999998</v>
      </c>
      <c r="Q5" s="31">
        <f>VLOOKUP($D5,Résultats!$B$2:$AX$212,Q$2,FALSE)/1000000</f>
        <v>425.31848560000003</v>
      </c>
      <c r="R5" s="31">
        <f>VLOOKUP($D5,Résultats!$B$2:$AX$212,R$2,FALSE)/1000000</f>
        <v>467.2724083</v>
      </c>
      <c r="S5" s="127">
        <f>VLOOKUP($D5,Résultats!$B$2:$AX$212,S$2,FALSE)/1000000</f>
        <v>509.1588974</v>
      </c>
      <c r="T5" s="130">
        <f>VLOOKUP($D5,Résultats!$B$2:$AX$212,T$2,FALSE)/1000000</f>
        <v>712.7509599</v>
      </c>
      <c r="U5" s="130">
        <f>VLOOKUP($D5,Résultats!$B$2:$AX$212,U$2,FALSE)/1000000</f>
        <v>901.88491859999999</v>
      </c>
      <c r="V5" s="31">
        <f>VLOOKUP($D5,Résultats!$B$2:$AX$212,V$2,FALSE)/1000000</f>
        <v>1083.0445319999999</v>
      </c>
      <c r="W5" s="130">
        <f>VLOOKUP($D5,Résultats!$B$2:$AX$212,W$2,FALSE)/1000000</f>
        <v>1261.8836269999999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1"/>
      <c r="C6" s="56" t="s">
        <v>28</v>
      </c>
      <c r="D6" s="16" t="s">
        <v>83</v>
      </c>
      <c r="E6" s="31">
        <f>VLOOKUP($D6,Résultats!$B$2:$AX$212,E$2,FALSE)</f>
        <v>42391824</v>
      </c>
      <c r="F6" s="31">
        <f>VLOOKUP($D6,Résultats!$B$2:$AX$212,F$2,FALSE)</f>
        <v>57004756.020000003</v>
      </c>
      <c r="G6" s="126">
        <f>VLOOKUP($D6,Résultats!$B$2:$AX$212,G$2,FALSE)/1000000</f>
        <v>61.362042170000002</v>
      </c>
      <c r="H6" s="31">
        <f>VLOOKUP($D6,Résultats!$B$2:$AX$212,H$2,FALSE)/1000000</f>
        <v>65.858940520000004</v>
      </c>
      <c r="I6" s="127">
        <f>VLOOKUP($D6,Résultats!$B$2:$AX$212,I$2,FALSE)/1000000</f>
        <v>69.589748939999993</v>
      </c>
      <c r="J6" s="126">
        <f>VLOOKUP($D6,Résultats!$B$2:$AX$212,J$2,FALSE)/1000000</f>
        <v>74.692950239999988</v>
      </c>
      <c r="K6" s="31">
        <f>VLOOKUP($D6,Résultats!$B$2:$AX$212,K$2,FALSE)/1000000</f>
        <v>80.353569140000005</v>
      </c>
      <c r="L6" s="31">
        <f>VLOOKUP($D6,Résultats!$B$2:$AX$212,L$2,FALSE)/1000000</f>
        <v>91.597241609999998</v>
      </c>
      <c r="M6" s="31">
        <f>VLOOKUP($D6,Résultats!$B$2:$AX$212,M$2,FALSE)/1000000</f>
        <v>103.2966443</v>
      </c>
      <c r="N6" s="127">
        <f>VLOOKUP($D6,Résultats!$B$2:$AX$212,N$2,FALSE)/1000000</f>
        <v>113.55138609999999</v>
      </c>
      <c r="O6" s="126">
        <f>VLOOKUP($D6,Résultats!$B$2:$AX$212,O$2,FALSE)/1000000</f>
        <v>121.5761317</v>
      </c>
      <c r="P6" s="31">
        <f>VLOOKUP($D6,Résultats!$B$2:$AX$212,P$2,FALSE)/1000000</f>
        <v>126.0594712</v>
      </c>
      <c r="Q6" s="31">
        <f>VLOOKUP($D6,Résultats!$B$2:$AX$212,Q$2,FALSE)/1000000</f>
        <v>128.8019377</v>
      </c>
      <c r="R6" s="31">
        <f>VLOOKUP($D6,Résultats!$B$2:$AX$212,R$2,FALSE)/1000000</f>
        <v>130.26779500000001</v>
      </c>
      <c r="S6" s="127">
        <f>VLOOKUP($D6,Résultats!$B$2:$AX$212,S$2,FALSE)/1000000</f>
        <v>130.9330641</v>
      </c>
      <c r="T6" s="130">
        <f>VLOOKUP($D6,Résultats!$B$2:$AX$212,T$2,FALSE)/1000000</f>
        <v>127.0481817</v>
      </c>
      <c r="U6" s="130">
        <f>VLOOKUP($D6,Résultats!$B$2:$AX$212,U$2,FALSE)/1000000</f>
        <v>119.58865890000001</v>
      </c>
      <c r="V6" s="31">
        <f>VLOOKUP($D6,Résultats!$B$2:$AX$212,V$2,FALSE)/1000000</f>
        <v>115.95437629999999</v>
      </c>
      <c r="W6" s="130">
        <f>VLOOKUP($D6,Résultats!$B$2:$AX$212,W$2,FALSE)/1000000</f>
        <v>114.5894514</v>
      </c>
      <c r="X6" s="3"/>
    </row>
    <row r="7" spans="1:38" x14ac:dyDescent="0.25">
      <c r="A7" s="3"/>
      <c r="B7" s="241"/>
      <c r="C7" s="56" t="s">
        <v>29</v>
      </c>
      <c r="D7" s="16" t="s">
        <v>84</v>
      </c>
      <c r="E7" s="31">
        <f>VLOOKUP($D7,Résultats!$B$2:$AX$212,E$2,FALSE)</f>
        <v>300942006</v>
      </c>
      <c r="F7" s="31">
        <f>VLOOKUP($D7,Résultats!$B$2:$AX$212,F$2,FALSE)</f>
        <v>505211245.89999998</v>
      </c>
      <c r="G7" s="126">
        <f>VLOOKUP($D7,Résultats!$B$2:$AX$212,G$2,FALSE)/1000000</f>
        <v>553.527871</v>
      </c>
      <c r="H7" s="31">
        <f>VLOOKUP($D7,Résultats!$B$2:$AX$212,H$2,FALSE)/1000000</f>
        <v>574.36096129999999</v>
      </c>
      <c r="I7" s="127">
        <f>VLOOKUP($D7,Résultats!$B$2:$AX$212,I$2,FALSE)/1000000</f>
        <v>595.58337420000009</v>
      </c>
      <c r="J7" s="126">
        <f>VLOOKUP($D7,Résultats!$B$2:$AX$212,J$2,FALSE)/1000000</f>
        <v>619.5918987</v>
      </c>
      <c r="K7" s="31">
        <f>VLOOKUP($D7,Résultats!$B$2:$AX$212,K$2,FALSE)/1000000</f>
        <v>643.85484070000007</v>
      </c>
      <c r="L7" s="31">
        <f>VLOOKUP($D7,Résultats!$B$2:$AX$212,L$2,FALSE)/1000000</f>
        <v>672.80934939999997</v>
      </c>
      <c r="M7" s="31">
        <f>VLOOKUP($D7,Résultats!$B$2:$AX$212,M$2,FALSE)/1000000</f>
        <v>702.19149579999998</v>
      </c>
      <c r="N7" s="127">
        <f>VLOOKUP($D7,Résultats!$B$2:$AX$212,N$2,FALSE)/1000000</f>
        <v>732.1734052999999</v>
      </c>
      <c r="O7" s="126">
        <f>VLOOKUP($D7,Résultats!$B$2:$AX$212,O$2,FALSE)/1000000</f>
        <v>759.27989309999998</v>
      </c>
      <c r="P7" s="31">
        <f>VLOOKUP($D7,Résultats!$B$2:$AX$212,P$2,FALSE)/1000000</f>
        <v>782.62101179999991</v>
      </c>
      <c r="Q7" s="31">
        <f>VLOOKUP($D7,Résultats!$B$2:$AX$212,Q$2,FALSE)/1000000</f>
        <v>801.68328179999992</v>
      </c>
      <c r="R7" s="31">
        <f>VLOOKUP($D7,Résultats!$B$2:$AX$212,R$2,FALSE)/1000000</f>
        <v>817.071145</v>
      </c>
      <c r="S7" s="127">
        <f>VLOOKUP($D7,Résultats!$B$2:$AX$212,S$2,FALSE)/1000000</f>
        <v>829.51371059999997</v>
      </c>
      <c r="T7" s="130">
        <f>VLOOKUP($D7,Résultats!$B$2:$AX$212,T$2,FALSE)/1000000</f>
        <v>869.47181060000003</v>
      </c>
      <c r="U7" s="130">
        <f>VLOOKUP($D7,Résultats!$B$2:$AX$212,U$2,FALSE)/1000000</f>
        <v>892.63063950000003</v>
      </c>
      <c r="V7" s="31">
        <f>VLOOKUP($D7,Résultats!$B$2:$AX$212,V$2,FALSE)/1000000</f>
        <v>905.38967029999992</v>
      </c>
      <c r="W7" s="130">
        <f>VLOOKUP($D7,Résultats!$B$2:$AX$212,W$2,FALSE)/1000000</f>
        <v>907.93102720000002</v>
      </c>
      <c r="X7" s="3"/>
    </row>
    <row r="8" spans="1:38" x14ac:dyDescent="0.25">
      <c r="A8" s="3"/>
      <c r="B8" s="241"/>
      <c r="C8" s="56" t="s">
        <v>30</v>
      </c>
      <c r="D8" s="16" t="s">
        <v>85</v>
      </c>
      <c r="E8" s="31">
        <f>VLOOKUP($D8,Résultats!$B$2:$AX$212,E$2,FALSE)</f>
        <v>661409532</v>
      </c>
      <c r="F8" s="31">
        <f>VLOOKUP($D8,Résultats!$B$2:$AX$212,F$2,FALSE)</f>
        <v>834513592</v>
      </c>
      <c r="G8" s="126">
        <f>VLOOKUP($D8,Résultats!$B$2:$AX$212,G$2,FALSE)/1000000</f>
        <v>872.21957150000003</v>
      </c>
      <c r="H8" s="31">
        <f>VLOOKUP($D8,Résultats!$B$2:$AX$212,H$2,FALSE)/1000000</f>
        <v>883.34193120000009</v>
      </c>
      <c r="I8" s="127">
        <f>VLOOKUP($D8,Résultats!$B$2:$AX$212,I$2,FALSE)/1000000</f>
        <v>894.15913750000004</v>
      </c>
      <c r="J8" s="126">
        <f>VLOOKUP($D8,Résultats!$B$2:$AX$212,J$2,FALSE)/1000000</f>
        <v>903.30765250000002</v>
      </c>
      <c r="K8" s="31">
        <f>VLOOKUP($D8,Résultats!$B$2:$AX$212,K$2,FALSE)/1000000</f>
        <v>910.62758439999993</v>
      </c>
      <c r="L8" s="31">
        <f>VLOOKUP($D8,Résultats!$B$2:$AX$212,L$2,FALSE)/1000000</f>
        <v>912.71816630000001</v>
      </c>
      <c r="M8" s="31">
        <f>VLOOKUP($D8,Résultats!$B$2:$AX$212,M$2,FALSE)/1000000</f>
        <v>909.50975000000005</v>
      </c>
      <c r="N8" s="127">
        <f>VLOOKUP($D8,Résultats!$B$2:$AX$212,N$2,FALSE)/1000000</f>
        <v>901.39226659999997</v>
      </c>
      <c r="O8" s="126">
        <f>VLOOKUP($D8,Résultats!$B$2:$AX$212,O$2,FALSE)/1000000</f>
        <v>891.29827939999996</v>
      </c>
      <c r="P8" s="31">
        <f>VLOOKUP($D8,Résultats!$B$2:$AX$212,P$2,FALSE)/1000000</f>
        <v>880.81047450000005</v>
      </c>
      <c r="Q8" s="31">
        <f>VLOOKUP($D8,Résultats!$B$2:$AX$212,Q$2,FALSE)/1000000</f>
        <v>871.04044270000009</v>
      </c>
      <c r="R8" s="31">
        <f>VLOOKUP($D8,Résultats!$B$2:$AX$212,R$2,FALSE)/1000000</f>
        <v>862.1797431</v>
      </c>
      <c r="S8" s="127">
        <f>VLOOKUP($D8,Résultats!$B$2:$AX$212,S$2,FALSE)/1000000</f>
        <v>854.06268479999994</v>
      </c>
      <c r="T8" s="130">
        <f>VLOOKUP($D8,Résultats!$B$2:$AX$212,T$2,FALSE)/1000000</f>
        <v>825.85616909999999</v>
      </c>
      <c r="U8" s="130">
        <f>VLOOKUP($D8,Résultats!$B$2:$AX$212,U$2,FALSE)/1000000</f>
        <v>806.28553260000001</v>
      </c>
      <c r="V8" s="31">
        <f>VLOOKUP($D8,Résultats!$B$2:$AX$212,V$2,FALSE)/1000000</f>
        <v>776.28285340000002</v>
      </c>
      <c r="W8" s="130">
        <f>VLOOKUP($D8,Résultats!$B$2:$AX$212,W$2,FALSE)/1000000</f>
        <v>731.69418689999998</v>
      </c>
      <c r="X8" s="3"/>
    </row>
    <row r="9" spans="1:38" x14ac:dyDescent="0.25">
      <c r="A9" s="3"/>
      <c r="B9" s="241"/>
      <c r="C9" s="56" t="s">
        <v>31</v>
      </c>
      <c r="D9" s="16" t="s">
        <v>86</v>
      </c>
      <c r="E9" s="31">
        <f>VLOOKUP($D9,Résultats!$B$2:$AX$212,E$2,FALSE)</f>
        <v>786713699</v>
      </c>
      <c r="F9" s="31">
        <f>VLOOKUP($D9,Résultats!$B$2:$AX$212,F$2,FALSE)</f>
        <v>678004814.29999995</v>
      </c>
      <c r="G9" s="126">
        <f>VLOOKUP($D9,Résultats!$B$2:$AX$212,G$2,FALSE)/1000000</f>
        <v>659.72410979999995</v>
      </c>
      <c r="H9" s="31">
        <f>VLOOKUP($D9,Résultats!$B$2:$AX$212,H$2,FALSE)/1000000</f>
        <v>647.86011860000008</v>
      </c>
      <c r="I9" s="127">
        <f>VLOOKUP($D9,Résultats!$B$2:$AX$212,I$2,FALSE)/1000000</f>
        <v>634.69601839999996</v>
      </c>
      <c r="J9" s="126">
        <f>VLOOKUP($D9,Résultats!$B$2:$AX$212,J$2,FALSE)/1000000</f>
        <v>619.19055639999999</v>
      </c>
      <c r="K9" s="31">
        <f>VLOOKUP($D9,Résultats!$B$2:$AX$212,K$2,FALSE)/1000000</f>
        <v>602.00073179999993</v>
      </c>
      <c r="L9" s="31">
        <f>VLOOKUP($D9,Résultats!$B$2:$AX$212,L$2,FALSE)/1000000</f>
        <v>581.44973870000001</v>
      </c>
      <c r="M9" s="31">
        <f>VLOOKUP($D9,Résultats!$B$2:$AX$212,M$2,FALSE)/1000000</f>
        <v>560.82730189999995</v>
      </c>
      <c r="N9" s="127">
        <f>VLOOKUP($D9,Résultats!$B$2:$AX$212,N$2,FALSE)/1000000</f>
        <v>540.86463120000008</v>
      </c>
      <c r="O9" s="126">
        <f>VLOOKUP($D9,Résultats!$B$2:$AX$212,O$2,FALSE)/1000000</f>
        <v>522.29247710000004</v>
      </c>
      <c r="P9" s="31">
        <f>VLOOKUP($D9,Résultats!$B$2:$AX$212,P$2,FALSE)/1000000</f>
        <v>506.24397149999999</v>
      </c>
      <c r="Q9" s="31">
        <f>VLOOKUP($D9,Résultats!$B$2:$AX$212,Q$2,FALSE)/1000000</f>
        <v>492.18036689999997</v>
      </c>
      <c r="R9" s="31">
        <f>VLOOKUP($D9,Résultats!$B$2:$AX$212,R$2,FALSE)/1000000</f>
        <v>479.6957405</v>
      </c>
      <c r="S9" s="127">
        <f>VLOOKUP($D9,Résultats!$B$2:$AX$212,S$2,FALSE)/1000000</f>
        <v>468.38895150000002</v>
      </c>
      <c r="T9" s="130">
        <f>VLOOKUP($D9,Résultats!$B$2:$AX$212,T$2,FALSE)/1000000</f>
        <v>422.20349610000005</v>
      </c>
      <c r="U9" s="130">
        <f>VLOOKUP($D9,Résultats!$B$2:$AX$212,U$2,FALSE)/1000000</f>
        <v>385.3512288</v>
      </c>
      <c r="V9" s="31">
        <f>VLOOKUP($D9,Résultats!$B$2:$AX$212,V$2,FALSE)/1000000</f>
        <v>350.9053692</v>
      </c>
      <c r="W9" s="130">
        <f>VLOOKUP($D9,Résultats!$B$2:$AX$212,W$2,FALSE)/1000000</f>
        <v>315.83551349999999</v>
      </c>
      <c r="X9" s="3"/>
    </row>
    <row r="10" spans="1:38" x14ac:dyDescent="0.25">
      <c r="A10" s="3"/>
      <c r="B10" s="241"/>
      <c r="C10" s="56" t="s">
        <v>32</v>
      </c>
      <c r="D10" s="16" t="s">
        <v>87</v>
      </c>
      <c r="E10" s="31">
        <f>VLOOKUP($D10,Résultats!$B$2:$AX$212,E$2,FALSE)</f>
        <v>412154138</v>
      </c>
      <c r="F10" s="31">
        <f>VLOOKUP($D10,Résultats!$B$2:$AX$212,F$2,FALSE)</f>
        <v>347603155.30000001</v>
      </c>
      <c r="G10" s="126">
        <f>VLOOKUP($D10,Résultats!$B$2:$AX$212,G$2,FALSE)/1000000</f>
        <v>335.16287989999995</v>
      </c>
      <c r="H10" s="31">
        <f>VLOOKUP($D10,Résultats!$B$2:$AX$212,H$2,FALSE)/1000000</f>
        <v>327.93912699999998</v>
      </c>
      <c r="I10" s="127">
        <f>VLOOKUP($D10,Résultats!$B$2:$AX$212,I$2,FALSE)/1000000</f>
        <v>319.96043980000002</v>
      </c>
      <c r="J10" s="126">
        <f>VLOOKUP($D10,Résultats!$B$2:$AX$212,J$2,FALSE)/1000000</f>
        <v>310.79708869999996</v>
      </c>
      <c r="K10" s="31">
        <f>VLOOKUP($D10,Résultats!$B$2:$AX$212,K$2,FALSE)/1000000</f>
        <v>300.75054069999999</v>
      </c>
      <c r="L10" s="31">
        <f>VLOOKUP($D10,Résultats!$B$2:$AX$212,L$2,FALSE)/1000000</f>
        <v>289.06906249999997</v>
      </c>
      <c r="M10" s="31">
        <f>VLOOKUP($D10,Résultats!$B$2:$AX$212,M$2,FALSE)/1000000</f>
        <v>277.41479269999996</v>
      </c>
      <c r="N10" s="127">
        <f>VLOOKUP($D10,Résultats!$B$2:$AX$212,N$2,FALSE)/1000000</f>
        <v>266.00693059999998</v>
      </c>
      <c r="O10" s="126">
        <f>VLOOKUP($D10,Résultats!$B$2:$AX$212,O$2,FALSE)/1000000</f>
        <v>255.27560969999999</v>
      </c>
      <c r="P10" s="31">
        <f>VLOOKUP($D10,Résultats!$B$2:$AX$212,P$2,FALSE)/1000000</f>
        <v>245.77645630000001</v>
      </c>
      <c r="Q10" s="31">
        <f>VLOOKUP($D10,Résultats!$B$2:$AX$212,Q$2,FALSE)/1000000</f>
        <v>237.33626509999999</v>
      </c>
      <c r="R10" s="31">
        <f>VLOOKUP($D10,Résultats!$B$2:$AX$212,R$2,FALSE)/1000000</f>
        <v>229.7663671</v>
      </c>
      <c r="S10" s="127">
        <f>VLOOKUP($D10,Résultats!$B$2:$AX$212,S$2,FALSE)/1000000</f>
        <v>222.870272</v>
      </c>
      <c r="T10" s="130">
        <f>VLOOKUP($D10,Résultats!$B$2:$AX$212,T$2,FALSE)/1000000</f>
        <v>194.56937669999999</v>
      </c>
      <c r="U10" s="130">
        <f>VLOOKUP($D10,Résultats!$B$2:$AX$212,U$2,FALSE)/1000000</f>
        <v>171.87934780000001</v>
      </c>
      <c r="V10" s="31">
        <f>VLOOKUP($D10,Résultats!$B$2:$AX$212,V$2,FALSE)/1000000</f>
        <v>150.96106</v>
      </c>
      <c r="W10" s="130">
        <f>VLOOKUP($D10,Résultats!$B$2:$AX$212,W$2,FALSE)/1000000</f>
        <v>130.21669800000001</v>
      </c>
      <c r="X10" s="3"/>
    </row>
    <row r="11" spans="1:38" x14ac:dyDescent="0.25">
      <c r="A11" s="3"/>
      <c r="B11" s="241"/>
      <c r="C11" s="80" t="s">
        <v>33</v>
      </c>
      <c r="D11" s="32" t="s">
        <v>88</v>
      </c>
      <c r="E11" s="20">
        <f>VLOOKUP($D11,Résultats!$B$2:$AX$212,E$2,FALSE)</f>
        <v>188893454</v>
      </c>
      <c r="F11" s="20">
        <f>VLOOKUP($D11,Résultats!$B$2:$AX$212,F$2,FALSE)</f>
        <v>118592076.8</v>
      </c>
      <c r="G11" s="113">
        <f>VLOOKUP($D11,Résultats!$B$2:$AX$212,G$2,FALSE)/1000000</f>
        <v>103.9716355</v>
      </c>
      <c r="H11" s="20">
        <f>VLOOKUP($D11,Résultats!$B$2:$AX$212,H$2,FALSE)/1000000</f>
        <v>98.458118330000005</v>
      </c>
      <c r="I11" s="114">
        <f>VLOOKUP($D11,Résultats!$B$2:$AX$212,I$2,FALSE)/1000000</f>
        <v>92.979252279999997</v>
      </c>
      <c r="J11" s="113">
        <f>VLOOKUP($D11,Résultats!$B$2:$AX$212,J$2,FALSE)/1000000</f>
        <v>87.2683375699999</v>
      </c>
      <c r="K11" s="20">
        <f>VLOOKUP($D11,Résultats!$B$2:$AX$212,K$2,FALSE)/1000000</f>
        <v>81.630677790000007</v>
      </c>
      <c r="L11" s="20">
        <f>VLOOKUP($D11,Résultats!$B$2:$AX$212,L$2,FALSE)/1000000</f>
        <v>75.779199439999999</v>
      </c>
      <c r="M11" s="20">
        <f>VLOOKUP($D11,Résultats!$B$2:$AX$212,M$2,FALSE)/1000000</f>
        <v>70.314462599999999</v>
      </c>
      <c r="N11" s="114">
        <f>VLOOKUP($D11,Résultats!$B$2:$AX$212,N$2,FALSE)/1000000</f>
        <v>65.20284027000001</v>
      </c>
      <c r="O11" s="113">
        <f>VLOOKUP($D11,Résultats!$B$2:$AX$212,O$2,FALSE)/1000000</f>
        <v>60.619488700000005</v>
      </c>
      <c r="P11" s="20">
        <f>VLOOKUP($D11,Résultats!$B$2:$AX$212,P$2,FALSE)/1000000</f>
        <v>56.618129830000001</v>
      </c>
      <c r="Q11" s="20">
        <f>VLOOKUP($D11,Résultats!$B$2:$AX$212,Q$2,FALSE)/1000000</f>
        <v>53.123245279999999</v>
      </c>
      <c r="R11" s="20">
        <f>VLOOKUP($D11,Résultats!$B$2:$AX$212,R$2,FALSE)/1000000</f>
        <v>50.031487079999998</v>
      </c>
      <c r="S11" s="114">
        <f>VLOOKUP($D11,Résultats!$B$2:$AX$212,S$2,FALSE)/1000000</f>
        <v>47.256591780000001</v>
      </c>
      <c r="T11" s="122">
        <f>VLOOKUP($D11,Résultats!$B$2:$AX$212,T$2,FALSE)/1000000</f>
        <v>36.48493028</v>
      </c>
      <c r="U11" s="122">
        <f>VLOOKUP($D11,Résultats!$B$2:$AX$212,U$2,FALSE)/1000000</f>
        <v>28.890608399999998</v>
      </c>
      <c r="V11" s="20">
        <f>VLOOKUP($D11,Résultats!$B$2:$AX$212,V$2,FALSE)/1000000</f>
        <v>23.033804920000001</v>
      </c>
      <c r="W11" s="122">
        <f>VLOOKUP($D11,Résultats!$B$2:$AX$212,W$2,FALSE)/1000000</f>
        <v>18.271199769999999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8">
        <v>2020</v>
      </c>
      <c r="J14" s="116">
        <v>2021</v>
      </c>
      <c r="K14" s="33">
        <v>2022</v>
      </c>
      <c r="L14" s="4">
        <v>2023</v>
      </c>
      <c r="M14" s="33">
        <v>2024</v>
      </c>
      <c r="N14" s="108">
        <v>2025</v>
      </c>
      <c r="O14" s="116">
        <v>2026</v>
      </c>
      <c r="P14" s="4">
        <v>2027</v>
      </c>
      <c r="Q14" s="33">
        <v>2028</v>
      </c>
      <c r="R14" s="33">
        <v>2029</v>
      </c>
      <c r="S14" s="108">
        <v>2030</v>
      </c>
      <c r="T14" s="4">
        <v>2035</v>
      </c>
      <c r="U14" s="118">
        <v>2040</v>
      </c>
      <c r="V14" s="4">
        <v>2045</v>
      </c>
      <c r="W14" s="118">
        <v>2050</v>
      </c>
      <c r="X14" s="3"/>
    </row>
    <row r="15" spans="1:38" ht="15.75" thickBot="1" x14ac:dyDescent="0.3">
      <c r="A15" s="3"/>
      <c r="B15" s="242" t="s">
        <v>247</v>
      </c>
      <c r="C15" s="5" t="s">
        <v>44</v>
      </c>
      <c r="D15" s="13" t="s">
        <v>81</v>
      </c>
      <c r="E15" s="22">
        <f>E4/100</f>
        <v>23931657.800000001</v>
      </c>
      <c r="F15" s="22">
        <f>F4/100</f>
        <v>26236690</v>
      </c>
      <c r="G15" s="131">
        <f>G4*1000/100</f>
        <v>27156.825130000001</v>
      </c>
      <c r="H15" s="22">
        <f t="shared" ref="H15:W15" si="1">H4*1000/100</f>
        <v>27454.671249999999</v>
      </c>
      <c r="I15" s="132">
        <f t="shared" si="1"/>
        <v>27751.517399999997</v>
      </c>
      <c r="J15" s="131">
        <f t="shared" si="1"/>
        <v>28042.295709999999</v>
      </c>
      <c r="K15" s="22">
        <f t="shared" si="1"/>
        <v>28330.575769999999</v>
      </c>
      <c r="L15" s="22">
        <f t="shared" si="1"/>
        <v>28637.831890000001</v>
      </c>
      <c r="M15" s="22">
        <f t="shared" si="1"/>
        <v>28945.245209999997</v>
      </c>
      <c r="N15" s="132">
        <f t="shared" si="1"/>
        <v>29244.115229999999</v>
      </c>
      <c r="O15" s="131">
        <f t="shared" si="1"/>
        <v>29535.440950000004</v>
      </c>
      <c r="P15" s="22">
        <f t="shared" si="1"/>
        <v>29818.519090000002</v>
      </c>
      <c r="Q15" s="22">
        <f t="shared" si="1"/>
        <v>30094.840250000005</v>
      </c>
      <c r="R15" s="22">
        <f t="shared" si="1"/>
        <v>30362.846859999998</v>
      </c>
      <c r="S15" s="132">
        <f t="shared" si="1"/>
        <v>30621.841720000004</v>
      </c>
      <c r="T15" s="22">
        <f t="shared" si="1"/>
        <v>31883.84924</v>
      </c>
      <c r="U15" s="139">
        <f t="shared" si="1"/>
        <v>33065.109349999999</v>
      </c>
      <c r="V15" s="22">
        <f t="shared" si="1"/>
        <v>34055.716659999998</v>
      </c>
      <c r="W15" s="139">
        <f t="shared" si="1"/>
        <v>34790.179179999999</v>
      </c>
      <c r="X15" s="3"/>
      <c r="Y15" s="51" t="s">
        <v>248</v>
      </c>
    </row>
    <row r="16" spans="1:38" x14ac:dyDescent="0.25">
      <c r="A16" s="3"/>
      <c r="B16" s="241"/>
      <c r="C16" s="56" t="s">
        <v>27</v>
      </c>
      <c r="D16" s="16" t="s">
        <v>82</v>
      </c>
      <c r="E16" s="98">
        <f>E5/E$4</f>
        <v>2.7625624832392512E-4</v>
      </c>
      <c r="F16" s="98">
        <f>F5/F$4</f>
        <v>3.1535746182159416E-2</v>
      </c>
      <c r="G16" s="133">
        <f>G5/G$4</f>
        <v>4.7764936541387228E-2</v>
      </c>
      <c r="H16" s="98">
        <f t="shared" ref="H16:W16" si="2">H5/H$4</f>
        <v>5.3778800392665423E-2</v>
      </c>
      <c r="I16" s="134">
        <f t="shared" si="2"/>
        <v>6.0603449561284183E-2</v>
      </c>
      <c r="J16" s="133">
        <f t="shared" si="2"/>
        <v>6.7534088206788981E-2</v>
      </c>
      <c r="K16" s="98">
        <f t="shared" si="2"/>
        <v>7.5480157599352588E-2</v>
      </c>
      <c r="L16" s="98">
        <f t="shared" si="2"/>
        <v>8.3931085433856134E-2</v>
      </c>
      <c r="M16" s="98">
        <f t="shared" si="2"/>
        <v>9.3614710061735912E-2</v>
      </c>
      <c r="N16" s="134">
        <f t="shared" si="2"/>
        <v>0.10436973736408027</v>
      </c>
      <c r="O16" s="133">
        <f t="shared" si="2"/>
        <v>0.11620013257327041</v>
      </c>
      <c r="P16" s="98">
        <f t="shared" si="2"/>
        <v>0.12868593280632973</v>
      </c>
      <c r="Q16" s="98">
        <f t="shared" si="2"/>
        <v>0.14132604860728576</v>
      </c>
      <c r="R16" s="98">
        <f t="shared" si="2"/>
        <v>0.15389611206569184</v>
      </c>
      <c r="S16" s="134">
        <f t="shared" si="2"/>
        <v>0.16627311383020235</v>
      </c>
      <c r="T16" s="98">
        <f t="shared" si="2"/>
        <v>0.22354608270001969</v>
      </c>
      <c r="U16" s="140">
        <f t="shared" si="2"/>
        <v>0.27276030121460948</v>
      </c>
      <c r="V16" s="98">
        <f t="shared" si="2"/>
        <v>0.31802135976544738</v>
      </c>
      <c r="W16" s="140">
        <f t="shared" si="2"/>
        <v>0.36271259784871274</v>
      </c>
      <c r="X16" s="3"/>
      <c r="Y16" s="158"/>
      <c r="Z16" s="159">
        <v>2020</v>
      </c>
      <c r="AA16" s="159">
        <v>2030</v>
      </c>
      <c r="AB16" s="160">
        <v>2050</v>
      </c>
    </row>
    <row r="17" spans="1:28" x14ac:dyDescent="0.25">
      <c r="A17" s="3"/>
      <c r="B17" s="241"/>
      <c r="C17" s="56" t="s">
        <v>28</v>
      </c>
      <c r="D17" s="16" t="s">
        <v>83</v>
      </c>
      <c r="E17" s="92">
        <f t="shared" ref="E17:G22" si="3">E6/E$4</f>
        <v>1.77137013884596E-2</v>
      </c>
      <c r="F17" s="92">
        <f t="shared" si="3"/>
        <v>2.1727114212959028E-2</v>
      </c>
      <c r="G17" s="135">
        <f t="shared" si="3"/>
        <v>2.2595440327158742E-2</v>
      </c>
      <c r="H17" s="92">
        <f t="shared" ref="H17:W17" si="4">H6/H$4</f>
        <v>2.3988245905512347E-2</v>
      </c>
      <c r="I17" s="136">
        <f t="shared" si="4"/>
        <v>2.5076015821751067E-2</v>
      </c>
      <c r="J17" s="135">
        <f t="shared" si="4"/>
        <v>2.663581862642015E-2</v>
      </c>
      <c r="K17" s="92">
        <f t="shared" si="4"/>
        <v>2.8362843661330926E-2</v>
      </c>
      <c r="L17" s="92">
        <f t="shared" si="4"/>
        <v>3.1984698409373895E-2</v>
      </c>
      <c r="M17" s="92">
        <f t="shared" si="4"/>
        <v>3.5686912842014237E-2</v>
      </c>
      <c r="N17" s="136">
        <f t="shared" si="4"/>
        <v>3.882879861706795E-2</v>
      </c>
      <c r="O17" s="135">
        <f t="shared" si="4"/>
        <v>4.116279553970905E-2</v>
      </c>
      <c r="P17" s="92">
        <f t="shared" si="4"/>
        <v>4.2275563994147371E-2</v>
      </c>
      <c r="Q17" s="92">
        <f t="shared" si="4"/>
        <v>4.2798677989327419E-2</v>
      </c>
      <c r="R17" s="92">
        <f t="shared" si="4"/>
        <v>4.2903682780686396E-2</v>
      </c>
      <c r="S17" s="136">
        <f t="shared" si="4"/>
        <v>4.2758063116263796E-2</v>
      </c>
      <c r="T17" s="92">
        <f t="shared" si="4"/>
        <v>3.9847190577168845E-2</v>
      </c>
      <c r="U17" s="141">
        <f t="shared" si="4"/>
        <v>3.6167628430964202E-2</v>
      </c>
      <c r="V17" s="92">
        <f t="shared" si="4"/>
        <v>3.4048432296300411E-2</v>
      </c>
      <c r="W17" s="141">
        <f t="shared" si="4"/>
        <v>3.2937298427561594E-2</v>
      </c>
      <c r="X17" s="3"/>
      <c r="Y17" s="161" t="s">
        <v>164</v>
      </c>
      <c r="Z17" s="162">
        <f>I16+I17</f>
        <v>8.5679465383035253E-2</v>
      </c>
      <c r="AA17" s="162">
        <f>S16+S17</f>
        <v>0.20903117694646614</v>
      </c>
      <c r="AB17" s="163">
        <f>W16+W17</f>
        <v>0.39564989627627434</v>
      </c>
    </row>
    <row r="18" spans="1:28" x14ac:dyDescent="0.25">
      <c r="A18" s="3"/>
      <c r="B18" s="241"/>
      <c r="C18" s="56" t="s">
        <v>29</v>
      </c>
      <c r="D18" s="16" t="s">
        <v>84</v>
      </c>
      <c r="E18" s="92">
        <f t="shared" si="3"/>
        <v>0.12575058882882739</v>
      </c>
      <c r="F18" s="92">
        <f t="shared" si="3"/>
        <v>0.19255906362426051</v>
      </c>
      <c r="G18" s="135">
        <f t="shared" si="3"/>
        <v>0.20382642976498777</v>
      </c>
      <c r="H18" s="92">
        <f t="shared" ref="H18:W18" si="5">H7/H$4</f>
        <v>0.2092033650921972</v>
      </c>
      <c r="I18" s="136">
        <f t="shared" si="5"/>
        <v>0.21461290408574205</v>
      </c>
      <c r="J18" s="135">
        <f t="shared" si="5"/>
        <v>0.22094906390957533</v>
      </c>
      <c r="K18" s="92">
        <f t="shared" si="5"/>
        <v>0.22726500369321653</v>
      </c>
      <c r="L18" s="92">
        <f t="shared" si="5"/>
        <v>0.23493725083110681</v>
      </c>
      <c r="M18" s="92">
        <f t="shared" si="5"/>
        <v>0.24259303754573375</v>
      </c>
      <c r="N18" s="136">
        <f t="shared" si="5"/>
        <v>0.2503660649472827</v>
      </c>
      <c r="O18" s="135">
        <f t="shared" si="5"/>
        <v>0.25707416875386108</v>
      </c>
      <c r="P18" s="92">
        <f t="shared" si="5"/>
        <v>0.26246139502697885</v>
      </c>
      <c r="Q18" s="92">
        <f t="shared" si="5"/>
        <v>0.26638562462547044</v>
      </c>
      <c r="R18" s="92">
        <f t="shared" si="5"/>
        <v>0.26910228436991829</v>
      </c>
      <c r="S18" s="136">
        <f t="shared" si="5"/>
        <v>0.2708895559532008</v>
      </c>
      <c r="T18" s="92">
        <f t="shared" si="5"/>
        <v>0.272699762207256</v>
      </c>
      <c r="U18" s="141">
        <f t="shared" si="5"/>
        <v>0.26996149628641714</v>
      </c>
      <c r="V18" s="92">
        <f t="shared" si="5"/>
        <v>0.26585541550603209</v>
      </c>
      <c r="W18" s="141">
        <f t="shared" si="5"/>
        <v>0.26097336909432955</v>
      </c>
      <c r="X18" s="3"/>
      <c r="Y18" s="161" t="s">
        <v>165</v>
      </c>
      <c r="Z18" s="162">
        <f>I18+I19+I20</f>
        <v>0.76552157472297366</v>
      </c>
      <c r="AA18" s="162">
        <f>S18+S19+S20</f>
        <v>0.70275503563016906</v>
      </c>
      <c r="AB18" s="163">
        <f>W18+W19+W20</f>
        <v>0.56207262327759011</v>
      </c>
    </row>
    <row r="19" spans="1:28" ht="15.75" thickBot="1" x14ac:dyDescent="0.3">
      <c r="A19" s="3"/>
      <c r="B19" s="241"/>
      <c r="C19" s="56" t="s">
        <v>30</v>
      </c>
      <c r="D19" s="16" t="s">
        <v>85</v>
      </c>
      <c r="E19" s="92">
        <f t="shared" si="3"/>
        <v>0.27637430617113368</v>
      </c>
      <c r="F19" s="92">
        <f t="shared" si="3"/>
        <v>0.3180712170628231</v>
      </c>
      <c r="G19" s="135">
        <f t="shared" si="3"/>
        <v>0.32117877083373181</v>
      </c>
      <c r="H19" s="92">
        <f t="shared" ref="H19:W19" si="6">H8/H$4</f>
        <v>0.32174558680974918</v>
      </c>
      <c r="I19" s="136">
        <f t="shared" si="6"/>
        <v>0.32220189066130134</v>
      </c>
      <c r="J19" s="135">
        <f t="shared" si="6"/>
        <v>0.32212328899230486</v>
      </c>
      <c r="K19" s="92">
        <f t="shared" si="6"/>
        <v>0.32142925431268066</v>
      </c>
      <c r="L19" s="92">
        <f t="shared" si="6"/>
        <v>0.31871063766482638</v>
      </c>
      <c r="M19" s="92">
        <f t="shared" si="6"/>
        <v>0.31421732426221866</v>
      </c>
      <c r="N19" s="136">
        <f t="shared" si="6"/>
        <v>0.30823030873415141</v>
      </c>
      <c r="O19" s="135">
        <f t="shared" si="6"/>
        <v>0.30177246410807351</v>
      </c>
      <c r="P19" s="92">
        <f t="shared" si="6"/>
        <v>0.29539041554729339</v>
      </c>
      <c r="Q19" s="92">
        <f t="shared" si="6"/>
        <v>0.28943182135681883</v>
      </c>
      <c r="R19" s="92">
        <f t="shared" si="6"/>
        <v>0.28395879578598909</v>
      </c>
      <c r="S19" s="136">
        <f t="shared" si="6"/>
        <v>0.27890637428322512</v>
      </c>
      <c r="T19" s="92">
        <f t="shared" si="6"/>
        <v>0.25902022145554471</v>
      </c>
      <c r="U19" s="141">
        <f t="shared" si="6"/>
        <v>0.24384783490818851</v>
      </c>
      <c r="V19" s="92">
        <f t="shared" si="6"/>
        <v>0.22794494714356719</v>
      </c>
      <c r="W19" s="141">
        <f t="shared" si="6"/>
        <v>0.21031630309068158</v>
      </c>
      <c r="X19" s="3"/>
      <c r="Y19" s="164" t="s">
        <v>170</v>
      </c>
      <c r="Z19" s="165">
        <f>I21+I22</f>
        <v>0.14879895975706181</v>
      </c>
      <c r="AA19" s="165">
        <f>S21+S22</f>
        <v>8.8213787482146255E-2</v>
      </c>
      <c r="AB19" s="166">
        <f>W21+W22</f>
        <v>4.2680981032532872E-2</v>
      </c>
    </row>
    <row r="20" spans="1:28" x14ac:dyDescent="0.25">
      <c r="A20" s="3"/>
      <c r="B20" s="241"/>
      <c r="C20" s="56" t="s">
        <v>31</v>
      </c>
      <c r="D20" s="16" t="s">
        <v>86</v>
      </c>
      <c r="E20" s="92">
        <f t="shared" si="3"/>
        <v>0.32873347328240671</v>
      </c>
      <c r="F20" s="92">
        <f t="shared" si="3"/>
        <v>0.25841857882987523</v>
      </c>
      <c r="G20" s="135">
        <f t="shared" si="3"/>
        <v>0.24293123612274037</v>
      </c>
      <c r="H20" s="92">
        <f t="shared" ref="H20:W20" si="7">H9/H$4</f>
        <v>0.23597445866338684</v>
      </c>
      <c r="I20" s="136">
        <f t="shared" si="7"/>
        <v>0.22870677997593025</v>
      </c>
      <c r="J20" s="135">
        <f t="shared" si="7"/>
        <v>0.22080594356588076</v>
      </c>
      <c r="K20" s="92">
        <f t="shared" si="7"/>
        <v>0.2124915274180465</v>
      </c>
      <c r="L20" s="92">
        <f t="shared" si="7"/>
        <v>0.20303553038979724</v>
      </c>
      <c r="M20" s="92">
        <f t="shared" si="7"/>
        <v>0.19375455202785619</v>
      </c>
      <c r="N20" s="136">
        <f t="shared" si="7"/>
        <v>0.18494819451578259</v>
      </c>
      <c r="O20" s="135">
        <f t="shared" si="7"/>
        <v>0.17683584883130041</v>
      </c>
      <c r="P20" s="92">
        <f t="shared" si="7"/>
        <v>0.16977502134563585</v>
      </c>
      <c r="Q20" s="92">
        <f t="shared" si="7"/>
        <v>0.16354310666261135</v>
      </c>
      <c r="R20" s="92">
        <f t="shared" si="7"/>
        <v>0.15798773504731894</v>
      </c>
      <c r="S20" s="136">
        <f t="shared" si="7"/>
        <v>0.15295910539374311</v>
      </c>
      <c r="T20" s="92">
        <f t="shared" si="7"/>
        <v>0.13241923612231959</v>
      </c>
      <c r="U20" s="141">
        <f t="shared" si="7"/>
        <v>0.11654315874808986</v>
      </c>
      <c r="V20" s="92">
        <f t="shared" si="7"/>
        <v>0.10303860955366546</v>
      </c>
      <c r="W20" s="141">
        <f t="shared" si="7"/>
        <v>9.0782951092578987E-2</v>
      </c>
      <c r="X20" s="3"/>
      <c r="Y20" s="227" t="s">
        <v>238</v>
      </c>
      <c r="Z20" s="228">
        <f>SUM(Z17:Z19)</f>
        <v>0.99999999986307075</v>
      </c>
      <c r="AA20" s="228">
        <f t="shared" ref="AA20:AB20" si="8">SUM(AA17:AA19)</f>
        <v>1.0000000000587814</v>
      </c>
      <c r="AB20" s="228">
        <f t="shared" si="8"/>
        <v>1.0004035005863974</v>
      </c>
    </row>
    <row r="21" spans="1:28" x14ac:dyDescent="0.25">
      <c r="A21" s="3"/>
      <c r="B21" s="241"/>
      <c r="C21" s="56" t="s">
        <v>32</v>
      </c>
      <c r="D21" s="16" t="s">
        <v>87</v>
      </c>
      <c r="E21" s="92">
        <f t="shared" si="3"/>
        <v>0.1722213067913749</v>
      </c>
      <c r="F21" s="92">
        <f t="shared" si="3"/>
        <v>0.13248742707254613</v>
      </c>
      <c r="G21" s="135">
        <f t="shared" si="3"/>
        <v>0.1234175491043492</v>
      </c>
      <c r="H21" s="92">
        <f t="shared" ref="H21:W21" si="9">H10/H$4</f>
        <v>0.11944747908791659</v>
      </c>
      <c r="I21" s="136">
        <f t="shared" si="9"/>
        <v>0.115294754945544</v>
      </c>
      <c r="J21" s="135">
        <f t="shared" si="9"/>
        <v>0.11083154243650901</v>
      </c>
      <c r="K21" s="92">
        <f t="shared" si="9"/>
        <v>0.10615758152662493</v>
      </c>
      <c r="L21" s="92">
        <f t="shared" si="9"/>
        <v>0.10093957657490808</v>
      </c>
      <c r="M21" s="92">
        <f t="shared" si="9"/>
        <v>9.5841230809182693E-2</v>
      </c>
      <c r="N21" s="136">
        <f t="shared" si="9"/>
        <v>9.096084067098649E-2</v>
      </c>
      <c r="O21" s="135">
        <f t="shared" si="9"/>
        <v>8.6430268683698103E-2</v>
      </c>
      <c r="P21" s="92">
        <f t="shared" si="9"/>
        <v>8.2424098781761462E-2</v>
      </c>
      <c r="Q21" s="92">
        <f t="shared" si="9"/>
        <v>7.8862776186359715E-2</v>
      </c>
      <c r="R21" s="92">
        <f t="shared" si="9"/>
        <v>7.5673525660959709E-2</v>
      </c>
      <c r="S21" s="136">
        <f t="shared" si="9"/>
        <v>7.278147213935765E-2</v>
      </c>
      <c r="T21" s="92">
        <f t="shared" si="9"/>
        <v>6.1024431283504585E-2</v>
      </c>
      <c r="U21" s="141">
        <f t="shared" si="9"/>
        <v>5.1982089634311161E-2</v>
      </c>
      <c r="V21" s="92">
        <f t="shared" si="9"/>
        <v>4.432767088919045E-2</v>
      </c>
      <c r="W21" s="141">
        <f t="shared" si="9"/>
        <v>3.7429154166259172E-2</v>
      </c>
      <c r="X21" s="3"/>
    </row>
    <row r="22" spans="1:28" x14ac:dyDescent="0.25">
      <c r="A22" s="3"/>
      <c r="B22" s="241"/>
      <c r="C22" s="80" t="s">
        <v>33</v>
      </c>
      <c r="D22" s="32" t="s">
        <v>88</v>
      </c>
      <c r="E22" s="94">
        <f t="shared" si="3"/>
        <v>7.893036728947378E-2</v>
      </c>
      <c r="F22" s="94">
        <f t="shared" si="3"/>
        <v>4.5200853003942186E-2</v>
      </c>
      <c r="G22" s="137">
        <f t="shared" si="3"/>
        <v>3.8285637220951532E-2</v>
      </c>
      <c r="H22" s="94">
        <f t="shared" ref="H22:W22" si="10">H11/H$4</f>
        <v>3.5862064212478957E-2</v>
      </c>
      <c r="I22" s="138">
        <f t="shared" si="10"/>
        <v>3.35042048115178E-2</v>
      </c>
      <c r="J22" s="137">
        <f t="shared" si="10"/>
        <v>3.1120254373068198E-2</v>
      </c>
      <c r="K22" s="94">
        <f t="shared" si="10"/>
        <v>2.8813631764039508E-2</v>
      </c>
      <c r="L22" s="94">
        <f t="shared" si="10"/>
        <v>2.6461220853266205E-2</v>
      </c>
      <c r="M22" s="94">
        <f t="shared" si="10"/>
        <v>2.4292232485806604E-2</v>
      </c>
      <c r="N22" s="138">
        <f t="shared" si="10"/>
        <v>2.2296055037805296E-2</v>
      </c>
      <c r="O22" s="137">
        <f t="shared" si="10"/>
        <v>2.0524321543944988E-2</v>
      </c>
      <c r="P22" s="94">
        <f t="shared" si="10"/>
        <v>1.8987572675595272E-2</v>
      </c>
      <c r="Q22" s="94">
        <f t="shared" si="10"/>
        <v>1.7651944598709075E-2</v>
      </c>
      <c r="R22" s="94">
        <f t="shared" si="10"/>
        <v>1.6477864315783727E-2</v>
      </c>
      <c r="S22" s="138">
        <f t="shared" si="10"/>
        <v>1.5432315342788598E-2</v>
      </c>
      <c r="T22" s="94">
        <f t="shared" si="10"/>
        <v>1.1443075773369201E-2</v>
      </c>
      <c r="U22" s="142">
        <f t="shared" si="10"/>
        <v>8.7374906564462937E-3</v>
      </c>
      <c r="V22" s="94">
        <f t="shared" si="10"/>
        <v>6.7635648810333987E-3</v>
      </c>
      <c r="W22" s="142">
        <f t="shared" si="10"/>
        <v>5.2518268662737023E-3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2024-01-17T10:50:17Z</dcterms:modified>
</cp:coreProperties>
</file>