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llonnecg\Documents\Github\ThreeME\results\"/>
    </mc:Choice>
  </mc:AlternateContent>
  <xr:revisionPtr revIDLastSave="0" documentId="13_ncr:1_{CCD06AF5-407A-45D2-AAF7-3A2FF021D909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T energie vecteurs" sheetId="13" r:id="rId1"/>
    <sheet name="T energie usages" sheetId="16" r:id="rId2"/>
    <sheet name="T transport" sheetId="32" r:id="rId3"/>
    <sheet name="Résultats" sheetId="2" r:id="rId4"/>
    <sheet name="T CO2" sheetId="31" r:id="rId5"/>
    <sheet name="T logement" sheetId="14" r:id="rId6"/>
    <sheet name="G energie" sheetId="27" r:id="rId7"/>
    <sheet name="G mix energie" sheetId="30" r:id="rId8"/>
    <sheet name="G mix élec" sheetId="22" r:id="rId9"/>
    <sheet name="G mix carb" sheetId="23" r:id="rId10"/>
    <sheet name="G mix gaz" sheetId="24" r:id="rId11"/>
    <sheet name="G CO2" sheetId="26" r:id="rId12"/>
    <sheet name="T parc auto" sheetId="25" r:id="rId13"/>
    <sheet name="G parc auto total" sheetId="28" r:id="rId14"/>
    <sheet name="G parc elec" sheetId="29" r:id="rId15"/>
    <sheet name="G parc auto" sheetId="19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12">'T parc auto'!$C$26:$AM$107</definedName>
    <definedName name="_xlnm.Print_Area" localSheetId="2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20" i="32" l="1"/>
  <c r="AA20" i="32"/>
  <c r="Q20" i="32"/>
  <c r="AU17" i="32"/>
  <c r="AA17" i="32"/>
  <c r="Q17" i="32"/>
  <c r="BB10" i="32"/>
  <c r="BB9" i="32"/>
  <c r="BB8" i="32"/>
  <c r="BB7" i="32"/>
  <c r="BD10" i="32" l="1"/>
  <c r="BD9" i="32"/>
  <c r="BD8" i="32"/>
  <c r="BD7" i="32"/>
  <c r="BC10" i="32"/>
  <c r="BC9" i="32"/>
  <c r="BC8" i="32"/>
  <c r="BC7" i="32"/>
  <c r="AU6" i="32"/>
  <c r="AA6" i="32"/>
  <c r="Q6" i="32"/>
  <c r="AU9" i="32"/>
  <c r="AA9" i="32"/>
  <c r="Q9" i="32"/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58" i="32"/>
  <c r="A36" i="32"/>
  <c r="A1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A4" i="32" s="1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AU4" i="32" s="1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R6" i="32"/>
  <c r="S6" i="32"/>
  <c r="T6" i="32"/>
  <c r="U6" i="32"/>
  <c r="V6" i="32"/>
  <c r="W6" i="32"/>
  <c r="X6" i="32"/>
  <c r="Y6" i="32"/>
  <c r="Z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Q7" i="32" s="1"/>
  <c r="R8" i="32"/>
  <c r="S8" i="32"/>
  <c r="T8" i="32"/>
  <c r="U8" i="32"/>
  <c r="V8" i="32"/>
  <c r="W8" i="32"/>
  <c r="X8" i="32"/>
  <c r="Y8" i="32"/>
  <c r="Z8" i="32"/>
  <c r="AA8" i="32"/>
  <c r="AA7" i="32" s="1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AU7" i="32" s="1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R9" i="32"/>
  <c r="S9" i="32"/>
  <c r="T9" i="32"/>
  <c r="U9" i="32"/>
  <c r="V9" i="32"/>
  <c r="W9" i="32"/>
  <c r="X9" i="32"/>
  <c r="Y9" i="32"/>
  <c r="Z9" i="32"/>
  <c r="AB9" i="32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P9" i="32"/>
  <c r="AQ9" i="32"/>
  <c r="AR9" i="32"/>
  <c r="AS9" i="32"/>
  <c r="AT9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Q16" i="32"/>
  <c r="AR16" i="32"/>
  <c r="AS16" i="32"/>
  <c r="AT16" i="32"/>
  <c r="AU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R17" i="32"/>
  <c r="S17" i="32"/>
  <c r="T17" i="32"/>
  <c r="U17" i="32"/>
  <c r="V17" i="32"/>
  <c r="W17" i="32"/>
  <c r="X17" i="32"/>
  <c r="Y17" i="32"/>
  <c r="Z17" i="32"/>
  <c r="AB17" i="32"/>
  <c r="AC17" i="32"/>
  <c r="AD17" i="32"/>
  <c r="AE17" i="32"/>
  <c r="AF17" i="32"/>
  <c r="AG17" i="32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T17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S18" i="32"/>
  <c r="AT18" i="32"/>
  <c r="AU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AJ19" i="32"/>
  <c r="AK19" i="32"/>
  <c r="AL19" i="32"/>
  <c r="AM19" i="32"/>
  <c r="AN19" i="32"/>
  <c r="AO19" i="32"/>
  <c r="AP19" i="32"/>
  <c r="AQ19" i="32"/>
  <c r="AR19" i="32"/>
  <c r="AS19" i="32"/>
  <c r="AT19" i="32"/>
  <c r="AU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R20" i="32"/>
  <c r="S20" i="32"/>
  <c r="T20" i="32"/>
  <c r="U20" i="32"/>
  <c r="V20" i="32"/>
  <c r="W20" i="32"/>
  <c r="X20" i="32"/>
  <c r="Y20" i="32"/>
  <c r="Z20" i="32"/>
  <c r="AB20" i="32"/>
  <c r="AC20" i="32"/>
  <c r="AD20" i="32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Q20" i="32"/>
  <c r="AR20" i="32"/>
  <c r="AS20" i="32"/>
  <c r="AT20" i="32"/>
  <c r="A23" i="32"/>
  <c r="H29" i="31"/>
  <c r="T2" i="14"/>
  <c r="X2" i="25"/>
  <c r="T2" i="25"/>
  <c r="AJ7" i="32" l="1"/>
  <c r="AO4" i="32"/>
  <c r="AI7" i="32"/>
  <c r="AN4" i="32"/>
  <c r="AB4" i="32"/>
  <c r="AT7" i="32"/>
  <c r="AH7" i="32"/>
  <c r="V7" i="32"/>
  <c r="AM4" i="32"/>
  <c r="Z4" i="32"/>
  <c r="AS7" i="32"/>
  <c r="AG7" i="32"/>
  <c r="AL4" i="32"/>
  <c r="AR7" i="32"/>
  <c r="AF7" i="32"/>
  <c r="T7" i="32"/>
  <c r="AK4" i="32"/>
  <c r="Y4" i="32"/>
  <c r="X4" i="32"/>
  <c r="S7" i="32"/>
  <c r="X7" i="32"/>
  <c r="AC4" i="32"/>
  <c r="W7" i="32"/>
  <c r="AQ7" i="32"/>
  <c r="AE7" i="32"/>
  <c r="AJ4" i="32"/>
  <c r="AP7" i="32"/>
  <c r="AD7" i="32"/>
  <c r="AI4" i="32"/>
  <c r="W4" i="32"/>
  <c r="V4" i="32"/>
  <c r="Q4" i="32"/>
  <c r="AX3" i="32" s="1"/>
  <c r="Q10" i="32"/>
  <c r="U7" i="32"/>
  <c r="R7" i="32"/>
  <c r="AO7" i="32"/>
  <c r="AC7" i="32"/>
  <c r="AT4" i="32"/>
  <c r="AH4" i="32"/>
  <c r="AN7" i="32"/>
  <c r="AN2" i="32" s="1"/>
  <c r="AN40" i="32" s="1"/>
  <c r="AB7" i="32"/>
  <c r="AS4" i="32"/>
  <c r="AG4" i="32"/>
  <c r="U4" i="32"/>
  <c r="AM7" i="32"/>
  <c r="AR4" i="32"/>
  <c r="AF4" i="32"/>
  <c r="T4" i="32"/>
  <c r="AL7" i="32"/>
  <c r="Z7" i="32"/>
  <c r="AQ4" i="32"/>
  <c r="AE4" i="32"/>
  <c r="S4" i="32"/>
  <c r="AK7" i="32"/>
  <c r="Y7" i="32"/>
  <c r="AP4" i="32"/>
  <c r="AD4" i="32"/>
  <c r="R4" i="32"/>
  <c r="AP31" i="32"/>
  <c r="AD31" i="32"/>
  <c r="R31" i="32"/>
  <c r="F31" i="32"/>
  <c r="AM30" i="32"/>
  <c r="AA30" i="32"/>
  <c r="O30" i="32"/>
  <c r="C30" i="32"/>
  <c r="AS28" i="32"/>
  <c r="AG28" i="32"/>
  <c r="AP27" i="32"/>
  <c r="AD27" i="32"/>
  <c r="R27" i="32"/>
  <c r="F27" i="32"/>
  <c r="L25" i="32"/>
  <c r="AS25" i="32"/>
  <c r="AG25" i="32"/>
  <c r="U25" i="32"/>
  <c r="I25" i="32"/>
  <c r="AL31" i="32"/>
  <c r="Z31" i="32"/>
  <c r="Z10" i="32"/>
  <c r="D30" i="32"/>
  <c r="M31" i="32"/>
  <c r="V30" i="32"/>
  <c r="AK27" i="32"/>
  <c r="Y10" i="32"/>
  <c r="AE25" i="32"/>
  <c r="AD25" i="32"/>
  <c r="AT28" i="32"/>
  <c r="AH21" i="32"/>
  <c r="AG31" i="32"/>
  <c r="U31" i="32"/>
  <c r="AP30" i="32"/>
  <c r="AD30" i="32"/>
  <c r="R30" i="32"/>
  <c r="F30" i="32"/>
  <c r="X28" i="32"/>
  <c r="AS27" i="32"/>
  <c r="AG27" i="32"/>
  <c r="I27" i="32"/>
  <c r="AA25" i="32"/>
  <c r="O25" i="32"/>
  <c r="C25" i="32"/>
  <c r="AR31" i="32"/>
  <c r="AF31" i="32"/>
  <c r="T31" i="32"/>
  <c r="H31" i="32"/>
  <c r="AO30" i="32"/>
  <c r="AC30" i="32"/>
  <c r="Q30" i="32"/>
  <c r="AU28" i="32"/>
  <c r="AI28" i="32"/>
  <c r="W28" i="32"/>
  <c r="K28" i="32"/>
  <c r="AR27" i="32"/>
  <c r="AF27" i="32"/>
  <c r="AL25" i="32"/>
  <c r="Z25" i="32"/>
  <c r="N25" i="32"/>
  <c r="AS10" i="32"/>
  <c r="AG10" i="32"/>
  <c r="U10" i="32"/>
  <c r="I10" i="32"/>
  <c r="S31" i="32"/>
  <c r="AN30" i="32"/>
  <c r="AH28" i="32"/>
  <c r="V28" i="32"/>
  <c r="J28" i="32"/>
  <c r="AE27" i="32"/>
  <c r="AS31" i="32"/>
  <c r="I31" i="32"/>
  <c r="AM25" i="32"/>
  <c r="N31" i="32"/>
  <c r="AU30" i="32"/>
  <c r="AI30" i="32"/>
  <c r="W30" i="32"/>
  <c r="K30" i="32"/>
  <c r="AO28" i="32"/>
  <c r="N10" i="32"/>
  <c r="S21" i="32"/>
  <c r="G21" i="32"/>
  <c r="H21" i="32"/>
  <c r="T21" i="32"/>
  <c r="AC28" i="32"/>
  <c r="E28" i="32"/>
  <c r="AL27" i="32"/>
  <c r="Z27" i="32"/>
  <c r="AR25" i="32"/>
  <c r="AF25" i="32"/>
  <c r="T25" i="32"/>
  <c r="H25" i="32"/>
  <c r="S27" i="32"/>
  <c r="T27" i="32"/>
  <c r="N27" i="32"/>
  <c r="O28" i="32"/>
  <c r="AJ27" i="32"/>
  <c r="AP25" i="32"/>
  <c r="AG21" i="32"/>
  <c r="AE21" i="32"/>
  <c r="AK31" i="32"/>
  <c r="AT30" i="32"/>
  <c r="AB28" i="32"/>
  <c r="P28" i="32"/>
  <c r="G25" i="32"/>
  <c r="AS21" i="32"/>
  <c r="I21" i="32"/>
  <c r="H27" i="32"/>
  <c r="AJ28" i="32"/>
  <c r="U30" i="32"/>
  <c r="AA28" i="32"/>
  <c r="AJ21" i="32"/>
  <c r="AF21" i="32"/>
  <c r="AO25" i="32"/>
  <c r="Q25" i="32"/>
  <c r="E25" i="32"/>
  <c r="AU2" i="32"/>
  <c r="AI25" i="32"/>
  <c r="K2" i="32"/>
  <c r="K54" i="32" s="1"/>
  <c r="V25" i="32"/>
  <c r="J25" i="32"/>
  <c r="L30" i="32"/>
  <c r="AD28" i="32"/>
  <c r="O10" i="32"/>
  <c r="X30" i="32"/>
  <c r="AM27" i="32"/>
  <c r="AM10" i="32"/>
  <c r="AA27" i="32"/>
  <c r="AA10" i="32"/>
  <c r="C27" i="32"/>
  <c r="C10" i="32"/>
  <c r="C28" i="32"/>
  <c r="L21" i="32"/>
  <c r="AP13" i="32"/>
  <c r="F13" i="32"/>
  <c r="F25" i="32"/>
  <c r="AJ31" i="32"/>
  <c r="O27" i="32"/>
  <c r="AT21" i="32"/>
  <c r="V21" i="32"/>
  <c r="AL10" i="32"/>
  <c r="AO10" i="32"/>
  <c r="AC10" i="32"/>
  <c r="E10" i="32"/>
  <c r="AY3" i="32"/>
  <c r="AK25" i="32"/>
  <c r="Y25" i="32"/>
  <c r="M2" i="32"/>
  <c r="M55" i="32" s="1"/>
  <c r="M25" i="32"/>
  <c r="L27" i="32"/>
  <c r="AK10" i="32"/>
  <c r="M10" i="32"/>
  <c r="AN10" i="32"/>
  <c r="AB10" i="32"/>
  <c r="P10" i="32"/>
  <c r="D10" i="32"/>
  <c r="AJ25" i="32"/>
  <c r="X25" i="32"/>
  <c r="L2" i="32"/>
  <c r="L53" i="32" s="1"/>
  <c r="AM31" i="32"/>
  <c r="R28" i="32"/>
  <c r="AM28" i="32"/>
  <c r="AG30" i="32"/>
  <c r="O31" i="32"/>
  <c r="C31" i="32"/>
  <c r="AJ30" i="32"/>
  <c r="AP28" i="32"/>
  <c r="AN28" i="32"/>
  <c r="D28" i="32"/>
  <c r="Y27" i="32"/>
  <c r="M27" i="32"/>
  <c r="AQ13" i="32"/>
  <c r="AQ25" i="32"/>
  <c r="AE13" i="32"/>
  <c r="S13" i="32"/>
  <c r="S25" i="32"/>
  <c r="G13" i="32"/>
  <c r="F28" i="32"/>
  <c r="AA31" i="32"/>
  <c r="J30" i="32"/>
  <c r="J21" i="32"/>
  <c r="X31" i="32"/>
  <c r="L31" i="32"/>
  <c r="X21" i="32"/>
  <c r="X27" i="32"/>
  <c r="AD13" i="32"/>
  <c r="U21" i="32"/>
  <c r="R13" i="32"/>
  <c r="AZ14" i="32"/>
  <c r="AU21" i="32"/>
  <c r="AI21" i="32"/>
  <c r="W21" i="32"/>
  <c r="K21" i="32"/>
  <c r="AC13" i="32"/>
  <c r="AU31" i="32"/>
  <c r="AR21" i="32"/>
  <c r="Q31" i="32"/>
  <c r="Z21" i="32"/>
  <c r="AR28" i="32"/>
  <c r="T28" i="32"/>
  <c r="AC21" i="32"/>
  <c r="E21" i="32"/>
  <c r="K13" i="32"/>
  <c r="AH31" i="32"/>
  <c r="AQ30" i="32"/>
  <c r="Y28" i="32"/>
  <c r="AT27" i="32"/>
  <c r="V27" i="32"/>
  <c r="I30" i="32"/>
  <c r="AY14" i="32"/>
  <c r="AS13" i="32"/>
  <c r="AG13" i="32"/>
  <c r="U13" i="32"/>
  <c r="I13" i="32"/>
  <c r="AS30" i="32"/>
  <c r="E30" i="32"/>
  <c r="Q28" i="32"/>
  <c r="AQ27" i="32"/>
  <c r="AZ13" i="32"/>
  <c r="AR13" i="32"/>
  <c r="AF13" i="32"/>
  <c r="T13" i="32"/>
  <c r="H13" i="32"/>
  <c r="P30" i="32"/>
  <c r="AE31" i="32"/>
  <c r="I28" i="32"/>
  <c r="AZ2" i="32"/>
  <c r="AX13" i="32"/>
  <c r="AL13" i="32"/>
  <c r="Z13" i="32"/>
  <c r="N13" i="32"/>
  <c r="Y31" i="32"/>
  <c r="AH30" i="32"/>
  <c r="P13" i="32"/>
  <c r="AK13" i="32"/>
  <c r="Y13" i="32"/>
  <c r="M13" i="32"/>
  <c r="AM21" i="32"/>
  <c r="O21" i="32"/>
  <c r="AP21" i="32"/>
  <c r="R21" i="32"/>
  <c r="F21" i="32"/>
  <c r="AJ13" i="32"/>
  <c r="X13" i="32"/>
  <c r="W31" i="32"/>
  <c r="K31" i="32"/>
  <c r="AR30" i="32"/>
  <c r="AF30" i="32"/>
  <c r="T30" i="32"/>
  <c r="H30" i="32"/>
  <c r="AX2" i="32"/>
  <c r="AL28" i="32"/>
  <c r="Z28" i="32"/>
  <c r="N28" i="32"/>
  <c r="AZ3" i="32"/>
  <c r="AI27" i="32"/>
  <c r="W27" i="32"/>
  <c r="K27" i="32"/>
  <c r="AA21" i="32"/>
  <c r="C21" i="32"/>
  <c r="AD21" i="32"/>
  <c r="L13" i="32"/>
  <c r="AO31" i="32"/>
  <c r="AC31" i="32"/>
  <c r="AL21" i="32"/>
  <c r="N21" i="32"/>
  <c r="AF28" i="32"/>
  <c r="AO21" i="32"/>
  <c r="AX14" i="32"/>
  <c r="AI13" i="32"/>
  <c r="V31" i="32"/>
  <c r="AE30" i="32"/>
  <c r="G30" i="32"/>
  <c r="AK28" i="32"/>
  <c r="AH27" i="32"/>
  <c r="J27" i="32"/>
  <c r="R25" i="32"/>
  <c r="AI31" i="32"/>
  <c r="E31" i="32"/>
  <c r="H28" i="32"/>
  <c r="AU13" i="32"/>
  <c r="W13" i="32"/>
  <c r="AT31" i="32"/>
  <c r="J31" i="32"/>
  <c r="S30" i="32"/>
  <c r="M28" i="32"/>
  <c r="AB30" i="32"/>
  <c r="U28" i="32"/>
  <c r="G27" i="32"/>
  <c r="AQ21" i="32"/>
  <c r="AN31" i="32"/>
  <c r="AB31" i="32"/>
  <c r="P31" i="32"/>
  <c r="D31" i="32"/>
  <c r="AK21" i="32"/>
  <c r="Y21" i="32"/>
  <c r="M21" i="32"/>
  <c r="AQ28" i="32"/>
  <c r="AE28" i="32"/>
  <c r="S28" i="32"/>
  <c r="G28" i="32"/>
  <c r="AN21" i="32"/>
  <c r="AB21" i="32"/>
  <c r="P21" i="32"/>
  <c r="D21" i="32"/>
  <c r="AT13" i="32"/>
  <c r="AH13" i="32"/>
  <c r="V13" i="32"/>
  <c r="J13" i="32"/>
  <c r="AP10" i="32"/>
  <c r="AD10" i="32"/>
  <c r="R10" i="32"/>
  <c r="F10" i="32"/>
  <c r="AY2" i="32"/>
  <c r="L28" i="32"/>
  <c r="U27" i="32"/>
  <c r="AN25" i="32"/>
  <c r="AB25" i="32"/>
  <c r="P25" i="32"/>
  <c r="D25" i="32"/>
  <c r="AA2" i="32"/>
  <c r="O2" i="32"/>
  <c r="O44" i="32" s="1"/>
  <c r="C2" i="32"/>
  <c r="C40" i="32" s="1"/>
  <c r="AQ31" i="32"/>
  <c r="G31" i="32"/>
  <c r="AM13" i="32"/>
  <c r="AA13" i="32"/>
  <c r="O13" i="32"/>
  <c r="C13" i="32"/>
  <c r="N2" i="32"/>
  <c r="I2" i="32"/>
  <c r="I42" i="32" s="1"/>
  <c r="AJ10" i="32"/>
  <c r="X10" i="32"/>
  <c r="L10" i="32"/>
  <c r="H2" i="32"/>
  <c r="H50" i="32" s="1"/>
  <c r="G2" i="32"/>
  <c r="G41" i="32" s="1"/>
  <c r="F2" i="32"/>
  <c r="F41" i="32" s="1"/>
  <c r="E2" i="32"/>
  <c r="E54" i="32" s="1"/>
  <c r="P2" i="32"/>
  <c r="P55" i="32" s="1"/>
  <c r="D2" i="32"/>
  <c r="D42" i="32" s="1"/>
  <c r="AO13" i="32"/>
  <c r="J2" i="32"/>
  <c r="J40" i="32" s="1"/>
  <c r="AL30" i="32"/>
  <c r="Z30" i="32"/>
  <c r="N30" i="32"/>
  <c r="AO27" i="32"/>
  <c r="AC27" i="32"/>
  <c r="Q27" i="32"/>
  <c r="E27" i="32"/>
  <c r="AU25" i="32"/>
  <c r="W25" i="32"/>
  <c r="K25" i="32"/>
  <c r="AB13" i="32"/>
  <c r="D13" i="32"/>
  <c r="AK30" i="32"/>
  <c r="Y30" i="32"/>
  <c r="M30" i="32"/>
  <c r="AN27" i="32"/>
  <c r="AB27" i="32"/>
  <c r="P27" i="32"/>
  <c r="D27" i="32"/>
  <c r="AT25" i="32"/>
  <c r="AH25" i="32"/>
  <c r="Q21" i="32"/>
  <c r="AU10" i="32"/>
  <c r="AZ4" i="32" s="1"/>
  <c r="AI10" i="32"/>
  <c r="W10" i="32"/>
  <c r="K10" i="32"/>
  <c r="Q13" i="32"/>
  <c r="AN13" i="32"/>
  <c r="AY13" i="32"/>
  <c r="AT10" i="32"/>
  <c r="AH10" i="32"/>
  <c r="V10" i="32"/>
  <c r="J10" i="32"/>
  <c r="E13" i="32"/>
  <c r="AR10" i="32"/>
  <c r="AF10" i="32"/>
  <c r="T10" i="32"/>
  <c r="H10" i="32"/>
  <c r="AQ10" i="32"/>
  <c r="AE10" i="32"/>
  <c r="S10" i="32"/>
  <c r="G10" i="32"/>
  <c r="AU27" i="32"/>
  <c r="AC25" i="32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AB2" i="32" l="1"/>
  <c r="AB50" i="32" s="1"/>
  <c r="AZ7" i="32"/>
  <c r="AZ8" i="32"/>
  <c r="AE2" i="32"/>
  <c r="AE40" i="32" s="1"/>
  <c r="AL2" i="32"/>
  <c r="AL39" i="32" s="1"/>
  <c r="AT2" i="32"/>
  <c r="AT50" i="32" s="1"/>
  <c r="AM2" i="32"/>
  <c r="AM50" i="32" s="1"/>
  <c r="T2" i="32"/>
  <c r="T50" i="32" s="1"/>
  <c r="AO2" i="32"/>
  <c r="AO43" i="32" s="1"/>
  <c r="AJ2" i="32"/>
  <c r="AJ51" i="32" s="1"/>
  <c r="AK2" i="32"/>
  <c r="AK41" i="32" s="1"/>
  <c r="AS2" i="32"/>
  <c r="AS54" i="32" s="1"/>
  <c r="W2" i="32"/>
  <c r="W41" i="32" s="1"/>
  <c r="AH2" i="32"/>
  <c r="AH43" i="32" s="1"/>
  <c r="Z2" i="32"/>
  <c r="Z43" i="32" s="1"/>
  <c r="AI2" i="32"/>
  <c r="AI24" i="32" s="1"/>
  <c r="AF2" i="32"/>
  <c r="AF54" i="32" s="1"/>
  <c r="AR2" i="32"/>
  <c r="AR53" i="32" s="1"/>
  <c r="AC2" i="32"/>
  <c r="AC52" i="32" s="1"/>
  <c r="Y2" i="32"/>
  <c r="Y43" i="32" s="1"/>
  <c r="AG2" i="32"/>
  <c r="AG50" i="32" s="1"/>
  <c r="V2" i="32"/>
  <c r="V54" i="32" s="1"/>
  <c r="X2" i="32"/>
  <c r="X39" i="32" s="1"/>
  <c r="S2" i="32"/>
  <c r="S41" i="32" s="1"/>
  <c r="AQ2" i="32"/>
  <c r="AQ40" i="32" s="1"/>
  <c r="AP2" i="32"/>
  <c r="AP53" i="32" s="1"/>
  <c r="AD2" i="32"/>
  <c r="AD41" i="32" s="1"/>
  <c r="AX4" i="32"/>
  <c r="U2" i="32"/>
  <c r="U50" i="32" s="1"/>
  <c r="R2" i="32"/>
  <c r="R41" i="32" s="1"/>
  <c r="Q2" i="32"/>
  <c r="AX8" i="32" s="1"/>
  <c r="R26" i="32"/>
  <c r="AA42" i="32"/>
  <c r="AY9" i="32"/>
  <c r="AY8" i="32"/>
  <c r="AU44" i="32"/>
  <c r="AZ9" i="32"/>
  <c r="AY7" i="32"/>
  <c r="F26" i="32"/>
  <c r="AD26" i="32"/>
  <c r="C29" i="32"/>
  <c r="AG26" i="32"/>
  <c r="AS26" i="32"/>
  <c r="C32" i="32"/>
  <c r="K32" i="32"/>
  <c r="K29" i="32"/>
  <c r="O29" i="32"/>
  <c r="W26" i="32"/>
  <c r="AM29" i="32"/>
  <c r="F29" i="32"/>
  <c r="R29" i="32"/>
  <c r="AD29" i="32"/>
  <c r="AP32" i="32"/>
  <c r="AM32" i="32"/>
  <c r="AA29" i="32"/>
  <c r="AP26" i="32"/>
  <c r="F32" i="32"/>
  <c r="V29" i="32"/>
  <c r="H29" i="32"/>
  <c r="AK26" i="32"/>
  <c r="AU24" i="32"/>
  <c r="L41" i="32"/>
  <c r="K39" i="32"/>
  <c r="J26" i="32"/>
  <c r="AC29" i="32"/>
  <c r="AO29" i="32"/>
  <c r="R32" i="32"/>
  <c r="K45" i="32"/>
  <c r="AI29" i="32"/>
  <c r="AH26" i="32"/>
  <c r="AL26" i="32"/>
  <c r="Q29" i="32"/>
  <c r="D29" i="32"/>
  <c r="AN29" i="32"/>
  <c r="AT26" i="32"/>
  <c r="K42" i="32"/>
  <c r="E24" i="32"/>
  <c r="U29" i="32"/>
  <c r="K40" i="32"/>
  <c r="AF26" i="32"/>
  <c r="V26" i="32"/>
  <c r="AR32" i="32"/>
  <c r="AN24" i="32"/>
  <c r="N24" i="32"/>
  <c r="T29" i="32"/>
  <c r="AD32" i="32"/>
  <c r="L55" i="32"/>
  <c r="H26" i="32"/>
  <c r="AE26" i="32"/>
  <c r="AP29" i="32"/>
  <c r="Z26" i="32"/>
  <c r="AR26" i="32"/>
  <c r="S29" i="32"/>
  <c r="AJ26" i="32"/>
  <c r="H45" i="32"/>
  <c r="AF29" i="32"/>
  <c r="O26" i="32"/>
  <c r="G32" i="32"/>
  <c r="N26" i="32"/>
  <c r="W29" i="32"/>
  <c r="I26" i="32"/>
  <c r="AU29" i="32"/>
  <c r="AI32" i="32"/>
  <c r="AH29" i="32"/>
  <c r="S26" i="32"/>
  <c r="D51" i="32"/>
  <c r="P51" i="32"/>
  <c r="AT29" i="32"/>
  <c r="AH32" i="32"/>
  <c r="P29" i="32"/>
  <c r="T26" i="32"/>
  <c r="AJ29" i="32"/>
  <c r="AQ32" i="32"/>
  <c r="AF32" i="32"/>
  <c r="D56" i="32"/>
  <c r="AQ26" i="32"/>
  <c r="E50" i="32"/>
  <c r="K41" i="32"/>
  <c r="K55" i="32"/>
  <c r="M26" i="32"/>
  <c r="AN51" i="32"/>
  <c r="AN62" i="32" s="1"/>
  <c r="J56" i="32"/>
  <c r="AN56" i="32"/>
  <c r="J32" i="32"/>
  <c r="AA26" i="32"/>
  <c r="P50" i="32"/>
  <c r="K52" i="32"/>
  <c r="K43" i="32"/>
  <c r="K65" i="32" s="1"/>
  <c r="K50" i="32"/>
  <c r="AN55" i="32"/>
  <c r="G29" i="32"/>
  <c r="L24" i="32"/>
  <c r="AN50" i="32"/>
  <c r="K24" i="32"/>
  <c r="L43" i="32"/>
  <c r="K53" i="32"/>
  <c r="K56" i="32"/>
  <c r="K44" i="32"/>
  <c r="G26" i="32"/>
  <c r="AE29" i="32"/>
  <c r="K51" i="32"/>
  <c r="F55" i="32"/>
  <c r="P24" i="32"/>
  <c r="AU41" i="32"/>
  <c r="AU54" i="32"/>
  <c r="J42" i="32"/>
  <c r="AU42" i="32"/>
  <c r="AU55" i="32"/>
  <c r="AX55" i="32" s="1"/>
  <c r="W32" i="32"/>
  <c r="I44" i="32"/>
  <c r="M54" i="32"/>
  <c r="AU40" i="32"/>
  <c r="AN42" i="32"/>
  <c r="E44" i="32"/>
  <c r="M56" i="32"/>
  <c r="M53" i="32"/>
  <c r="E29" i="32"/>
  <c r="AU50" i="32"/>
  <c r="C54" i="32"/>
  <c r="M51" i="32"/>
  <c r="AU39" i="32"/>
  <c r="AI26" i="32"/>
  <c r="AU52" i="32"/>
  <c r="D52" i="32"/>
  <c r="AU43" i="32"/>
  <c r="D45" i="32"/>
  <c r="P44" i="32"/>
  <c r="C50" i="32"/>
  <c r="AU51" i="32"/>
  <c r="AE32" i="32"/>
  <c r="AB29" i="32"/>
  <c r="AU53" i="32"/>
  <c r="I43" i="32"/>
  <c r="AN52" i="32"/>
  <c r="AJ32" i="32"/>
  <c r="P40" i="32"/>
  <c r="AN44" i="32"/>
  <c r="C52" i="32"/>
  <c r="K26" i="32"/>
  <c r="C24" i="32"/>
  <c r="V32" i="32"/>
  <c r="AR29" i="32"/>
  <c r="C42" i="32"/>
  <c r="M41" i="32"/>
  <c r="E55" i="32"/>
  <c r="P42" i="32"/>
  <c r="F51" i="32"/>
  <c r="E51" i="32"/>
  <c r="F56" i="32"/>
  <c r="O32" i="32"/>
  <c r="E56" i="32"/>
  <c r="L29" i="32"/>
  <c r="AN45" i="32"/>
  <c r="E53" i="32"/>
  <c r="F53" i="32"/>
  <c r="M50" i="32"/>
  <c r="D50" i="32"/>
  <c r="AA32" i="32"/>
  <c r="AY4" i="32"/>
  <c r="AA45" i="32"/>
  <c r="H41" i="32"/>
  <c r="H39" i="32"/>
  <c r="H61" i="32" s="1"/>
  <c r="N41" i="32"/>
  <c r="D54" i="32"/>
  <c r="H42" i="32"/>
  <c r="D40" i="32"/>
  <c r="L26" i="32"/>
  <c r="L32" i="32"/>
  <c r="N39" i="32"/>
  <c r="D53" i="32"/>
  <c r="AA40" i="32"/>
  <c r="AU45" i="32"/>
  <c r="S32" i="32"/>
  <c r="P43" i="32"/>
  <c r="P39" i="32"/>
  <c r="P41" i="32"/>
  <c r="I40" i="32"/>
  <c r="P56" i="32"/>
  <c r="P54" i="32"/>
  <c r="E39" i="32"/>
  <c r="N42" i="32"/>
  <c r="J29" i="32"/>
  <c r="P52" i="32"/>
  <c r="AA41" i="32"/>
  <c r="N44" i="32"/>
  <c r="P45" i="32"/>
  <c r="P53" i="32"/>
  <c r="J50" i="32"/>
  <c r="AX15" i="32"/>
  <c r="AT32" i="32"/>
  <c r="U26" i="32"/>
  <c r="U32" i="32"/>
  <c r="J53" i="32"/>
  <c r="H52" i="32"/>
  <c r="N54" i="32"/>
  <c r="I52" i="32"/>
  <c r="L52" i="32"/>
  <c r="L42" i="32"/>
  <c r="L64" i="32" s="1"/>
  <c r="L54" i="32"/>
  <c r="L50" i="32"/>
  <c r="L48" i="32" s="1"/>
  <c r="L40" i="32"/>
  <c r="L44" i="32"/>
  <c r="AM26" i="32"/>
  <c r="O42" i="32"/>
  <c r="G43" i="32"/>
  <c r="J45" i="32"/>
  <c r="H32" i="32"/>
  <c r="AN43" i="32"/>
  <c r="AN39" i="32"/>
  <c r="AN41" i="32"/>
  <c r="L45" i="32"/>
  <c r="F43" i="32"/>
  <c r="N56" i="32"/>
  <c r="C56" i="32"/>
  <c r="I45" i="32"/>
  <c r="G51" i="32"/>
  <c r="AN54" i="32"/>
  <c r="H51" i="32"/>
  <c r="X26" i="32"/>
  <c r="X32" i="32"/>
  <c r="F42" i="32"/>
  <c r="M45" i="32"/>
  <c r="I54" i="32"/>
  <c r="E45" i="32"/>
  <c r="G50" i="32"/>
  <c r="AN53" i="32"/>
  <c r="AA53" i="32"/>
  <c r="AA43" i="32"/>
  <c r="AA39" i="32"/>
  <c r="AA51" i="32"/>
  <c r="AA55" i="32"/>
  <c r="AW55" i="32" s="1"/>
  <c r="AA52" i="32"/>
  <c r="AA24" i="32"/>
  <c r="D43" i="32"/>
  <c r="D39" i="32"/>
  <c r="D41" i="32"/>
  <c r="D55" i="32"/>
  <c r="D24" i="32"/>
  <c r="F24" i="32"/>
  <c r="E52" i="32"/>
  <c r="E41" i="32"/>
  <c r="F45" i="32"/>
  <c r="AA54" i="32"/>
  <c r="G55" i="32"/>
  <c r="E43" i="32"/>
  <c r="E65" i="32" s="1"/>
  <c r="H54" i="32"/>
  <c r="G53" i="32"/>
  <c r="M43" i="32"/>
  <c r="E40" i="32"/>
  <c r="G54" i="32"/>
  <c r="X29" i="32"/>
  <c r="J24" i="32"/>
  <c r="J41" i="32"/>
  <c r="J43" i="32"/>
  <c r="J39" i="32"/>
  <c r="G24" i="32"/>
  <c r="T32" i="32"/>
  <c r="AY15" i="32"/>
  <c r="AA56" i="32"/>
  <c r="J52" i="32"/>
  <c r="H40" i="32"/>
  <c r="G56" i="32"/>
  <c r="C44" i="32"/>
  <c r="J51" i="32"/>
  <c r="J62" i="32" s="1"/>
  <c r="H56" i="32"/>
  <c r="J54" i="32"/>
  <c r="G45" i="32"/>
  <c r="I24" i="32"/>
  <c r="I55" i="32"/>
  <c r="I51" i="32"/>
  <c r="I41" i="32"/>
  <c r="I39" i="32"/>
  <c r="I53" i="32"/>
  <c r="I64" i="32" s="1"/>
  <c r="I50" i="32"/>
  <c r="G52" i="32"/>
  <c r="G63" i="32" s="1"/>
  <c r="E42" i="32"/>
  <c r="I29" i="32"/>
  <c r="I32" i="32"/>
  <c r="AQ29" i="32"/>
  <c r="O52" i="32"/>
  <c r="M24" i="32"/>
  <c r="M42" i="32"/>
  <c r="M40" i="32"/>
  <c r="M44" i="32"/>
  <c r="M66" i="32" s="1"/>
  <c r="J55" i="32"/>
  <c r="AA44" i="32"/>
  <c r="O45" i="32"/>
  <c r="N55" i="32"/>
  <c r="N51" i="32"/>
  <c r="N40" i="32"/>
  <c r="F54" i="32"/>
  <c r="F50" i="32"/>
  <c r="F44" i="32"/>
  <c r="F40" i="32"/>
  <c r="F52" i="32"/>
  <c r="F63" i="32" s="1"/>
  <c r="H43" i="32"/>
  <c r="J44" i="32"/>
  <c r="O54" i="32"/>
  <c r="H55" i="32"/>
  <c r="G39" i="32"/>
  <c r="AZ15" i="32"/>
  <c r="AU56" i="32"/>
  <c r="I56" i="32"/>
  <c r="H53" i="32"/>
  <c r="H48" i="32" s="1"/>
  <c r="N45" i="32"/>
  <c r="N43" i="32"/>
  <c r="L39" i="32"/>
  <c r="O53" i="32"/>
  <c r="O43" i="32"/>
  <c r="O39" i="32"/>
  <c r="O55" i="32"/>
  <c r="O66" i="32" s="1"/>
  <c r="O51" i="32"/>
  <c r="O41" i="32"/>
  <c r="O50" i="32"/>
  <c r="O56" i="32"/>
  <c r="H44" i="32"/>
  <c r="M39" i="32"/>
  <c r="D44" i="32"/>
  <c r="L51" i="32"/>
  <c r="C45" i="32"/>
  <c r="G40" i="32"/>
  <c r="G42" i="32"/>
  <c r="G44" i="32"/>
  <c r="AS29" i="32"/>
  <c r="AS32" i="32"/>
  <c r="N50" i="32"/>
  <c r="N52" i="32"/>
  <c r="AG29" i="32"/>
  <c r="AG32" i="32"/>
  <c r="O24" i="32"/>
  <c r="H24" i="32"/>
  <c r="N53" i="32"/>
  <c r="O40" i="32"/>
  <c r="C53" i="32"/>
  <c r="C43" i="32"/>
  <c r="C39" i="32"/>
  <c r="C55" i="32"/>
  <c r="C51" i="32"/>
  <c r="C62" i="32" s="1"/>
  <c r="C41" i="32"/>
  <c r="F39" i="32"/>
  <c r="AA50" i="32"/>
  <c r="Y26" i="32"/>
  <c r="M52" i="32"/>
  <c r="L56" i="32"/>
  <c r="C26" i="32"/>
  <c r="AO32" i="32"/>
  <c r="AO26" i="32"/>
  <c r="N32" i="32"/>
  <c r="N29" i="32"/>
  <c r="AL32" i="32"/>
  <c r="AL29" i="32"/>
  <c r="D26" i="32"/>
  <c r="D32" i="32"/>
  <c r="P26" i="32"/>
  <c r="P32" i="32"/>
  <c r="AB32" i="32"/>
  <c r="AB26" i="32"/>
  <c r="AN32" i="32"/>
  <c r="AN26" i="32"/>
  <c r="M32" i="32"/>
  <c r="M29" i="32"/>
  <c r="Y32" i="32"/>
  <c r="Y29" i="32"/>
  <c r="Z32" i="32"/>
  <c r="Z29" i="32"/>
  <c r="AU26" i="32"/>
  <c r="AU32" i="32"/>
  <c r="AK32" i="32"/>
  <c r="AK29" i="32"/>
  <c r="E32" i="32"/>
  <c r="E26" i="32"/>
  <c r="Q32" i="32"/>
  <c r="Q26" i="32"/>
  <c r="AC32" i="32"/>
  <c r="AC26" i="32"/>
  <c r="Q94" i="16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E39" i="32" l="1"/>
  <c r="AI52" i="32"/>
  <c r="AB24" i="32"/>
  <c r="AB52" i="32"/>
  <c r="AE50" i="32"/>
  <c r="AE43" i="32"/>
  <c r="AE42" i="32"/>
  <c r="AE53" i="32"/>
  <c r="AB40" i="32"/>
  <c r="AL55" i="32"/>
  <c r="AE55" i="32"/>
  <c r="T42" i="32"/>
  <c r="T51" i="32"/>
  <c r="AL50" i="32"/>
  <c r="AL61" i="32" s="1"/>
  <c r="AT45" i="32"/>
  <c r="AE24" i="32"/>
  <c r="AB54" i="32"/>
  <c r="T40" i="32"/>
  <c r="AB45" i="32"/>
  <c r="AL45" i="32"/>
  <c r="AB42" i="32"/>
  <c r="AB44" i="32"/>
  <c r="AB53" i="32"/>
  <c r="AB48" i="32" s="1"/>
  <c r="AB55" i="32"/>
  <c r="AB41" i="32"/>
  <c r="Y42" i="32"/>
  <c r="AB39" i="32"/>
  <c r="AB61" i="32" s="1"/>
  <c r="AB56" i="32"/>
  <c r="AB51" i="32"/>
  <c r="Y24" i="32"/>
  <c r="T52" i="32"/>
  <c r="AB43" i="32"/>
  <c r="AE44" i="32"/>
  <c r="AE54" i="32"/>
  <c r="AE41" i="32"/>
  <c r="AE51" i="32"/>
  <c r="AE62" i="32" s="1"/>
  <c r="AK45" i="32"/>
  <c r="AM42" i="32"/>
  <c r="AT44" i="32"/>
  <c r="AM55" i="32"/>
  <c r="AR56" i="32"/>
  <c r="AE52" i="32"/>
  <c r="AE45" i="32"/>
  <c r="AM39" i="32"/>
  <c r="AM61" i="32" s="1"/>
  <c r="AM53" i="32"/>
  <c r="AM48" i="32" s="1"/>
  <c r="AT40" i="32"/>
  <c r="AR54" i="32"/>
  <c r="AT39" i="32"/>
  <c r="AR50" i="32"/>
  <c r="AR48" i="32" s="1"/>
  <c r="AI53" i="32"/>
  <c r="AL44" i="32"/>
  <c r="AT43" i="32"/>
  <c r="AT54" i="32"/>
  <c r="AC55" i="32"/>
  <c r="AL54" i="32"/>
  <c r="AT53" i="32"/>
  <c r="AT48" i="32" s="1"/>
  <c r="AE56" i="32"/>
  <c r="AO56" i="32"/>
  <c r="T55" i="32"/>
  <c r="AL41" i="32"/>
  <c r="AO42" i="32"/>
  <c r="AO45" i="32"/>
  <c r="AG41" i="32"/>
  <c r="T54" i="32"/>
  <c r="Y39" i="32"/>
  <c r="AL24" i="32"/>
  <c r="AJ42" i="32"/>
  <c r="Q54" i="32"/>
  <c r="AT56" i="32"/>
  <c r="AT42" i="32"/>
  <c r="T56" i="32"/>
  <c r="AT55" i="32"/>
  <c r="AT52" i="32"/>
  <c r="AL43" i="32"/>
  <c r="AT41" i="32"/>
  <c r="T53" i="32"/>
  <c r="T48" i="32" s="1"/>
  <c r="AT24" i="32"/>
  <c r="Q43" i="32"/>
  <c r="AM44" i="32"/>
  <c r="AL40" i="32"/>
  <c r="AO50" i="32"/>
  <c r="AL56" i="32"/>
  <c r="AO54" i="32"/>
  <c r="AO65" i="32" s="1"/>
  <c r="AO53" i="32"/>
  <c r="AO41" i="32"/>
  <c r="AO44" i="32"/>
  <c r="AL53" i="32"/>
  <c r="AO40" i="32"/>
  <c r="T45" i="32"/>
  <c r="AO52" i="32"/>
  <c r="AO39" i="32"/>
  <c r="AL42" i="32"/>
  <c r="AL37" i="32" s="1"/>
  <c r="AO51" i="32"/>
  <c r="AG51" i="32"/>
  <c r="AL51" i="32"/>
  <c r="AL52" i="32"/>
  <c r="AM40" i="32"/>
  <c r="AM45" i="32"/>
  <c r="AM41" i="32"/>
  <c r="AC24" i="32"/>
  <c r="AM54" i="32"/>
  <c r="Q51" i="32"/>
  <c r="AC54" i="32"/>
  <c r="AC56" i="32"/>
  <c r="AM52" i="32"/>
  <c r="AM56" i="32"/>
  <c r="AK50" i="32"/>
  <c r="AC40" i="32"/>
  <c r="Q40" i="32"/>
  <c r="Q56" i="32"/>
  <c r="AS53" i="32"/>
  <c r="AK53" i="32"/>
  <c r="AS39" i="32"/>
  <c r="X40" i="32"/>
  <c r="AS45" i="32"/>
  <c r="AT51" i="32"/>
  <c r="AJ24" i="32"/>
  <c r="AJ52" i="32"/>
  <c r="T24" i="32"/>
  <c r="AJ41" i="32"/>
  <c r="AK40" i="32"/>
  <c r="AK51" i="32"/>
  <c r="AK44" i="32"/>
  <c r="AK42" i="32"/>
  <c r="AK64" i="32" s="1"/>
  <c r="AK43" i="32"/>
  <c r="Y53" i="32"/>
  <c r="AK24" i="32"/>
  <c r="AK55" i="32"/>
  <c r="AJ56" i="32"/>
  <c r="AG39" i="32"/>
  <c r="AG61" i="32" s="1"/>
  <c r="AJ53" i="32"/>
  <c r="Q39" i="32"/>
  <c r="AM43" i="32"/>
  <c r="AJ45" i="32"/>
  <c r="Y56" i="32"/>
  <c r="AJ55" i="32"/>
  <c r="AM24" i="32"/>
  <c r="AJ54" i="32"/>
  <c r="AG40" i="32"/>
  <c r="AJ39" i="32"/>
  <c r="AI40" i="32"/>
  <c r="AJ50" i="32"/>
  <c r="AJ43" i="32"/>
  <c r="AJ44" i="32"/>
  <c r="Y55" i="32"/>
  <c r="Y54" i="32"/>
  <c r="Y65" i="32" s="1"/>
  <c r="T44" i="32"/>
  <c r="Y40" i="32"/>
  <c r="AO55" i="32"/>
  <c r="AJ40" i="32"/>
  <c r="AJ62" i="32" s="1"/>
  <c r="AC53" i="32"/>
  <c r="AS52" i="32"/>
  <c r="T41" i="32"/>
  <c r="AM51" i="32"/>
  <c r="AS43" i="32"/>
  <c r="AS65" i="32" s="1"/>
  <c r="X53" i="32"/>
  <c r="AF44" i="32"/>
  <c r="AI43" i="32"/>
  <c r="AF53" i="32"/>
  <c r="U44" i="32"/>
  <c r="AI42" i="32"/>
  <c r="AI44" i="32"/>
  <c r="AP40" i="32"/>
  <c r="AF43" i="32"/>
  <c r="AF65" i="32" s="1"/>
  <c r="U24" i="32"/>
  <c r="AI45" i="32"/>
  <c r="AF56" i="32"/>
  <c r="AF45" i="32"/>
  <c r="AI55" i="32"/>
  <c r="AP51" i="32"/>
  <c r="AQ53" i="32"/>
  <c r="W40" i="32"/>
  <c r="U52" i="32"/>
  <c r="AI54" i="32"/>
  <c r="AI39" i="32"/>
  <c r="AI51" i="32"/>
  <c r="AI56" i="32"/>
  <c r="AH24" i="32"/>
  <c r="AF42" i="32"/>
  <c r="U53" i="32"/>
  <c r="U48" i="32" s="1"/>
  <c r="AI50" i="32"/>
  <c r="Z56" i="32"/>
  <c r="AH39" i="32"/>
  <c r="W43" i="32"/>
  <c r="Q44" i="32"/>
  <c r="AP24" i="32"/>
  <c r="Z40" i="32"/>
  <c r="AH45" i="32"/>
  <c r="AH40" i="32"/>
  <c r="AH50" i="32"/>
  <c r="AS55" i="32"/>
  <c r="Z45" i="32"/>
  <c r="Z41" i="32"/>
  <c r="T39" i="32"/>
  <c r="T61" i="32" s="1"/>
  <c r="AH41" i="32"/>
  <c r="T43" i="32"/>
  <c r="T65" i="32" s="1"/>
  <c r="AR24" i="32"/>
  <c r="AP55" i="32"/>
  <c r="AK54" i="32"/>
  <c r="AO24" i="32"/>
  <c r="AP42" i="32"/>
  <c r="AP64" i="32" s="1"/>
  <c r="AH54" i="32"/>
  <c r="AH65" i="32" s="1"/>
  <c r="AH51" i="32"/>
  <c r="AS41" i="32"/>
  <c r="AH55" i="32"/>
  <c r="R52" i="32"/>
  <c r="R63" i="32" s="1"/>
  <c r="AS51" i="32"/>
  <c r="R40" i="32"/>
  <c r="AH52" i="32"/>
  <c r="R24" i="32"/>
  <c r="AS56" i="32"/>
  <c r="Z51" i="32"/>
  <c r="Z54" i="32"/>
  <c r="Z65" i="32" s="1"/>
  <c r="Z44" i="32"/>
  <c r="AP54" i="32"/>
  <c r="AQ54" i="32"/>
  <c r="AP43" i="32"/>
  <c r="AS24" i="32"/>
  <c r="R50" i="32"/>
  <c r="AR52" i="32"/>
  <c r="R53" i="32"/>
  <c r="W56" i="32"/>
  <c r="R39" i="32"/>
  <c r="Z53" i="32"/>
  <c r="AR40" i="32"/>
  <c r="AD54" i="32"/>
  <c r="AR42" i="32"/>
  <c r="AR64" i="32" s="1"/>
  <c r="Z52" i="32"/>
  <c r="AR41" i="32"/>
  <c r="Z42" i="32"/>
  <c r="Z39" i="32"/>
  <c r="AD45" i="32"/>
  <c r="AH44" i="32"/>
  <c r="AP56" i="32"/>
  <c r="AP50" i="32"/>
  <c r="AP48" i="32" s="1"/>
  <c r="W53" i="32"/>
  <c r="AH42" i="32"/>
  <c r="AS42" i="32"/>
  <c r="AP41" i="32"/>
  <c r="AP39" i="32"/>
  <c r="AQ43" i="32"/>
  <c r="AK56" i="32"/>
  <c r="U43" i="32"/>
  <c r="Z24" i="32"/>
  <c r="AH56" i="32"/>
  <c r="AP52" i="32"/>
  <c r="AF50" i="32"/>
  <c r="AS50" i="32"/>
  <c r="W42" i="32"/>
  <c r="AS44" i="32"/>
  <c r="AK39" i="32"/>
  <c r="W50" i="32"/>
  <c r="AS40" i="32"/>
  <c r="AQ52" i="32"/>
  <c r="AG54" i="32"/>
  <c r="AG43" i="32"/>
  <c r="AQ51" i="32"/>
  <c r="AQ62" i="32" s="1"/>
  <c r="W54" i="32"/>
  <c r="AQ24" i="32"/>
  <c r="AC42" i="32"/>
  <c r="U55" i="32"/>
  <c r="Z50" i="32"/>
  <c r="AH53" i="32"/>
  <c r="AK52" i="32"/>
  <c r="AK63" i="32" s="1"/>
  <c r="U56" i="32"/>
  <c r="AP44" i="32"/>
  <c r="AC41" i="32"/>
  <c r="AC63" i="32" s="1"/>
  <c r="AI41" i="32"/>
  <c r="W45" i="32"/>
  <c r="W44" i="32"/>
  <c r="Z55" i="32"/>
  <c r="AF51" i="32"/>
  <c r="AX40" i="32"/>
  <c r="AQ41" i="32"/>
  <c r="W51" i="32"/>
  <c r="W39" i="32"/>
  <c r="AQ45" i="32"/>
  <c r="W52" i="32"/>
  <c r="W63" i="32" s="1"/>
  <c r="W55" i="32"/>
  <c r="AQ42" i="32"/>
  <c r="W24" i="32"/>
  <c r="AG44" i="32"/>
  <c r="S44" i="32"/>
  <c r="X45" i="32"/>
  <c r="Y50" i="32"/>
  <c r="S42" i="32"/>
  <c r="S50" i="32"/>
  <c r="X51" i="32"/>
  <c r="U41" i="32"/>
  <c r="V50" i="32"/>
  <c r="AR39" i="32"/>
  <c r="AF41" i="32"/>
  <c r="Q24" i="32"/>
  <c r="Y44" i="32"/>
  <c r="AG24" i="32"/>
  <c r="V55" i="32"/>
  <c r="U51" i="32"/>
  <c r="AD55" i="32"/>
  <c r="U54" i="32"/>
  <c r="V45" i="32"/>
  <c r="AF40" i="32"/>
  <c r="S55" i="32"/>
  <c r="S51" i="32"/>
  <c r="S56" i="32"/>
  <c r="AP45" i="32"/>
  <c r="X50" i="32"/>
  <c r="X61" i="32" s="1"/>
  <c r="X54" i="32"/>
  <c r="S54" i="32"/>
  <c r="X42" i="32"/>
  <c r="X37" i="32" s="1"/>
  <c r="S52" i="32"/>
  <c r="S63" i="32" s="1"/>
  <c r="S24" i="32"/>
  <c r="X52" i="32"/>
  <c r="X55" i="32"/>
  <c r="X43" i="32"/>
  <c r="X41" i="32"/>
  <c r="S53" i="32"/>
  <c r="V39" i="32"/>
  <c r="X56" i="32"/>
  <c r="X24" i="32"/>
  <c r="V51" i="32"/>
  <c r="V40" i="32"/>
  <c r="V41" i="32"/>
  <c r="AU61" i="32"/>
  <c r="U45" i="32"/>
  <c r="S40" i="32"/>
  <c r="U42" i="32"/>
  <c r="AD50" i="32"/>
  <c r="AG53" i="32"/>
  <c r="AG48" i="32" s="1"/>
  <c r="U39" i="32"/>
  <c r="U61" i="32" s="1"/>
  <c r="AC43" i="32"/>
  <c r="V24" i="32"/>
  <c r="Q53" i="32"/>
  <c r="X44" i="32"/>
  <c r="Q41" i="32"/>
  <c r="AF55" i="32"/>
  <c r="AR44" i="32"/>
  <c r="S45" i="32"/>
  <c r="AD42" i="32"/>
  <c r="R42" i="32"/>
  <c r="R44" i="32"/>
  <c r="Q45" i="32"/>
  <c r="AC44" i="32"/>
  <c r="AC51" i="32"/>
  <c r="AF39" i="32"/>
  <c r="AR55" i="32"/>
  <c r="AQ50" i="32"/>
  <c r="AF24" i="32"/>
  <c r="AQ56" i="32"/>
  <c r="AD52" i="32"/>
  <c r="AD63" i="32" s="1"/>
  <c r="AG45" i="32"/>
  <c r="V44" i="32"/>
  <c r="Y41" i="32"/>
  <c r="AR43" i="32"/>
  <c r="Q55" i="32"/>
  <c r="AD40" i="32"/>
  <c r="AG56" i="32"/>
  <c r="R54" i="32"/>
  <c r="AC45" i="32"/>
  <c r="AR51" i="32"/>
  <c r="AG52" i="32"/>
  <c r="AC39" i="32"/>
  <c r="V53" i="32"/>
  <c r="Y45" i="32"/>
  <c r="Y67" i="32" s="1"/>
  <c r="AD44" i="32"/>
  <c r="V56" i="32"/>
  <c r="Q52" i="32"/>
  <c r="V52" i="32"/>
  <c r="AG42" i="32"/>
  <c r="V43" i="32"/>
  <c r="V65" i="32" s="1"/>
  <c r="AG55" i="32"/>
  <c r="S39" i="32"/>
  <c r="AR45" i="32"/>
  <c r="S43" i="32"/>
  <c r="AQ55" i="32"/>
  <c r="Y52" i="32"/>
  <c r="AF52" i="32"/>
  <c r="V42" i="32"/>
  <c r="AQ44" i="32"/>
  <c r="AD39" i="32"/>
  <c r="AC50" i="32"/>
  <c r="Y51" i="32"/>
  <c r="Q50" i="32"/>
  <c r="AQ39" i="32"/>
  <c r="AD53" i="32"/>
  <c r="AD24" i="32"/>
  <c r="AD51" i="32"/>
  <c r="R55" i="32"/>
  <c r="R56" i="32"/>
  <c r="R51" i="32"/>
  <c r="AD43" i="32"/>
  <c r="AD56" i="32"/>
  <c r="R45" i="32"/>
  <c r="R43" i="32"/>
  <c r="U40" i="32"/>
  <c r="Q42" i="32"/>
  <c r="AX44" i="32"/>
  <c r="AY10" i="32"/>
  <c r="AW42" i="32"/>
  <c r="AZ10" i="32"/>
  <c r="AX7" i="32"/>
  <c r="AX9" i="32"/>
  <c r="L66" i="32"/>
  <c r="K67" i="32"/>
  <c r="AX51" i="32"/>
  <c r="L63" i="32"/>
  <c r="M62" i="32"/>
  <c r="K62" i="32"/>
  <c r="J64" i="32"/>
  <c r="K37" i="32"/>
  <c r="L65" i="32"/>
  <c r="K61" i="32"/>
  <c r="I63" i="32"/>
  <c r="K64" i="32"/>
  <c r="H67" i="32"/>
  <c r="D48" i="32"/>
  <c r="AW56" i="32"/>
  <c r="P67" i="32"/>
  <c r="D62" i="32"/>
  <c r="C65" i="32"/>
  <c r="D67" i="32"/>
  <c r="C64" i="32"/>
  <c r="AU65" i="32"/>
  <c r="AU63" i="32"/>
  <c r="AX54" i="32"/>
  <c r="P48" i="32"/>
  <c r="AX56" i="32"/>
  <c r="M64" i="32"/>
  <c r="AW51" i="32"/>
  <c r="K63" i="32"/>
  <c r="C63" i="32"/>
  <c r="D63" i="32"/>
  <c r="P62" i="32"/>
  <c r="E48" i="32"/>
  <c r="M67" i="32"/>
  <c r="AN67" i="32"/>
  <c r="AN48" i="32"/>
  <c r="O48" i="32"/>
  <c r="G62" i="32"/>
  <c r="K66" i="32"/>
  <c r="H66" i="32"/>
  <c r="AU48" i="32"/>
  <c r="K48" i="32"/>
  <c r="H62" i="32"/>
  <c r="F67" i="32"/>
  <c r="AN63" i="32"/>
  <c r="E62" i="32"/>
  <c r="O64" i="32"/>
  <c r="M65" i="32"/>
  <c r="AX53" i="32"/>
  <c r="E67" i="32"/>
  <c r="J67" i="32"/>
  <c r="I65" i="32"/>
  <c r="N48" i="32"/>
  <c r="AU37" i="32"/>
  <c r="P66" i="32"/>
  <c r="I48" i="32"/>
  <c r="G48" i="32"/>
  <c r="F62" i="32"/>
  <c r="AN66" i="32"/>
  <c r="F66" i="32"/>
  <c r="F64" i="32"/>
  <c r="O65" i="32"/>
  <c r="F48" i="32"/>
  <c r="E64" i="32"/>
  <c r="AU62" i="32"/>
  <c r="C67" i="32"/>
  <c r="D65" i="32"/>
  <c r="AX50" i="32"/>
  <c r="E66" i="32"/>
  <c r="I66" i="32"/>
  <c r="N65" i="32"/>
  <c r="N62" i="32"/>
  <c r="AX39" i="32"/>
  <c r="M63" i="32"/>
  <c r="P65" i="32"/>
  <c r="C66" i="32"/>
  <c r="G64" i="32"/>
  <c r="D66" i="32"/>
  <c r="AX42" i="32"/>
  <c r="AW53" i="32"/>
  <c r="AA63" i="32"/>
  <c r="P64" i="32"/>
  <c r="N67" i="32"/>
  <c r="AU64" i="32"/>
  <c r="AX43" i="32"/>
  <c r="AU66" i="32"/>
  <c r="H65" i="32"/>
  <c r="AN65" i="32"/>
  <c r="AX52" i="32"/>
  <c r="I62" i="32"/>
  <c r="M48" i="32"/>
  <c r="F37" i="32"/>
  <c r="F61" i="32"/>
  <c r="AA66" i="32"/>
  <c r="AW44" i="32"/>
  <c r="L61" i="32"/>
  <c r="L37" i="32"/>
  <c r="J66" i="32"/>
  <c r="G67" i="32"/>
  <c r="J37" i="32"/>
  <c r="J61" i="32"/>
  <c r="AN64" i="32"/>
  <c r="N66" i="32"/>
  <c r="E61" i="32"/>
  <c r="E37" i="32"/>
  <c r="AU67" i="32"/>
  <c r="AX45" i="32"/>
  <c r="D64" i="32"/>
  <c r="AA48" i="32"/>
  <c r="AW50" i="32"/>
  <c r="G66" i="32"/>
  <c r="J65" i="32"/>
  <c r="H37" i="32"/>
  <c r="H64" i="32"/>
  <c r="C61" i="32"/>
  <c r="C37" i="32"/>
  <c r="J63" i="32"/>
  <c r="AW52" i="32"/>
  <c r="J48" i="32"/>
  <c r="O63" i="32"/>
  <c r="G37" i="32"/>
  <c r="G61" i="32"/>
  <c r="I61" i="32"/>
  <c r="AW39" i="32"/>
  <c r="AA37" i="32"/>
  <c r="AA61" i="32"/>
  <c r="F65" i="32"/>
  <c r="H63" i="32"/>
  <c r="AA64" i="32"/>
  <c r="M61" i="32"/>
  <c r="M37" i="32"/>
  <c r="AA65" i="32"/>
  <c r="AW43" i="32"/>
  <c r="N63" i="32"/>
  <c r="I37" i="32"/>
  <c r="D61" i="32"/>
  <c r="D37" i="32"/>
  <c r="L67" i="32"/>
  <c r="AW54" i="32"/>
  <c r="AW41" i="32"/>
  <c r="P63" i="32"/>
  <c r="AX41" i="32"/>
  <c r="O61" i="32"/>
  <c r="O37" i="32"/>
  <c r="G65" i="32"/>
  <c r="L62" i="32"/>
  <c r="P61" i="32"/>
  <c r="P37" i="32"/>
  <c r="N61" i="32"/>
  <c r="N37" i="32"/>
  <c r="AW45" i="32"/>
  <c r="AA67" i="32"/>
  <c r="AW40" i="32"/>
  <c r="AA62" i="32"/>
  <c r="O62" i="32"/>
  <c r="O67" i="32"/>
  <c r="I67" i="32"/>
  <c r="AN61" i="32"/>
  <c r="AN37" i="32"/>
  <c r="C48" i="32"/>
  <c r="N64" i="32"/>
  <c r="E63" i="32"/>
  <c r="P68" i="16"/>
  <c r="P72" i="16" s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AE37" i="32" l="1"/>
  <c r="AE61" i="32"/>
  <c r="AI63" i="32"/>
  <c r="AE64" i="32"/>
  <c r="AE48" i="32"/>
  <c r="AK67" i="32"/>
  <c r="AE66" i="32"/>
  <c r="AL66" i="32"/>
  <c r="AB63" i="32"/>
  <c r="AG63" i="32"/>
  <c r="AT67" i="32"/>
  <c r="AB37" i="32"/>
  <c r="AE65" i="32"/>
  <c r="T62" i="32"/>
  <c r="AB62" i="32"/>
  <c r="AB67" i="32"/>
  <c r="AJ37" i="32"/>
  <c r="AB65" i="32"/>
  <c r="AT66" i="32"/>
  <c r="AT37" i="32"/>
  <c r="AT64" i="32"/>
  <c r="AL67" i="32"/>
  <c r="AB66" i="32"/>
  <c r="T63" i="32"/>
  <c r="AC65" i="32"/>
  <c r="AT65" i="32"/>
  <c r="AE63" i="32"/>
  <c r="AT61" i="32"/>
  <c r="AB64" i="32"/>
  <c r="AS61" i="32"/>
  <c r="AT62" i="32"/>
  <c r="AC66" i="32"/>
  <c r="AL65" i="32"/>
  <c r="AO67" i="32"/>
  <c r="Y37" i="32"/>
  <c r="AR67" i="32"/>
  <c r="AT63" i="32"/>
  <c r="S61" i="32"/>
  <c r="AL63" i="32"/>
  <c r="AL62" i="32"/>
  <c r="AG62" i="32"/>
  <c r="AM66" i="32"/>
  <c r="AJ64" i="32"/>
  <c r="AE67" i="32"/>
  <c r="AR65" i="32"/>
  <c r="Y64" i="32"/>
  <c r="Q67" i="32"/>
  <c r="AI64" i="32"/>
  <c r="AI48" i="32"/>
  <c r="AJ63" i="32"/>
  <c r="AM37" i="32"/>
  <c r="W64" i="32"/>
  <c r="AO48" i="32"/>
  <c r="AQ67" i="32"/>
  <c r="U67" i="32"/>
  <c r="AM64" i="32"/>
  <c r="Q65" i="32"/>
  <c r="AR61" i="32"/>
  <c r="U64" i="32"/>
  <c r="T66" i="32"/>
  <c r="AO63" i="32"/>
  <c r="AO62" i="32"/>
  <c r="AO61" i="32"/>
  <c r="AK66" i="32"/>
  <c r="AM63" i="32"/>
  <c r="AL64" i="32"/>
  <c r="Q62" i="32"/>
  <c r="AO64" i="32"/>
  <c r="AJ48" i="32"/>
  <c r="T67" i="32"/>
  <c r="Y61" i="32"/>
  <c r="AO37" i="32"/>
  <c r="AO66" i="32"/>
  <c r="AC67" i="32"/>
  <c r="T64" i="32"/>
  <c r="X62" i="32"/>
  <c r="AP61" i="32"/>
  <c r="AF67" i="32"/>
  <c r="AJ66" i="32"/>
  <c r="AL48" i="32"/>
  <c r="AK37" i="32"/>
  <c r="AF64" i="32"/>
  <c r="AJ65" i="32"/>
  <c r="AK48" i="32"/>
  <c r="AS37" i="32"/>
  <c r="AM62" i="32"/>
  <c r="AM67" i="32"/>
  <c r="AC48" i="32"/>
  <c r="X67" i="32"/>
  <c r="V48" i="32"/>
  <c r="AC64" i="32"/>
  <c r="R65" i="32"/>
  <c r="AG67" i="32"/>
  <c r="U66" i="32"/>
  <c r="AH37" i="32"/>
  <c r="AD67" i="32"/>
  <c r="AC62" i="32"/>
  <c r="AS48" i="32"/>
  <c r="AS67" i="32"/>
  <c r="AH63" i="32"/>
  <c r="Z37" i="32"/>
  <c r="AI65" i="32"/>
  <c r="AJ67" i="32"/>
  <c r="AS62" i="32"/>
  <c r="AR63" i="32"/>
  <c r="AP65" i="32"/>
  <c r="AM65" i="32"/>
  <c r="AK62" i="32"/>
  <c r="Z67" i="32"/>
  <c r="AG37" i="32"/>
  <c r="AF37" i="32"/>
  <c r="AH62" i="32"/>
  <c r="AI67" i="32"/>
  <c r="AD37" i="32"/>
  <c r="X65" i="32"/>
  <c r="S66" i="32"/>
  <c r="AJ61" i="32"/>
  <c r="AD65" i="32"/>
  <c r="AQ66" i="32"/>
  <c r="AF48" i="32"/>
  <c r="R61" i="32"/>
  <c r="AK65" i="32"/>
  <c r="R62" i="32"/>
  <c r="V37" i="32"/>
  <c r="W66" i="32"/>
  <c r="W65" i="32"/>
  <c r="AP63" i="32"/>
  <c r="AI66" i="32"/>
  <c r="AK61" i="32"/>
  <c r="Y48" i="32"/>
  <c r="AH61" i="32"/>
  <c r="Z64" i="32"/>
  <c r="AH67" i="32"/>
  <c r="AI62" i="32"/>
  <c r="T37" i="32"/>
  <c r="Q66" i="32"/>
  <c r="Y66" i="32"/>
  <c r="AI61" i="32"/>
  <c r="AP62" i="32"/>
  <c r="W67" i="32"/>
  <c r="V61" i="32"/>
  <c r="R48" i="32"/>
  <c r="AQ37" i="32"/>
  <c r="AF66" i="32"/>
  <c r="AS63" i="32"/>
  <c r="S37" i="32"/>
  <c r="Q61" i="32"/>
  <c r="W62" i="32"/>
  <c r="Y62" i="32"/>
  <c r="U37" i="32"/>
  <c r="AR66" i="32"/>
  <c r="V62" i="32"/>
  <c r="AQ63" i="32"/>
  <c r="Z61" i="32"/>
  <c r="AS66" i="32"/>
  <c r="Z66" i="32"/>
  <c r="AX10" i="32"/>
  <c r="AI37" i="32"/>
  <c r="X48" i="32"/>
  <c r="R64" i="32"/>
  <c r="AR37" i="32"/>
  <c r="AQ64" i="32"/>
  <c r="AG65" i="32"/>
  <c r="Z62" i="32"/>
  <c r="AF61" i="32"/>
  <c r="U63" i="32"/>
  <c r="AP66" i="32"/>
  <c r="AP67" i="32"/>
  <c r="AQ65" i="32"/>
  <c r="AH66" i="32"/>
  <c r="Z63" i="32"/>
  <c r="Q64" i="32"/>
  <c r="AR62" i="32"/>
  <c r="U65" i="32"/>
  <c r="W37" i="32"/>
  <c r="W48" i="32"/>
  <c r="AH64" i="32"/>
  <c r="X64" i="32"/>
  <c r="AF63" i="32"/>
  <c r="Z48" i="32"/>
  <c r="V66" i="32"/>
  <c r="AD61" i="32"/>
  <c r="X63" i="32"/>
  <c r="AS64" i="32"/>
  <c r="AP37" i="32"/>
  <c r="S65" i="32"/>
  <c r="AC61" i="32"/>
  <c r="AF62" i="32"/>
  <c r="AH48" i="32"/>
  <c r="R37" i="32"/>
  <c r="W61" i="32"/>
  <c r="Q63" i="32"/>
  <c r="V64" i="32"/>
  <c r="AD66" i="32"/>
  <c r="Y63" i="32"/>
  <c r="R66" i="32"/>
  <c r="S48" i="32"/>
  <c r="S67" i="32"/>
  <c r="S62" i="32"/>
  <c r="X66" i="32"/>
  <c r="AD48" i="32"/>
  <c r="S64" i="32"/>
  <c r="AD64" i="32"/>
  <c r="U62" i="32"/>
  <c r="AG66" i="32"/>
  <c r="AQ61" i="32"/>
  <c r="V63" i="32"/>
  <c r="AG64" i="32"/>
  <c r="V67" i="32"/>
  <c r="R67" i="32"/>
  <c r="AQ48" i="32"/>
  <c r="Q48" i="32"/>
  <c r="AC37" i="32"/>
  <c r="AD62" i="32"/>
  <c r="Q37" i="32"/>
  <c r="R59" i="16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6" i="25"/>
  <c r="A4" i="25"/>
  <c r="A3" i="31"/>
  <c r="A4" i="16"/>
  <c r="A31" i="13"/>
  <c r="A4" i="13"/>
  <c r="G76" i="31" l="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94" i="16" l="1"/>
  <c r="L107" i="16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<sst xmlns="http://schemas.openxmlformats.org/spreadsheetml/2006/main" count="1285" uniqueCount="543">
  <si>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</si>
  <si>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</si>
  <si>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</si>
  <si>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</si>
  <si>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</si>
  <si>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</si>
  <si>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</si>
  <si>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</si>
  <si>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</si>
  <si>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</si>
  <si>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</si>
  <si>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</si>
  <si>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</si>
  <si>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</si>
  <si>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</si>
  <si>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</si>
  <si>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</si>
  <si>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</si>
  <si>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</si>
  <si>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</si>
  <si>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</si>
  <si>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</si>
  <si>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</si>
  <si>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</si>
  <si>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</si>
  <si>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</si>
  <si>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</si>
  <si>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</si>
  <si>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</si>
  <si>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</si>
  <si>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</si>
  <si>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</si>
  <si>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</si>
  <si>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</si>
  <si>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</si>
  <si>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</si>
  <si>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</si>
  <si>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</si>
  <si>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</si>
  <si>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</si>
  <si>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</si>
  <si>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</si>
  <si>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</si>
  <si>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</si>
  <si>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</si>
  <si>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</si>
  <si>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</si>
  <si>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</si>
  <si>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</si>
  <si>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</si>
  <si>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</si>
  <si>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</si>
  <si>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</si>
  <si>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</si>
  <si>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</si>
  <si>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</si>
  <si>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</si>
  <si>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</si>
  <si>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</si>
  <si>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</si>
  <si>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</si>
  <si>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</si>
  <si>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</si>
  <si>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</si>
  <si>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</si>
  <si>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</si>
  <si>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</si>
  <si>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</si>
  <si>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</si>
  <si>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</si>
  <si>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</si>
  <si>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</si>
  <si>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</si>
  <si>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</si>
  <si>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</si>
  <si>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</si>
  <si>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</si>
  <si>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</si>
  <si>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</si>
  <si>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</si>
  <si>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</si>
  <si>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</si>
  <si>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</si>
  <si>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</si>
  <si>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</si>
  <si>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</si>
  <si>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</si>
  <si>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</si>
  <si>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</si>
  <si>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</si>
  <si>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</si>
  <si>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</si>
  <si>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</si>
  <si>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</si>
  <si>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</si>
  <si>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</si>
  <si>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</si>
  <si>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</si>
  <si>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</si>
  <si>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</si>
  <si>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</si>
  <si>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</si>
  <si>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</si>
  <si>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</si>
  <si>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</si>
  <si>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</si>
  <si>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</si>
  <si>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</si>
  <si>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</si>
  <si>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</si>
  <si>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</si>
  <si>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</si>
  <si>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</si>
  <si>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</si>
  <si>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</si>
  <si>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</si>
  <si>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</si>
  <si>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</si>
  <si>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</si>
  <si>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</si>
  <si>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</si>
  <si>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</si>
  <si>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</si>
  <si>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</si>
  <si>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</si>
  <si>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</si>
  <si>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</si>
  <si>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</si>
  <si>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</si>
  <si>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</si>
  <si>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</si>
  <si>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</si>
  <si>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</si>
  <si>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</si>
  <si>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</si>
  <si>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</si>
  <si>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</si>
  <si>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</si>
  <si>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</si>
  <si>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</si>
  <si>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</si>
  <si>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</si>
  <si>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</si>
  <si>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</si>
  <si>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</si>
  <si>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</si>
  <si>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</si>
  <si>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</si>
  <si>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</si>
  <si>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</si>
  <si>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</si>
  <si>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</si>
  <si>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</si>
  <si>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</si>
  <si>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</si>
  <si>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</si>
  <si>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</si>
  <si>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</si>
  <si>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</si>
  <si>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</si>
  <si>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</si>
  <si>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</si>
  <si>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</si>
  <si>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</si>
  <si>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</si>
  <si>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</si>
  <si>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</si>
  <si>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</si>
  <si>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</si>
  <si>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</si>
  <si>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</si>
  <si>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</si>
  <si>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</si>
  <si>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</si>
  <si>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</si>
  <si>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</si>
  <si>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</si>
  <si>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</si>
  <si>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</si>
  <si>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</si>
  <si>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</si>
  <si>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</si>
  <si>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</si>
  <si>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</si>
  <si>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</si>
  <si>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</si>
  <si>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</si>
  <si>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</si>
  <si>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</si>
  <si>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</si>
  <si>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</si>
  <si>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</si>
  <si>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</si>
  <si>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</si>
  <si>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</si>
  <si>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</si>
  <si>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</si>
  <si>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</si>
  <si>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</si>
  <si>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</si>
  <si>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</si>
  <si>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</si>
  <si>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</si>
  <si>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</si>
  <si>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</si>
  <si>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</si>
  <si>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</si>
  <si>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</si>
  <si>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</si>
  <si>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</si>
  <si>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</si>
  <si>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</si>
  <si>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</si>
  <si>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</si>
  <si>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</si>
  <si>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</si>
  <si>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</si>
  <si>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</si>
  <si>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</si>
  <si>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</si>
  <si>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</si>
  <si>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</si>
  <si>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</si>
  <si>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</si>
  <si>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</si>
  <si>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</si>
  <si>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</si>
  <si>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</si>
  <si>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</si>
  <si>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</si>
  <si>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</si>
  <si>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</si>
  <si>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</si>
  <si>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</si>
  <si>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</si>
  <si>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</si>
  <si>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</si>
  <si>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</si>
  <si>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</si>
  <si>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</si>
  <si>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</si>
  <si>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</si>
  <si>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</si>
  <si>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</si>
  <si>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</si>
  <si>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</si>
  <si>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</si>
  <si>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</si>
  <si>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</si>
  <si>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</si>
  <si>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</si>
  <si>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</si>
  <si>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</si>
  <si>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</si>
  <si>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</si>
  <si>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</si>
  <si>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</si>
  <si>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</si>
  <si>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</si>
  <si>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</si>
  <si>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</si>
  <si>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</si>
  <si>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</si>
  <si>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</si>
  <si>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</si>
  <si>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</si>
  <si>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</si>
  <si>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</si>
  <si>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</si>
  <si>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</si>
  <si>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</si>
  <si>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</si>
  <si>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</si>
  <si>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</si>
  <si>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</si>
  <si>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</si>
  <si>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</si>
  <si>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</si>
  <si>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</si>
  <si>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</si>
  <si>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</si>
  <si>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</si>
  <si>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</si>
  <si>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</si>
  <si>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</si>
  <si>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</si>
  <si>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</si>
  <si>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</si>
  <si>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</si>
  <si>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</si>
  <si>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</si>
  <si>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</si>
  <si>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</si>
  <si>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</si>
  <si>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</si>
  <si>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</si>
  <si>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</si>
  <si>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</si>
  <si>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</si>
  <si>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</si>
  <si>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</si>
  <si>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</si>
  <si>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</si>
  <si>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</si>
  <si>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</si>
  <si>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</si>
  <si>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</si>
  <si>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</si>
  <si>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</si>
  <si>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</si>
  <si>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</si>
  <si>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</si>
  <si>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</si>
  <si>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</si>
  <si>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</si>
  <si>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</si>
  <si>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</si>
  <si>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</si>
  <si>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</si>
  <si>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</si>
  <si>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</si>
  <si>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</si>
  <si>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</si>
  <si>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</si>
  <si>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</si>
  <si>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</si>
  <si>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</si>
  <si>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</si>
  <si>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</si>
  <si>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</si>
  <si>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</si>
  <si>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</si>
  <si>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</si>
  <si>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</si>
  <si>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</si>
  <si>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</si>
  <si>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</si>
  <si>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</si>
  <si>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</si>
  <si>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</si>
  <si>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</si>
  <si>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</si>
  <si>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</si>
  <si>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</si>
  <si>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</si>
  <si>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</si>
  <si>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</si>
  <si>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</si>
  <si>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</si>
  <si>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</si>
  <si>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</si>
  <si>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</si>
  <si>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</si>
  <si>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</si>
  <si>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</si>
  <si>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</si>
  <si>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</si>
  <si>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</si>
  <si>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</si>
  <si>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</si>
  <si>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</si>
  <si>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</si>
  <si>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</si>
  <si>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</si>
  <si>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</si>
  <si>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</si>
  <si>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</si>
  <si>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</si>
  <si>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</si>
  <si>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</si>
  <si>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</si>
  <si>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</si>
  <si>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</si>
  <si>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</si>
  <si>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</si>
  <si>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</si>
  <si>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</si>
  <si>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</si>
  <si>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</si>
  <si>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</si>
  <si>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</si>
  <si>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</si>
  <si>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</si>
  <si>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</si>
  <si>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</si>
  <si>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</si>
  <si>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</si>
  <si>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</si>
  <si>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</si>
  <si>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</si>
  <si>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</si>
  <si>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</si>
  <si>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</si>
  <si>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</si>
  <si>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</si>
  <si>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</si>
  <si>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</si>
  <si>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</si>
  <si>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</si>
  <si>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</si>
  <si>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</si>
  <si>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</si>
  <si>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</si>
  <si>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</si>
  <si>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</si>
  <si>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</si>
  <si>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</si>
  <si>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</si>
  <si>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</si>
  <si>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</si>
  <si>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</si>
  <si>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</si>
  <si>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</si>
  <si>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</si>
  <si>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</si>
  <si>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</si>
  <si>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</si>
  <si>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</si>
  <si>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</si>
  <si>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</si>
  <si>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</si>
  <si>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</si>
  <si>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</si>
  <si>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</si>
  <si>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</si>
  <si>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</si>
  <si>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</si>
  <si>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</si>
  <si>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</si>
  <si>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</si>
  <si>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</si>
  <si>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</si>
  <si>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</si>
  <si>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</si>
  <si>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</si>
  <si>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</si>
  <si>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</si>
  <si>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</si>
  <si>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</si>
  <si>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</si>
  <si>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</si>
  <si>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</si>
  <si>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</si>
  <si>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</si>
  <si>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</si>
  <si>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</si>
  <si>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</si>
  <si>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</si>
  <si>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</si>
  <si>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</si>
  <si>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</si>
  <si>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</si>
  <si>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</si>
  <si>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</si>
  <si>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</si>
  <si>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</si>
  <si>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</si>
  <si>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</si>
  <si>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</si>
  <si>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</si>
  <si>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</si>
  <si>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</si>
  <si>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</si>
  <si>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</si>
  <si>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</si>
  <si>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</si>
  <si>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</si>
  <si>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</si>
  <si>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</si>
  <si>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</si>
  <si>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</si>
  <si>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</si>
  <si>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</si>
  <si>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</si>
  <si>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</si>
  <si>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</si>
  <si>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</si>
  <si>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</si>
  <si>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</si>
  <si>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</si>
  <si>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</si>
  <si>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</si>
  <si>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</si>
  <si>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</si>
  <si>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</si>
  <si>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</si>
  <si>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</si>
  <si>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</si>
  <si>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</si>
  <si>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</si>
  <si>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</si>
  <si>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</si>
  <si>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</si>
  <si>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</si>
  <si>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</si>
  <si>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</si>
  <si>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</si>
  <si>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</si>
  <si>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</si>
  <si>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</si>
  <si>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</si>
  <si>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</si>
  <si>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</si>
  <si>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</si>
  <si>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</si>
  <si>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</si>
  <si>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</si>
  <si>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</si>
  <si>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</si>
  <si>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</si>
  <si>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</si>
  <si>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</si>
  <si>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</si>
  <si>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</si>
  <si>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</si>
  <si>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</si>
  <si>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</si>
  <si>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</si>
  <si>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</si>
  <si>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</si>
  <si>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</si>
  <si>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</si>
  <si>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</si>
  <si>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</si>
  <si>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</si>
  <si>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</si>
  <si>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</si>
  <si>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</si>
  <si>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</si>
  <si>
    <t>Part modale hors avion</t>
  </si>
  <si>
    <t>voiture CD</t>
  </si>
  <si>
    <t>voiture LD</t>
  </si>
  <si>
    <t>voiture CD+LD</t>
  </si>
  <si>
    <t>Transport (parts modales en %)</t>
  </si>
  <si>
    <t>2030/2019</t>
  </si>
  <si>
    <t>2050/2019</t>
  </si>
  <si>
    <t>Total hors avion</t>
  </si>
  <si>
    <t>Ecarts de transport 
(points de %)</t>
  </si>
  <si>
    <t>Avion</t>
  </si>
  <si>
    <t>train</t>
  </si>
  <si>
    <t>bus</t>
  </si>
  <si>
    <t>route</t>
  </si>
  <si>
    <t>Cibles DGEC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</si>
</sst>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16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9" fontId="0" fillId="0" borderId="0" xfId="1" applyFont="1"/>
    <xf numFmtId="9" fontId="0" fillId="2" borderId="4" xfId="1" applyFont="1" applyFill="1" applyBorder="1"/>
    <xf numFmtId="9" fontId="0" fillId="2" borderId="2" xfId="1" applyFont="1" applyFill="1" applyBorder="1"/>
    <xf numFmtId="9" fontId="0" fillId="2" borderId="7" xfId="1" applyFont="1" applyFill="1" applyBorder="1"/>
    <xf numFmtId="9" fontId="0" fillId="0" borderId="0" xfId="0" applyNumberFormat="1"/>
    <xf numFmtId="9" fontId="0" fillId="2" borderId="0" xfId="1" applyFont="1" applyFill="1"/>
    <xf numFmtId="9" fontId="0" fillId="2" borderId="6" xfId="1" applyFont="1" applyFill="1" applyBorder="1"/>
    <xf numFmtId="9" fontId="0" fillId="2" borderId="3" xfId="1" applyFont="1" applyFill="1" applyBorder="1"/>
    <xf numFmtId="9" fontId="0" fillId="2" borderId="10" xfId="1" applyFont="1" applyFill="1" applyBorder="1"/>
    <xf numFmtId="9" fontId="0" fillId="2" borderId="1" xfId="1" applyFont="1" applyFill="1" applyBorder="1"/>
    <xf numFmtId="9" fontId="0" fillId="2" borderId="16" xfId="1" applyFont="1" applyFill="1" applyBorder="1"/>
    <xf numFmtId="9" fontId="2" fillId="0" borderId="0" xfId="0" applyNumberFormat="1" applyFont="1"/>
    <xf numFmtId="9" fontId="2" fillId="2" borderId="0" xfId="1" applyFont="1" applyFill="1"/>
    <xf numFmtId="165" fontId="0" fillId="0" borderId="0" xfId="1" applyNumberFormat="1" applyFont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7.xml"/><Relationship Id="rId18" Type="http://schemas.openxmlformats.org/officeDocument/2006/relationships/worksheet" Target="worksheets/sheet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1.xml"/><Relationship Id="rId12" Type="http://schemas.openxmlformats.org/officeDocument/2006/relationships/chartsheet" Target="chartsheets/sheet6.xml"/><Relationship Id="rId17" Type="http://schemas.openxmlformats.org/officeDocument/2006/relationships/chartsheet" Target="chartsheets/sheet10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9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8.xml"/><Relationship Id="rId23" Type="http://schemas.openxmlformats.org/officeDocument/2006/relationships/externalLink" Target="externalLinks/externalLink5.xml"/><Relationship Id="rId10" Type="http://schemas.openxmlformats.org/officeDocument/2006/relationships/chartsheet" Target="chartsheets/sheet4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chartsheet" Target="chartsheets/sheet7.xml"/><Relationship Id="rId22" Type="http://schemas.openxmlformats.org/officeDocument/2006/relationships/externalLink" Target="externalLinks/externalLink4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240.74997589840001</c:v>
                </c:pt>
                <c:pt idx="1">
                  <c:v>223.2984064529</c:v>
                </c:pt>
                <c:pt idx="2">
                  <c:v>149.16209281245997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0.1487617127126894</c:v>
                </c:pt>
                <c:pt idx="1">
                  <c:v>7.8270322156281852E-2</c:v>
                </c:pt>
                <c:pt idx="2">
                  <c:v>3.4034267703104103E-2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0.76553179182194919</c:v>
                </c:pt>
                <c:pt idx="1">
                  <c:v>0.68417008399821777</c:v>
                </c:pt>
                <c:pt idx="2">
                  <c:v>0.38855366750774417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8.5706495321225207E-2</c:v>
                </c:pt>
                <c:pt idx="1">
                  <c:v>0.23755959373974622</c:v>
                </c:pt>
                <c:pt idx="2">
                  <c:v>0.57760343934279268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2.4689954059999999</c:v>
                </c:pt>
                <c:pt idx="1">
                  <c:v>1.844888911</c:v>
                </c:pt>
                <c:pt idx="2">
                  <c:v>3.020655246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73.907465148999989</c:v>
                </c:pt>
                <c:pt idx="1">
                  <c:v>57.180194633999996</c:v>
                </c:pt>
                <c:pt idx="2">
                  <c:v>35.248670680000004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10.259910787100001</c:v>
                </c:pt>
                <c:pt idx="1">
                  <c:v>10.807759132299999</c:v>
                </c:pt>
                <c:pt idx="2">
                  <c:v>12.316098007200001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23.409071666699997</c:v>
                </c:pt>
                <c:pt idx="1">
                  <c:v>12.618390417000001</c:v>
                </c:pt>
                <c:pt idx="2">
                  <c:v>8.7580589879999895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38.222334085200004</c:v>
                </c:pt>
                <c:pt idx="1">
                  <c:v>43.116336460500001</c:v>
                </c:pt>
                <c:pt idx="2">
                  <c:v>43.579758390880009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8.6413757768888395E-3</c:v>
                </c:pt>
                <c:pt idx="1">
                  <c:v>9.4212087655484765E-4</c:v>
                </c:pt>
                <c:pt idx="2">
                  <c:v>3.4818941500087535E-4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0.69408091303017505</c:v>
                </c:pt>
                <c:pt idx="1">
                  <c:v>0.62114143567218627</c:v>
                </c:pt>
                <c:pt idx="2">
                  <c:v>0.32025252698327716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0.10258601322618527</c:v>
                </c:pt>
                <c:pt idx="1">
                  <c:v>0.10094479367437256</c:v>
                </c:pt>
                <c:pt idx="2">
                  <c:v>8.593144687520099E-2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3.6998234274436256E-2</c:v>
                </c:pt>
                <c:pt idx="1">
                  <c:v>8.7555323872621577E-2</c:v>
                </c:pt>
                <c:pt idx="2">
                  <c:v>0.19408802045515886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8.3952357065564309E-2</c:v>
                </c:pt>
                <c:pt idx="1">
                  <c:v>0.12657892135617477</c:v>
                </c:pt>
                <c:pt idx="2">
                  <c:v>0.37324050707458606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7.3741106626750152E-2</c:v>
                </c:pt>
                <c:pt idx="1">
                  <c:v>6.2837404548089976E-2</c:v>
                </c:pt>
                <c:pt idx="2">
                  <c:v>2.6139309196775866E-2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0.95161573825065249</c:v>
                </c:pt>
                <c:pt idx="1">
                  <c:v>0.91402602080201933</c:v>
                </c:pt>
                <c:pt idx="2">
                  <c:v>0.33469665982876151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4.8384261749347589E-2</c:v>
                </c:pt>
                <c:pt idx="1">
                  <c:v>8.5973979197980652E-2</c:v>
                </c:pt>
                <c:pt idx="2">
                  <c:v>0.66530334017123838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0.98439656249933261</c:v>
                </c:pt>
                <c:pt idx="1">
                  <c:v>0.83041305457493042</c:v>
                </c:pt>
                <c:pt idx="2">
                  <c:v>1.4858895695759405E-2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1.5603437500667509E-2</c:v>
                </c:pt>
                <c:pt idx="1">
                  <c:v>0.16958694542506955</c:v>
                </c:pt>
                <c:pt idx="2">
                  <c:v>0.98514110430424073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147.21195890675918</c:v>
                </c:pt>
                <c:pt idx="1">
                  <c:v>116.4140621925102</c:v>
                </c:pt>
                <c:pt idx="2">
                  <c:v>14.557734174313721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44.817319901482371</c:v>
                </c:pt>
                <c:pt idx="1">
                  <c:v>26.26452523866849</c:v>
                </c:pt>
                <c:pt idx="2">
                  <c:v>3.7873683210177282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24.624228801507872</c:v>
                </c:pt>
                <c:pt idx="1">
                  <c:v>15.694743125663354</c:v>
                </c:pt>
                <c:pt idx="2">
                  <c:v>2.1507032167207676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113.06031984840413</c:v>
                </c:pt>
                <c:pt idx="1">
                  <c:v>79.571833652897126</c:v>
                </c:pt>
                <c:pt idx="2">
                  <c:v>56.045246137958372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37.091734360000004</c:v>
                </c:pt>
                <c:pt idx="1">
                  <c:v>37.55081586</c:v>
                </c:pt>
                <c:pt idx="2">
                  <c:v>38.049530379999993</c:v>
                </c:pt>
                <c:pt idx="3">
                  <c:v>38.228911890000006</c:v>
                </c:pt>
                <c:pt idx="4">
                  <c:v>38.065306190000001</c:v>
                </c:pt>
                <c:pt idx="5">
                  <c:v>37.525363349999999</c:v>
                </c:pt>
                <c:pt idx="6">
                  <c:v>37.411869760000002</c:v>
                </c:pt>
                <c:pt idx="7">
                  <c:v>37.019239889999994</c:v>
                </c:pt>
                <c:pt idx="8">
                  <c:v>36.526321469999999</c:v>
                </c:pt>
                <c:pt idx="9">
                  <c:v>35.995160079999998</c:v>
                </c:pt>
                <c:pt idx="10">
                  <c:v>35.4542918</c:v>
                </c:pt>
                <c:pt idx="11">
                  <c:v>34.835670810000003</c:v>
                </c:pt>
                <c:pt idx="12">
                  <c:v>34.21172009</c:v>
                </c:pt>
                <c:pt idx="13">
                  <c:v>33.602119019999996</c:v>
                </c:pt>
                <c:pt idx="14">
                  <c:v>33.007283270000002</c:v>
                </c:pt>
                <c:pt idx="15">
                  <c:v>32.423005289999999</c:v>
                </c:pt>
                <c:pt idx="16">
                  <c:v>31.883917839999999</c:v>
                </c:pt>
                <c:pt idx="17">
                  <c:v>31.36785695</c:v>
                </c:pt>
                <c:pt idx="18">
                  <c:v>30.865517319999999</c:v>
                </c:pt>
                <c:pt idx="19">
                  <c:v>30.374950779999999</c:v>
                </c:pt>
                <c:pt idx="20">
                  <c:v>29.897813300000003</c:v>
                </c:pt>
                <c:pt idx="21">
                  <c:v>29.44168689</c:v>
                </c:pt>
                <c:pt idx="22">
                  <c:v>29.007934819999999</c:v>
                </c:pt>
                <c:pt idx="23">
                  <c:v>28.597334549999999</c:v>
                </c:pt>
                <c:pt idx="24">
                  <c:v>28.210230039999999</c:v>
                </c:pt>
                <c:pt idx="25">
                  <c:v>27.77842545</c:v>
                </c:pt>
                <c:pt idx="26">
                  <c:v>27.400539009999999</c:v>
                </c:pt>
                <c:pt idx="27">
                  <c:v>27.054802070000001</c:v>
                </c:pt>
                <c:pt idx="28">
                  <c:v>26.73212058</c:v>
                </c:pt>
                <c:pt idx="29">
                  <c:v>26.425816989999998</c:v>
                </c:pt>
                <c:pt idx="30">
                  <c:v>26.13310444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'[5]T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'[5]T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1.7185234352034218E-2</c:v>
                </c:pt>
                <c:pt idx="1">
                  <c:v>2.2274693959206029E-2</c:v>
                </c:pt>
                <c:pt idx="2">
                  <c:v>2.9058843669229017E-2</c:v>
                </c:pt>
                <c:pt idx="3">
                  <c:v>3.6544448741305774E-2</c:v>
                </c:pt>
                <c:pt idx="4">
                  <c:v>4.4153353177060047E-2</c:v>
                </c:pt>
                <c:pt idx="5">
                  <c:v>5.0050502708856512E-2</c:v>
                </c:pt>
                <c:pt idx="6">
                  <c:v>6.1375765518542208E-2</c:v>
                </c:pt>
                <c:pt idx="7">
                  <c:v>7.4494004474277176E-2</c:v>
                </c:pt>
                <c:pt idx="8">
                  <c:v>9.1516731235733714E-2</c:v>
                </c:pt>
                <c:pt idx="9">
                  <c:v>0.11307977861339184</c:v>
                </c:pt>
                <c:pt idx="10">
                  <c:v>0.13918679340254092</c:v>
                </c:pt>
                <c:pt idx="11">
                  <c:v>0.16766104605407481</c:v>
                </c:pt>
                <c:pt idx="12">
                  <c:v>0.19833222428308483</c:v>
                </c:pt>
                <c:pt idx="13">
                  <c:v>0.23029341606087797</c:v>
                </c:pt>
                <c:pt idx="14">
                  <c:v>0.26255114824540965</c:v>
                </c:pt>
                <c:pt idx="15">
                  <c:v>0.29436566381289941</c:v>
                </c:pt>
                <c:pt idx="16">
                  <c:v>0.32609700232498151</c:v>
                </c:pt>
                <c:pt idx="17">
                  <c:v>0.35706275337372062</c:v>
                </c:pt>
                <c:pt idx="18">
                  <c:v>0.38698217483820874</c:v>
                </c:pt>
                <c:pt idx="19">
                  <c:v>0.41579363671976294</c:v>
                </c:pt>
                <c:pt idx="20">
                  <c:v>0.44353619266195632</c:v>
                </c:pt>
                <c:pt idx="21">
                  <c:v>0.47021796820691619</c:v>
                </c:pt>
                <c:pt idx="22">
                  <c:v>0.49589512487742138</c:v>
                </c:pt>
                <c:pt idx="23">
                  <c:v>0.52061229601553893</c:v>
                </c:pt>
                <c:pt idx="24">
                  <c:v>0.54440501365014748</c:v>
                </c:pt>
                <c:pt idx="25">
                  <c:v>0.56816709278243127</c:v>
                </c:pt>
                <c:pt idx="26">
                  <c:v>0.59139696865401181</c:v>
                </c:pt>
                <c:pt idx="27">
                  <c:v>0.61376341904245169</c:v>
                </c:pt>
                <c:pt idx="28">
                  <c:v>0.63516097232866819</c:v>
                </c:pt>
                <c:pt idx="29">
                  <c:v>0.65553655603364558</c:v>
                </c:pt>
                <c:pt idx="30">
                  <c:v>0.67489969247603099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'[5]T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'[5]T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0.11980421448807117</c:v>
                </c:pt>
                <c:pt idx="1">
                  <c:v>7.2795639127672562E-2</c:v>
                </c:pt>
                <c:pt idx="2">
                  <c:v>2.6833532208544602E-2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0.7148255210894916</c:v>
                </c:pt>
                <c:pt idx="1">
                  <c:v>0.61464131642872077</c:v>
                </c:pt>
                <c:pt idx="2">
                  <c:v>0.23154984815879764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0.14818502992212196</c:v>
                </c:pt>
                <c:pt idx="1">
                  <c:v>0.17337625102414261</c:v>
                </c:pt>
                <c:pt idx="2">
                  <c:v>6.6716927145147098E-2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1.7185234352034218E-2</c:v>
                </c:pt>
                <c:pt idx="1">
                  <c:v>0.13918679340254092</c:v>
                </c:pt>
                <c:pt idx="2">
                  <c:v>0.67489969247603099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emecloud-my.sharepoint.com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2.xlsx" TargetMode="External"/><Relationship Id="rId1" Type="http://schemas.openxmlformats.org/officeDocument/2006/relationships/externalLinkPath" Target="https://ademecloud-my.sharepoint.com/Users/alma.monserand/Documents/GitHub/ThreeME/data/shocks/Bilan%20&#233;nergie%20-%20AMErun2%20-%20AMSrun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Documents%20MTE\AMS-run2\001_Transports\Transports_AMS_run2-vf10.xlsx" TargetMode="External"/><Relationship Id="rId1" Type="http://schemas.openxmlformats.org/officeDocument/2006/relationships/externalLinkPath" Target="/Users/callonnecg/Documents/Github/ThreeME/data/calibrations/Documents%20MTE/AMS-run2/001_Transports/Transports_AMS_run2-vf1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esktop\Temporaire\reporting%202%20-%20energie%20SNBC3%20-%20template%20parts%20modales%20voyageurs.xlsx" TargetMode="External"/><Relationship Id="rId1" Type="http://schemas.openxmlformats.org/officeDocument/2006/relationships/externalLinkPath" Target="https://ademecloud-my.sharepoint.com/Users/alma.monserand/Desktop/Temporaire/reporting%202%20-%20energie%20SNBC3%20-%20template%20parts%20modales%20voyageur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results\reporting%201%20-%20energie%20TEND.xlsx" TargetMode="External"/><Relationship Id="rId1" Type="http://schemas.openxmlformats.org/officeDocument/2006/relationships/externalLinkPath" Target="https://ademecloud-my.sharepoint.com/Users/alma.monserand/Documents/GitHub/ThreeME/results/reporting%201%20-%20energie%20T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0 test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AME_Met_2020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s_E_AMS_KP"/>
      <sheetName val="Bilans_E_AMS_KP_2023"/>
      <sheetName val="Bilans_E_AMS_KP_2025"/>
      <sheetName val="Bilans_E_AMS_KP_2028"/>
      <sheetName val="Bilans_E_AMS_KP_2030"/>
      <sheetName val="Bilans_E_AMS_KP_2033"/>
      <sheetName val="Bilans_E_AMS_KP_2035"/>
      <sheetName val="Bilans_E_AMS_KP_2038"/>
      <sheetName val="Bilans_E_AMS_KP_2040"/>
      <sheetName val="Bilans_E_AMS_KP_2043"/>
      <sheetName val="Bilans_E_AMS_KP_2045"/>
      <sheetName val="Bilans_E_AMS_KP_2050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KP_AMS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0.93535717058536061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0.20215430661253031</v>
          </cell>
          <cell r="U22">
            <v>10.298005677194096</v>
          </cell>
          <cell r="V22">
            <v>11.912749680464922</v>
          </cell>
          <cell r="W22">
            <v>7.2062454679408585</v>
          </cell>
          <cell r="X22">
            <v>7.267406707154804E-2</v>
          </cell>
        </row>
        <row r="30">
          <cell r="T30">
            <v>6.4536710533781398E-3</v>
          </cell>
          <cell r="U30">
            <v>1.2504899941046146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2.9897922514510483E-2</v>
          </cell>
          <cell r="U37">
            <v>1.1062928918353545</v>
          </cell>
          <cell r="V37">
            <v>6.0818806018488383</v>
          </cell>
          <cell r="W37">
            <v>0.31568062817324566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5.1467736003962539E-3</v>
          </cell>
          <cell r="U39">
            <v>2.5010085858689085E-5</v>
          </cell>
          <cell r="V39">
            <v>0.10956763115778498</v>
          </cell>
          <cell r="W39">
            <v>7.4926332712814264E-2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2.5168214298503164</v>
          </cell>
          <cell r="W40">
            <v>0.43850634072353678</v>
          </cell>
          <cell r="X40">
            <v>0</v>
          </cell>
        </row>
        <row r="41">
          <cell r="T41">
            <v>0.12266677554967495</v>
          </cell>
          <cell r="U41">
            <v>5.6111288464125664E-2</v>
          </cell>
          <cell r="V41">
            <v>0</v>
          </cell>
          <cell r="W41">
            <v>0</v>
          </cell>
          <cell r="X41">
            <v>2.9416967808253762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/>
      <sheetData sheetId="11">
        <row r="13">
          <cell r="L13">
            <v>24.298097404469559</v>
          </cell>
        </row>
      </sheetData>
      <sheetData sheetId="12">
        <row r="13">
          <cell r="L13">
            <v>64.055272794649682</v>
          </cell>
        </row>
      </sheetData>
      <sheetData sheetId="13">
        <row r="13">
          <cell r="L13">
            <v>71.534753758802367</v>
          </cell>
        </row>
      </sheetData>
      <sheetData sheetId="14">
        <row r="5">
          <cell r="T5">
            <v>47.147872325239078</v>
          </cell>
        </row>
      </sheetData>
      <sheetData sheetId="15">
        <row r="13">
          <cell r="L13">
            <v>60.003896317889257</v>
          </cell>
        </row>
      </sheetData>
      <sheetData sheetId="16">
        <row r="13">
          <cell r="L13">
            <v>50.941346245748719</v>
          </cell>
        </row>
      </sheetData>
      <sheetData sheetId="17">
        <row r="13">
          <cell r="L13">
            <v>38.942042128507637</v>
          </cell>
        </row>
      </sheetData>
      <sheetData sheetId="18">
        <row r="13">
          <cell r="L13">
            <v>31.055970799843635</v>
          </cell>
        </row>
      </sheetData>
      <sheetData sheetId="19">
        <row r="13">
          <cell r="L13">
            <v>16.706363002811486</v>
          </cell>
        </row>
      </sheetData>
      <sheetData sheetId="20">
        <row r="13">
          <cell r="L13">
            <v>12.7985093299136</v>
          </cell>
        </row>
      </sheetData>
      <sheetData sheetId="21"/>
      <sheetData sheetId="22">
        <row r="13">
          <cell r="L13">
            <v>60.64963620940091</v>
          </cell>
          <cell r="T13">
            <v>7.3122587409445634</v>
          </cell>
          <cell r="U13">
            <v>128.0707707310485</v>
          </cell>
          <cell r="V13">
            <v>168.01959458902522</v>
          </cell>
          <cell r="W13">
            <v>127.92853513720873</v>
          </cell>
          <cell r="X13">
            <v>16.304325769708704</v>
          </cell>
        </row>
        <row r="22">
          <cell r="T22">
            <v>2.893035141697446</v>
          </cell>
          <cell r="U22">
            <v>108.65207410895239</v>
          </cell>
          <cell r="V22">
            <v>114.1719455581988</v>
          </cell>
          <cell r="W22">
            <v>64.071431869588679</v>
          </cell>
          <cell r="X22">
            <v>4.2921454750670778</v>
          </cell>
        </row>
        <row r="30">
          <cell r="T30">
            <v>0</v>
          </cell>
          <cell r="U30">
            <v>25.280585756064298</v>
          </cell>
          <cell r="V30">
            <v>23.209710288069441</v>
          </cell>
          <cell r="W30">
            <v>13.960757550169284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1.3784255803477652</v>
          </cell>
          <cell r="U37">
            <v>18.096562918466454</v>
          </cell>
          <cell r="V37">
            <v>70.323676853398695</v>
          </cell>
          <cell r="W37">
            <v>0.46648924043058942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1.9742667541400529</v>
          </cell>
          <cell r="X39">
            <v>0</v>
          </cell>
        </row>
        <row r="40">
          <cell r="T40">
            <v>0.25</v>
          </cell>
          <cell r="U40">
            <v>2.4387543945312502</v>
          </cell>
          <cell r="V40">
            <v>51.588449054022554</v>
          </cell>
          <cell r="W40">
            <v>19.376355841859095</v>
          </cell>
          <cell r="X40">
            <v>0</v>
          </cell>
        </row>
        <row r="41">
          <cell r="T41">
            <v>2.687574286548855</v>
          </cell>
          <cell r="U41">
            <v>0.8476478513209047</v>
          </cell>
          <cell r="V41">
            <v>0</v>
          </cell>
          <cell r="W41">
            <v>0</v>
          </cell>
          <cell r="X41">
            <v>42.098104263639655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405.6747609386457</v>
          </cell>
        </row>
        <row r="43">
          <cell r="T43">
            <v>34.907892644785463</v>
          </cell>
          <cell r="U43">
            <v>21.669942218787114</v>
          </cell>
          <cell r="V43">
            <v>24.373858785220854</v>
          </cell>
          <cell r="W43">
            <v>18.955073126944075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6.3079973787187962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37.871878906250004</v>
          </cell>
        </row>
        <row r="53">
          <cell r="E53">
            <v>13.481059545005067</v>
          </cell>
        </row>
        <row r="54">
          <cell r="E54">
            <v>134.79719064700697</v>
          </cell>
        </row>
        <row r="55">
          <cell r="E55">
            <v>0.85849251597945853</v>
          </cell>
        </row>
        <row r="56">
          <cell r="E56">
            <v>1.2788535468039099</v>
          </cell>
        </row>
        <row r="57">
          <cell r="E57">
            <v>0.36066305637359619</v>
          </cell>
        </row>
      </sheetData>
      <sheetData sheetId="23">
        <row r="13">
          <cell r="L13">
            <v>60.38684280555492</v>
          </cell>
        </row>
      </sheetData>
      <sheetData sheetId="24">
        <row r="13">
          <cell r="L13">
            <v>60.040984503318555</v>
          </cell>
          <cell r="T13">
            <v>6.8477994877191097</v>
          </cell>
          <cell r="U13">
            <v>150.98087036591164</v>
          </cell>
          <cell r="V13">
            <v>168.99529037460601</v>
          </cell>
          <cell r="W13">
            <v>120.41840773999139</v>
          </cell>
          <cell r="X13">
            <v>33.627467612150312</v>
          </cell>
        </row>
        <row r="22">
          <cell r="T22">
            <v>2.4312392278746091</v>
          </cell>
          <cell r="U22">
            <v>98.251995508081279</v>
          </cell>
          <cell r="V22">
            <v>75.312934912361044</v>
          </cell>
          <cell r="W22">
            <v>50.621968033343542</v>
          </cell>
          <cell r="X22">
            <v>7.5907588452297716</v>
          </cell>
        </row>
        <row r="30">
          <cell r="T30">
            <v>0</v>
          </cell>
          <cell r="U30">
            <v>26.694598475411762</v>
          </cell>
          <cell r="V30">
            <v>26.200174165432053</v>
          </cell>
          <cell r="W30">
            <v>18.232180099567369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2.2700672066089305</v>
          </cell>
          <cell r="U37">
            <v>21.324114250752451</v>
          </cell>
          <cell r="V37">
            <v>59.781394249240854</v>
          </cell>
          <cell r="W37">
            <v>0.65520868022421808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2.5023556054496878</v>
          </cell>
          <cell r="X39">
            <v>0</v>
          </cell>
        </row>
        <row r="40">
          <cell r="T40">
            <v>0.5</v>
          </cell>
          <cell r="U40">
            <v>5.4360292968749997</v>
          </cell>
          <cell r="V40">
            <v>71.261229807028784</v>
          </cell>
          <cell r="W40">
            <v>30.500312120088047</v>
          </cell>
          <cell r="X40">
            <v>0</v>
          </cell>
        </row>
        <row r="41">
          <cell r="T41">
            <v>4.4101434474454244</v>
          </cell>
          <cell r="U41">
            <v>1.0929506417768975</v>
          </cell>
          <cell r="V41">
            <v>0</v>
          </cell>
          <cell r="W41">
            <v>0</v>
          </cell>
          <cell r="X41">
            <v>37.967259624706756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316.65258451410631</v>
          </cell>
        </row>
        <row r="43">
          <cell r="T43">
            <v>30.67679188462478</v>
          </cell>
          <cell r="U43">
            <v>12.950442965803651</v>
          </cell>
          <cell r="V43">
            <v>7.2864711080849975</v>
          </cell>
          <cell r="W43">
            <v>3.924731163958576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3.3758020597581235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20.032589355468751</v>
          </cell>
        </row>
        <row r="53">
          <cell r="E53">
            <v>13.544705953911897</v>
          </cell>
        </row>
        <row r="54">
          <cell r="E54">
            <v>126.95463683256074</v>
          </cell>
        </row>
        <row r="55">
          <cell r="E55">
            <v>2.0363529469545623</v>
          </cell>
        </row>
        <row r="56">
          <cell r="E56">
            <v>2.9522071662650609</v>
          </cell>
        </row>
        <row r="57">
          <cell r="E57">
            <v>1.1221461296081543</v>
          </cell>
        </row>
      </sheetData>
      <sheetData sheetId="25">
        <row r="13">
          <cell r="L13">
            <v>71.116088326729823</v>
          </cell>
        </row>
      </sheetData>
      <sheetData sheetId="26">
        <row r="13">
          <cell r="L13">
            <v>78.775924512815891</v>
          </cell>
          <cell r="T13">
            <v>6.8713820538899668</v>
          </cell>
          <cell r="U13">
            <v>163.03873271483607</v>
          </cell>
          <cell r="V13">
            <v>161.8990647634788</v>
          </cell>
          <cell r="W13">
            <v>118.84997058968706</v>
          </cell>
          <cell r="X13">
            <v>62.922987609450331</v>
          </cell>
        </row>
        <row r="22">
          <cell r="T22">
            <v>2.3133122988205677</v>
          </cell>
          <cell r="U22">
            <v>91.224472664234952</v>
          </cell>
          <cell r="V22">
            <v>50.249574150791091</v>
          </cell>
          <cell r="W22">
            <v>36.280546270763686</v>
          </cell>
          <cell r="X22">
            <v>10.301260187064024</v>
          </cell>
        </row>
        <row r="30">
          <cell r="T30">
            <v>0</v>
          </cell>
          <cell r="U30">
            <v>27.031662623925747</v>
          </cell>
          <cell r="V30">
            <v>25.454386166903632</v>
          </cell>
          <cell r="W30">
            <v>18.615976216598927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2.70050068143768</v>
          </cell>
          <cell r="U37">
            <v>21.686124483212218</v>
          </cell>
          <cell r="V37">
            <v>49.933380533226007</v>
          </cell>
          <cell r="W37">
            <v>0.59757790855029691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2.8464095248186312</v>
          </cell>
          <cell r="X39">
            <v>0</v>
          </cell>
        </row>
        <row r="40">
          <cell r="T40">
            <v>0.75</v>
          </cell>
          <cell r="U40">
            <v>9.2526142578124997</v>
          </cell>
          <cell r="V40">
            <v>86.346993730736358</v>
          </cell>
          <cell r="W40">
            <v>38.891325575185007</v>
          </cell>
          <cell r="X40">
            <v>0</v>
          </cell>
        </row>
        <row r="41">
          <cell r="T41">
            <v>8.7092137788049975</v>
          </cell>
          <cell r="U41">
            <v>1.1432225445669904</v>
          </cell>
          <cell r="V41">
            <v>0</v>
          </cell>
          <cell r="W41">
            <v>0</v>
          </cell>
          <cell r="X41">
            <v>55.768281667489369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192.91287296266353</v>
          </cell>
        </row>
        <row r="43">
          <cell r="T43">
            <v>22.266407522057087</v>
          </cell>
          <cell r="U43">
            <v>9.7376785306283384</v>
          </cell>
          <cell r="V43">
            <v>3.0522332565861259</v>
          </cell>
          <cell r="W43">
            <v>2.064637318394833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3.6562282006850468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11.341361328125</v>
          </cell>
        </row>
        <row r="53">
          <cell r="E53">
            <v>11.111186214134182</v>
          </cell>
        </row>
        <row r="54">
          <cell r="E54">
            <v>104.6693916418363</v>
          </cell>
        </row>
        <row r="55">
          <cell r="E55">
            <v>4.7506049603028071</v>
          </cell>
        </row>
        <row r="56">
          <cell r="E56">
            <v>16.302515661537178</v>
          </cell>
        </row>
        <row r="57">
          <cell r="E57">
            <v>16.030988088411341</v>
          </cell>
        </row>
      </sheetData>
      <sheetData sheetId="27">
        <row r="13">
          <cell r="L13">
            <v>69.722313089236536</v>
          </cell>
        </row>
      </sheetData>
      <sheetData sheetId="28">
        <row r="13">
          <cell r="L13">
            <v>64.4982724362319</v>
          </cell>
          <cell r="T13">
            <v>6.8949646200608239</v>
          </cell>
          <cell r="U13">
            <v>177.15385275416003</v>
          </cell>
          <cell r="V13">
            <v>153.62760172238077</v>
          </cell>
          <cell r="W13">
            <v>116.64209363039593</v>
          </cell>
          <cell r="X13">
            <v>93.510067312183125</v>
          </cell>
        </row>
        <row r="22">
          <cell r="T22">
            <v>2.1953853697665267</v>
          </cell>
          <cell r="U22">
            <v>80.926569958454124</v>
          </cell>
          <cell r="V22">
            <v>35.31669341373469</v>
          </cell>
          <cell r="W22">
            <v>22.492374235292672</v>
          </cell>
          <cell r="X22">
            <v>12.628400711843788</v>
          </cell>
        </row>
        <row r="30">
          <cell r="T30">
            <v>0</v>
          </cell>
          <cell r="U30">
            <v>27.62245537234817</v>
          </cell>
          <cell r="V30">
            <v>23.742467864871486</v>
          </cell>
          <cell r="W30">
            <v>18.985143288462343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3.1309341562664299</v>
          </cell>
          <cell r="U37">
            <v>22.312304964799452</v>
          </cell>
          <cell r="V37">
            <v>42.672719714557346</v>
          </cell>
          <cell r="W37">
            <v>0.54085293774126075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3.1511646453296667</v>
          </cell>
          <cell r="X39">
            <v>0</v>
          </cell>
        </row>
        <row r="40">
          <cell r="T40">
            <v>1</v>
          </cell>
          <cell r="U40">
            <v>13.3040771484375</v>
          </cell>
          <cell r="V40">
            <v>97.294965653266104</v>
          </cell>
          <cell r="W40">
            <v>46.022009309639856</v>
          </cell>
          <cell r="X40">
            <v>0</v>
          </cell>
        </row>
        <row r="41">
          <cell r="T41">
            <v>14.856440343671846</v>
          </cell>
          <cell r="U41">
            <v>2.0803229791147206</v>
          </cell>
          <cell r="V41">
            <v>0</v>
          </cell>
          <cell r="W41">
            <v>0</v>
          </cell>
          <cell r="X41">
            <v>75.081695100664817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66.70797411064288</v>
          </cell>
        </row>
        <row r="43">
          <cell r="T43">
            <v>11.703228817007544</v>
          </cell>
          <cell r="U43">
            <v>5.9508631597557615</v>
          </cell>
          <cell r="V43">
            <v>0.70989784165710235</v>
          </cell>
          <cell r="W43">
            <v>0.74292942782649596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2.7829395451988024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10.5576943359375</v>
          </cell>
        </row>
        <row r="53">
          <cell r="E53">
            <v>8.9820116802829233</v>
          </cell>
        </row>
        <row r="54">
          <cell r="E54">
            <v>83.18009003150803</v>
          </cell>
        </row>
        <row r="55">
          <cell r="E55">
            <v>7.771086156633026</v>
          </cell>
        </row>
        <row r="56">
          <cell r="E56">
            <v>29.113845956766554</v>
          </cell>
        </row>
        <row r="57">
          <cell r="E57">
            <v>30.755676878666431</v>
          </cell>
        </row>
      </sheetData>
      <sheetData sheetId="29">
        <row r="13">
          <cell r="L13">
            <v>-1.5669656114845338</v>
          </cell>
        </row>
      </sheetData>
      <sheetData sheetId="30">
        <row r="13">
          <cell r="L13">
            <v>-76.400000000000006</v>
          </cell>
          <cell r="T13">
            <v>6.9303674525217573</v>
          </cell>
          <cell r="U13">
            <v>213.72427811943899</v>
          </cell>
          <cell r="V13">
            <v>133.64902180729109</v>
          </cell>
          <cell r="W13">
            <v>111.32761597349254</v>
          </cell>
          <cell r="X13">
            <v>117.90461095014412</v>
          </cell>
        </row>
        <row r="22">
          <cell r="T22">
            <v>1.9262770132702434</v>
          </cell>
          <cell r="U22">
            <v>61.251424631871934</v>
          </cell>
          <cell r="V22">
            <v>18.424388422101337</v>
          </cell>
          <cell r="W22">
            <v>6.3171748285877136</v>
          </cell>
          <cell r="X22">
            <v>14.813456281706959</v>
          </cell>
        </row>
        <row r="30">
          <cell r="T30">
            <v>0</v>
          </cell>
          <cell r="U30">
            <v>27.619750744869535</v>
          </cell>
          <cell r="V30">
            <v>20.977029614075306</v>
          </cell>
          <cell r="W30">
            <v>18.167862149010045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3.9918011059239289</v>
          </cell>
          <cell r="U37">
            <v>23.360019261656848</v>
          </cell>
          <cell r="V37">
            <v>30.406752837013876</v>
          </cell>
          <cell r="W37">
            <v>0.45236993281073634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3.3575351400940563</v>
          </cell>
          <cell r="X39">
            <v>0</v>
          </cell>
        </row>
        <row r="40">
          <cell r="T40">
            <v>1.5</v>
          </cell>
          <cell r="U40">
            <v>22.01365625</v>
          </cell>
          <cell r="V40">
            <v>105.40020235475453</v>
          </cell>
          <cell r="W40">
            <v>52.288295873759658</v>
          </cell>
          <cell r="X40">
            <v>0</v>
          </cell>
        </row>
        <row r="41">
          <cell r="T41">
            <v>18.700816435906518</v>
          </cell>
          <cell r="U41">
            <v>1.3034813300305972</v>
          </cell>
          <cell r="V41">
            <v>0</v>
          </cell>
          <cell r="W41">
            <v>0</v>
          </cell>
          <cell r="X41">
            <v>24.115043444028551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2.548518600222561</v>
          </cell>
        </row>
        <row r="43">
          <cell r="T43">
            <v>0.14607036001340537</v>
          </cell>
          <cell r="U43">
            <v>1.525731430410463</v>
          </cell>
          <cell r="V43">
            <v>0.35613019618188829</v>
          </cell>
          <cell r="W43">
            <v>6.5854952123934399E-2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0.64129319091675452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0</v>
          </cell>
        </row>
        <row r="53">
          <cell r="E53">
            <v>3.2223770587889593</v>
          </cell>
        </row>
        <row r="54">
          <cell r="E54">
            <v>44.559074374942114</v>
          </cell>
        </row>
        <row r="55">
          <cell r="E55">
            <v>13.801033069140475</v>
          </cell>
        </row>
        <row r="56">
          <cell r="E56">
            <v>53.321417696630832</v>
          </cell>
        </row>
        <row r="57">
          <cell r="E57">
            <v>63.833639735754474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 énergie"/>
      <sheetName val="FE_et_bio"/>
      <sheetName val="VP"/>
      <sheetName val="VUL"/>
      <sheetName val="PL"/>
      <sheetName val="donnees parc"/>
      <sheetName val="B&amp;C"/>
      <sheetName val="2RM"/>
      <sheetName val="Autres_modes"/>
      <sheetName val="Aérien"/>
      <sheetName val="Trafic"/>
      <sheetName val="Feuil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3">
          <cell r="H23">
            <v>629.84570702567703</v>
          </cell>
          <cell r="J23">
            <v>746.12634327708076</v>
          </cell>
          <cell r="N23">
            <v>684.63084367246472</v>
          </cell>
        </row>
        <row r="25">
          <cell r="H25">
            <v>64.888834107401252</v>
          </cell>
          <cell r="J25">
            <v>140.59793923050162</v>
          </cell>
          <cell r="N25">
            <v>187.05149835225939</v>
          </cell>
        </row>
        <row r="26">
          <cell r="H26">
            <v>37.912440194392154</v>
          </cell>
          <cell r="J26">
            <v>75.079943524557834</v>
          </cell>
          <cell r="N26">
            <v>97.003287033728711</v>
          </cell>
        </row>
        <row r="27">
          <cell r="H27">
            <v>7.2496149479999996</v>
          </cell>
          <cell r="J27">
            <v>14.4</v>
          </cell>
          <cell r="N27">
            <v>6.5</v>
          </cell>
        </row>
        <row r="28">
          <cell r="H28">
            <v>9.5825009382689181</v>
          </cell>
          <cell r="J28">
            <v>11.58776593289357</v>
          </cell>
          <cell r="N28">
            <v>11.683292928212129</v>
          </cell>
        </row>
        <row r="29">
          <cell r="H29">
            <v>5.5</v>
          </cell>
          <cell r="J29">
            <v>19.108172758676037</v>
          </cell>
          <cell r="N29">
            <v>28.331906374785511</v>
          </cell>
        </row>
        <row r="30">
          <cell r="H30">
            <v>754.94948226573945</v>
          </cell>
          <cell r="J30">
            <v>1006.9001647237097</v>
          </cell>
          <cell r="N30">
            <v>1015.2008283614504</v>
          </cell>
        </row>
        <row r="31">
          <cell r="H31">
            <v>749.44948226573945</v>
          </cell>
          <cell r="J31">
            <v>987.79199196503373</v>
          </cell>
          <cell r="N31">
            <v>986.86892198666487</v>
          </cell>
        </row>
      </sheetData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 energie vecteurs"/>
      <sheetName val="T energie usages"/>
      <sheetName val="Résultats"/>
      <sheetName val="T CO2"/>
      <sheetName val="T logement"/>
      <sheetName val="G energie"/>
      <sheetName val="G mix energie"/>
      <sheetName val="G mix élec"/>
      <sheetName val="G mix carb"/>
      <sheetName val="G mix gaz"/>
      <sheetName val="G CO2"/>
      <sheetName val="T parc auto"/>
      <sheetName val="G parc auto total"/>
      <sheetName val="G parc elec"/>
      <sheetName val="G parc auto"/>
      <sheetName val="T transport"/>
      <sheetName val="G parc logt"/>
      <sheetName val="Table Graphs"/>
    </sheetNames>
    <sheetDataSet>
      <sheetData sheetId="0" refreshError="1"/>
      <sheetData sheetId="1" refreshError="1"/>
      <sheetData sheetId="2">
        <row r="1">
          <cell r="B1" t="str">
            <v>SNBC3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313" t="s">
        <v>0</v>
      </c>
      <c r="C7" s="5" t="s">
        <v>1</v>
      </c>
      <c r="D7" s="2"/>
      <c r="E7" s="6">
        <f>SUM(E8:E9)</f>
        <v>89.447820110999999</v>
      </c>
      <c r="F7" s="6">
        <f>SUM(F8:F9)</f>
        <v>78.829809683999997</v>
      </c>
      <c r="G7" s="84">
        <f t="shared" ref="G7:R7" si="1">SUM(G8:G9)</f>
        <v>76.981552406999995</v>
      </c>
      <c r="H7" s="6">
        <f t="shared" si="1"/>
        <v>76.685818034000008</v>
      </c>
      <c r="I7" s="85">
        <f t="shared" si="1"/>
        <v>75.402950339</v>
      </c>
      <c r="J7" s="84">
        <f t="shared" si="1"/>
        <v>75.510469251000004</v>
      </c>
      <c r="K7" s="6">
        <f t="shared" si="1"/>
        <v>75.907956038000009</v>
      </c>
      <c r="L7" s="6">
        <f t="shared" si="1"/>
        <v>76.257811019999991</v>
      </c>
      <c r="M7" s="6">
        <f t="shared" si="1"/>
        <v>74.171491614000004</v>
      </c>
      <c r="N7" s="85">
        <f t="shared" si="1"/>
        <v>74.320081431000006</v>
      </c>
      <c r="O7" s="84">
        <f t="shared" si="1"/>
        <v>70.135099595</v>
      </c>
      <c r="P7" s="6">
        <f t="shared" si="1"/>
        <v>67.324271405000005</v>
      </c>
      <c r="Q7" s="6">
        <f t="shared" si="1"/>
        <v>64.626554236000004</v>
      </c>
      <c r="R7" s="6">
        <f t="shared" si="1"/>
        <v>62.047005883999994</v>
      </c>
      <c r="S7" s="85">
        <f>SUM(S8:S9)</f>
        <v>59.616346084</v>
      </c>
      <c r="T7" s="94">
        <f>SUM(T8:T9)</f>
        <v>51.421473299999995</v>
      </c>
      <c r="U7" s="94">
        <f>SUM(U8:U9)</f>
        <v>45.780877400000001</v>
      </c>
      <c r="V7" s="94">
        <f>SUM(V8:V9)</f>
        <v>40.865326359999997</v>
      </c>
      <c r="W7" s="94">
        <f>SUM(W8:W9)</f>
        <v>36.25783508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14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74.954530500000004</v>
      </c>
      <c r="G8" s="22">
        <f>VLOOKUP($D8,Résultats!$B$2:$AX$476,G$5,FALSE)</f>
        <v>72.547390669999999</v>
      </c>
      <c r="H8" s="16">
        <f>VLOOKUP($D8,Résultats!$B$2:$AX$476,H$5,FALSE)</f>
        <v>72.030633800000004</v>
      </c>
      <c r="I8" s="86">
        <f>VLOOKUP($D8,Résultats!$B$2:$AX$476,I$5,FALSE)</f>
        <v>71.826992200000007</v>
      </c>
      <c r="J8" s="22">
        <f>VLOOKUP($D8,Résultats!$B$2:$AX$476,J$5,FALSE)</f>
        <v>71.734583360000002</v>
      </c>
      <c r="K8" s="16">
        <f>VLOOKUP($D8,Résultats!$B$2:$AX$476,K$5,FALSE)</f>
        <v>71.921113270000006</v>
      </c>
      <c r="L8" s="16">
        <f>VLOOKUP($D8,Résultats!$B$2:$AX$476,L$5,FALSE)</f>
        <v>72.065274939999995</v>
      </c>
      <c r="M8" s="16">
        <f>VLOOKUP($D8,Résultats!$B$2:$AX$476,M$5,FALSE)</f>
        <v>69.558256670000006</v>
      </c>
      <c r="N8" s="86">
        <f>VLOOKUP($D8,Résultats!$B$2:$AX$476,N$5,FALSE)</f>
        <v>69.42102285</v>
      </c>
      <c r="O8" s="22">
        <f>VLOOKUP($D8,Résultats!$B$2:$AX$476,O$5,FALSE)</f>
        <v>65.318353169999995</v>
      </c>
      <c r="P8" s="16">
        <f>VLOOKUP($D8,Résultats!$B$2:$AX$476,P$5,FALSE)</f>
        <v>62.497888969999998</v>
      </c>
      <c r="Q8" s="16">
        <f>VLOOKUP($D8,Résultats!$B$2:$AX$476,Q$5,FALSE)</f>
        <v>59.780493890000002</v>
      </c>
      <c r="R8" s="16">
        <f>VLOOKUP($D8,Résultats!$B$2:$AX$476,R$5,FALSE)</f>
        <v>57.174033799999997</v>
      </c>
      <c r="S8" s="86">
        <f>VLOOKUP($D8,Résultats!$B$2:$AX$476,S$5,FALSE)</f>
        <v>54.700337220000002</v>
      </c>
      <c r="T8" s="95">
        <f>VLOOKUP($D8,Résultats!$B$2:$AX$476,T$5,FALSE)</f>
        <v>41.703055659999997</v>
      </c>
      <c r="U8" s="95">
        <f>VLOOKUP($D8,Résultats!$B$2:$AX$476,U$5,FALSE)</f>
        <v>27.49879366</v>
      </c>
      <c r="V8" s="95">
        <f>VLOOKUP($D8,Résultats!$B$2:$AX$476,V$5,FALSE)</f>
        <v>16.901196939999998</v>
      </c>
      <c r="W8" s="95">
        <f>VLOOKUP($D8,Résultats!$B$2:$AX$476,W$5,FALSE)</f>
        <v>12.80677674</v>
      </c>
      <c r="X8" s="45">
        <f>W8-'[1]Cibles THREEME'!$H4</f>
        <v>2.4061695088085049</v>
      </c>
      <c r="Y8" s="75"/>
      <c r="Z8" s="198" t="s">
        <v>68</v>
      </c>
      <c r="AA8" s="199">
        <f>I27</f>
        <v>240.74997589840001</v>
      </c>
      <c r="AB8" s="199">
        <f>S27</f>
        <v>223.2984064529</v>
      </c>
      <c r="AC8" s="89">
        <f>W27</f>
        <v>149.16209281245997</v>
      </c>
    </row>
    <row r="9" spans="1:29" x14ac:dyDescent="0.25">
      <c r="A9" s="3"/>
      <c r="B9" s="315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3.875279184</v>
      </c>
      <c r="G9" s="22">
        <f>VLOOKUP($D9,Résultats!$B$2:$AX$476,G$5,FALSE)</f>
        <v>4.4341617370000002</v>
      </c>
      <c r="H9" s="16">
        <f>VLOOKUP($D9,Résultats!$B$2:$AX$476,H$5,FALSE)</f>
        <v>4.655184234</v>
      </c>
      <c r="I9" s="86">
        <f>VLOOKUP($D9,Résultats!$B$2:$AX$476,I$5,FALSE)</f>
        <v>3.5759581389999999</v>
      </c>
      <c r="J9" s="22">
        <f>VLOOKUP($D9,Résultats!$B$2:$AX$476,J$5,FALSE)</f>
        <v>3.7758858910000002</v>
      </c>
      <c r="K9" s="16">
        <f>VLOOKUP($D9,Résultats!$B$2:$AX$476,K$5,FALSE)</f>
        <v>3.9868427679999998</v>
      </c>
      <c r="L9" s="16">
        <f>VLOOKUP($D9,Résultats!$B$2:$AX$476,L$5,FALSE)</f>
        <v>4.19253608</v>
      </c>
      <c r="M9" s="16">
        <f>VLOOKUP($D9,Résultats!$B$2:$AX$476,M$5,FALSE)</f>
        <v>4.6132349440000002</v>
      </c>
      <c r="N9" s="86">
        <f>VLOOKUP($D9,Résultats!$B$2:$AX$476,N$5,FALSE)</f>
        <v>4.8990585810000002</v>
      </c>
      <c r="O9" s="22">
        <f>VLOOKUP($D9,Résultats!$B$2:$AX$476,O$5,FALSE)</f>
        <v>4.8167464249999998</v>
      </c>
      <c r="P9" s="16">
        <f>VLOOKUP($D9,Résultats!$B$2:$AX$476,P$5,FALSE)</f>
        <v>4.8263824350000002</v>
      </c>
      <c r="Q9" s="16">
        <f>VLOOKUP($D9,Résultats!$B$2:$AX$476,Q$5,FALSE)</f>
        <v>4.8460603459999998</v>
      </c>
      <c r="R9" s="16">
        <f>VLOOKUP($D9,Résultats!$B$2:$AX$476,R$5,FALSE)</f>
        <v>4.8729720839999997</v>
      </c>
      <c r="S9" s="86">
        <f>VLOOKUP($D9,Résultats!$B$2:$AX$476,S$5,FALSE)</f>
        <v>4.9160088640000001</v>
      </c>
      <c r="T9" s="95">
        <f>VLOOKUP($D9,Résultats!$B$2:$AX$476,T$5,FALSE)</f>
        <v>9.7184176400000002</v>
      </c>
      <c r="U9" s="95">
        <f>VLOOKUP($D9,Résultats!$B$2:$AX$476,U$5,FALSE)</f>
        <v>18.282083740000001</v>
      </c>
      <c r="V9" s="95">
        <f>VLOOKUP($D9,Résultats!$B$2:$AX$476,V$5,FALSE)</f>
        <v>23.964129419999999</v>
      </c>
      <c r="W9" s="95">
        <f>VLOOKUP($D9,Résultats!$B$2:$AX$476,W$5,FALSE)</f>
        <v>23.451058339999999</v>
      </c>
      <c r="X9" s="45">
        <f>W9-'[1]Cibles THREEME'!$H5</f>
        <v>19.954217124422918</v>
      </c>
      <c r="Y9" s="75"/>
      <c r="Z9" s="75"/>
      <c r="AA9" s="75"/>
      <c r="AB9" s="75"/>
      <c r="AC9" s="75"/>
    </row>
    <row r="10" spans="1:29" ht="15" customHeight="1" x14ac:dyDescent="0.25">
      <c r="A10" s="3"/>
      <c r="B10" s="313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143.10312019689999</v>
      </c>
      <c r="G10" s="21">
        <f t="shared" ref="G10:R10" si="2">SUM(G11:G18)</f>
        <v>137.22319100369998</v>
      </c>
      <c r="H10" s="8">
        <f t="shared" si="2"/>
        <v>134.49162216439998</v>
      </c>
      <c r="I10" s="87">
        <f t="shared" si="2"/>
        <v>128.46941448460001</v>
      </c>
      <c r="J10" s="21">
        <f t="shared" si="2"/>
        <v>126.22570238829999</v>
      </c>
      <c r="K10" s="8">
        <f t="shared" si="2"/>
        <v>122.81606527100001</v>
      </c>
      <c r="L10" s="8">
        <f t="shared" si="2"/>
        <v>118.56771359970001</v>
      </c>
      <c r="M10" s="8">
        <f t="shared" si="2"/>
        <v>130.50411733400003</v>
      </c>
      <c r="N10" s="87">
        <f t="shared" si="2"/>
        <v>135.08045072569999</v>
      </c>
      <c r="O10" s="21">
        <f t="shared" si="2"/>
        <v>140.33873653950002</v>
      </c>
      <c r="P10" s="8">
        <f t="shared" si="2"/>
        <v>140.9460774909</v>
      </c>
      <c r="Q10" s="8">
        <f t="shared" si="2"/>
        <v>140.48400807510001</v>
      </c>
      <c r="R10" s="8">
        <f t="shared" si="2"/>
        <v>139.44082533240001</v>
      </c>
      <c r="S10" s="87">
        <f>SUM(S11:S18)</f>
        <v>138.05534167500002</v>
      </c>
      <c r="T10" s="96">
        <f>SUM(T11:T18)</f>
        <v>121.32391009845998</v>
      </c>
      <c r="U10" s="96">
        <f>SUM(U11:U18)</f>
        <v>117.83316667704999</v>
      </c>
      <c r="V10" s="96">
        <f>SUM(V11:V18)</f>
        <v>102.21337477968001</v>
      </c>
      <c r="W10" s="96">
        <f>SUM(W11:W18)</f>
        <v>88.774184191759986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14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126.84715799999999</v>
      </c>
      <c r="G11" s="22">
        <f>VLOOKUP($D11,Résultats!$B$2:$AX$476,G$5,FALSE)</f>
        <v>118.652008</v>
      </c>
      <c r="H11" s="16">
        <f>VLOOKUP($D11,Résultats!$B$2:$AX$476,H$5,FALSE)</f>
        <v>115.03117039999999</v>
      </c>
      <c r="I11" s="86">
        <f>VLOOKUP($D11,Résultats!$B$2:$AX$476,I$5,FALSE)</f>
        <v>107.86023590000001</v>
      </c>
      <c r="J11" s="22">
        <f>VLOOKUP($D11,Résultats!$B$2:$AX$476,J$5,FALSE)</f>
        <v>106.03057889999999</v>
      </c>
      <c r="K11" s="16">
        <f>VLOOKUP($D11,Résultats!$B$2:$AX$476,K$5,FALSE)</f>
        <v>103.26177130000001</v>
      </c>
      <c r="L11" s="16">
        <f>VLOOKUP($D11,Résultats!$B$2:$AX$476,L$5,FALSE)</f>
        <v>99.821585600000006</v>
      </c>
      <c r="M11" s="16">
        <f>VLOOKUP($D11,Résultats!$B$2:$AX$476,M$5,FALSE)</f>
        <v>108.70982890000001</v>
      </c>
      <c r="N11" s="86">
        <f>VLOOKUP($D11,Résultats!$B$2:$AX$476,N$5,FALSE)</f>
        <v>112.3686441</v>
      </c>
      <c r="O11" s="22">
        <f>VLOOKUP($D11,Résultats!$B$2:$AX$476,O$5,FALSE)</f>
        <v>116.25222100000001</v>
      </c>
      <c r="P11" s="16">
        <f>VLOOKUP($D11,Résultats!$B$2:$AX$476,P$5,FALSE)</f>
        <v>116.259101</v>
      </c>
      <c r="Q11" s="16">
        <f>VLOOKUP($D11,Résultats!$B$2:$AX$476,Q$5,FALSE)</f>
        <v>115.37994620000001</v>
      </c>
      <c r="R11" s="16">
        <f>VLOOKUP($D11,Résultats!$B$2:$AX$476,R$5,FALSE)</f>
        <v>114.02883300000001</v>
      </c>
      <c r="S11" s="86">
        <f>VLOOKUP($D11,Résultats!$B$2:$AX$476,S$5,FALSE)</f>
        <v>112.4033538</v>
      </c>
      <c r="T11" s="95">
        <f>VLOOKUP($D11,Résultats!$B$2:$AX$476,T$5,FALSE)</f>
        <v>94.076072319999994</v>
      </c>
      <c r="U11" s="95">
        <f>VLOOKUP($D11,Résultats!$B$2:$AX$476,U$5,FALSE)</f>
        <v>90.249348609999998</v>
      </c>
      <c r="V11" s="95">
        <f>VLOOKUP($D11,Résultats!$B$2:$AX$476,V$5,FALSE)</f>
        <v>70.489820379999998</v>
      </c>
      <c r="W11" s="95">
        <f>VLOOKUP($D11,Résultats!$B$2:$AX$476,W$5,FALSE)</f>
        <v>53.239120870000001</v>
      </c>
      <c r="X11" s="45">
        <f>W11-'[1]Cibles THREEME'!$H10</f>
        <v>50.581417438435864</v>
      </c>
      <c r="Y11" s="75"/>
      <c r="Z11" s="75"/>
      <c r="AA11" s="75"/>
      <c r="AB11" s="75"/>
      <c r="AC11" s="75"/>
    </row>
    <row r="12" spans="1:29" x14ac:dyDescent="0.25">
      <c r="A12" s="3"/>
      <c r="B12" s="314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0.60805413100000005</v>
      </c>
      <c r="G12" s="22">
        <f>VLOOKUP($D12,Résultats!$B$2:$AX$476,G$5,FALSE)</f>
        <v>0.43365823069999998</v>
      </c>
      <c r="H12" s="16">
        <f>VLOOKUP($D12,Résultats!$B$2:$AX$476,H$5,FALSE)</f>
        <v>0.38404036539999997</v>
      </c>
      <c r="I12" s="86">
        <f>VLOOKUP($D12,Résultats!$B$2:$AX$476,I$5,FALSE)</f>
        <v>0.34202879850000001</v>
      </c>
      <c r="J12" s="22">
        <f>VLOOKUP($D12,Résultats!$B$2:$AX$476,J$5,FALSE)</f>
        <v>0.54723445900000001</v>
      </c>
      <c r="K12" s="16">
        <f>VLOOKUP($D12,Résultats!$B$2:$AX$476,K$5,FALSE)</f>
        <v>0.7292745678</v>
      </c>
      <c r="L12" s="16">
        <f>VLOOKUP($D12,Résultats!$B$2:$AX$476,L$5,FALSE)</f>
        <v>0.88639330439999997</v>
      </c>
      <c r="M12" s="16">
        <f>VLOOKUP($D12,Résultats!$B$2:$AX$476,M$5,FALSE)</f>
        <v>0.36703194589999999</v>
      </c>
      <c r="N12" s="86">
        <f>VLOOKUP($D12,Résultats!$B$2:$AX$476,N$5,FALSE)</f>
        <v>0.1178344586</v>
      </c>
      <c r="O12" s="22">
        <f>VLOOKUP($D12,Résultats!$B$2:$AX$476,O$5,FALSE)</f>
        <v>0.1132059777</v>
      </c>
      <c r="P12" s="16">
        <f>VLOOKUP($D12,Résultats!$B$2:$AX$476,P$5,FALSE)</f>
        <v>0.104330572</v>
      </c>
      <c r="Q12" s="16">
        <f>VLOOKUP($D12,Résultats!$B$2:$AX$476,Q$5,FALSE)</f>
        <v>9.4545462999999996E-2</v>
      </c>
      <c r="R12" s="16">
        <f>VLOOKUP($D12,Résultats!$B$2:$AX$476,R$5,FALSE)</f>
        <v>8.4683421100000003E-2</v>
      </c>
      <c r="S12" s="86">
        <f>VLOOKUP($D12,Résultats!$B$2:$AX$476,S$5,FALSE)</f>
        <v>7.4664528100000002E-2</v>
      </c>
      <c r="T12" s="95">
        <f>VLOOKUP($D12,Résultats!$B$2:$AX$476,T$5,FALSE)</f>
        <v>6.4912404300000004E-2</v>
      </c>
      <c r="U12" s="95">
        <f>VLOOKUP($D12,Résultats!$B$2:$AX$476,U$5,FALSE)</f>
        <v>1.3291447600000001E-2</v>
      </c>
      <c r="V12" s="95">
        <f>VLOOKUP($D12,Résultats!$B$2:$AX$476,V$5,FALSE)</f>
        <v>7.8584146899999905E-3</v>
      </c>
      <c r="W12" s="95">
        <f>VLOOKUP($D12,Résultats!$B$2:$AX$476,W$5,FALSE)</f>
        <v>7.5870356799999997E-3</v>
      </c>
      <c r="X12" s="45">
        <f>W12-'[1]Cibles THREEME'!$H11</f>
        <v>7.5870356799999997E-3</v>
      </c>
      <c r="Y12" s="75"/>
      <c r="Z12" s="200"/>
      <c r="AA12" s="188"/>
      <c r="AB12" s="188"/>
      <c r="AC12" s="188"/>
    </row>
    <row r="13" spans="1:29" x14ac:dyDescent="0.25">
      <c r="A13" s="3"/>
      <c r="B13" s="314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2.7181231160000001</v>
      </c>
      <c r="G13" s="22">
        <f>VLOOKUP($D13,Résultats!$B$2:$AX$476,G$5,FALSE)</f>
        <v>3.5059040769999998</v>
      </c>
      <c r="H13" s="16">
        <f>VLOOKUP($D13,Résultats!$B$2:$AX$476,H$5,FALSE)</f>
        <v>3.7832558540000001</v>
      </c>
      <c r="I13" s="86">
        <f>VLOOKUP($D13,Résultats!$B$2:$AX$476,I$5,FALSE)</f>
        <v>6.0074244779999999</v>
      </c>
      <c r="J13" s="22">
        <f>VLOOKUP($D13,Résultats!$B$2:$AX$476,J$5,FALSE)</f>
        <v>4.4882589299999998</v>
      </c>
      <c r="K13" s="16">
        <f>VLOOKUP($D13,Résultats!$B$2:$AX$476,K$5,FALSE)</f>
        <v>3.0482174720000001</v>
      </c>
      <c r="L13" s="16">
        <f>VLOOKUP($D13,Résultats!$B$2:$AX$476,L$5,FALSE)</f>
        <v>1.720292052</v>
      </c>
      <c r="M13" s="16">
        <f>VLOOKUP($D13,Résultats!$B$2:$AX$476,M$5,FALSE)</f>
        <v>5.8064433519999996</v>
      </c>
      <c r="N13" s="86">
        <f>VLOOKUP($D13,Résultats!$B$2:$AX$476,N$5,FALSE)</f>
        <v>6.1808576149999999</v>
      </c>
      <c r="O13" s="22">
        <f>VLOOKUP($D13,Résultats!$B$2:$AX$476,O$5,FALSE)</f>
        <v>6.2365296450000001</v>
      </c>
      <c r="P13" s="16">
        <f>VLOOKUP($D13,Résultats!$B$2:$AX$476,P$5,FALSE)</f>
        <v>6.0785082609999996</v>
      </c>
      <c r="Q13" s="16">
        <f>VLOOKUP($D13,Résultats!$B$2:$AX$476,Q$5,FALSE)</f>
        <v>5.8749138160000003</v>
      </c>
      <c r="R13" s="16">
        <f>VLOOKUP($D13,Résultats!$B$2:$AX$476,R$5,FALSE)</f>
        <v>5.6548539409999998</v>
      </c>
      <c r="S13" s="86">
        <f>VLOOKUP($D13,Résultats!$B$2:$AX$476,S$5,FALSE)</f>
        <v>5.4246143709999997</v>
      </c>
      <c r="T13" s="95">
        <f>VLOOKUP($D13,Résultats!$B$2:$AX$476,T$5,FALSE)</f>
        <v>3.5881627319999998</v>
      </c>
      <c r="U13" s="95">
        <f>VLOOKUP($D13,Résultats!$B$2:$AX$476,U$5,FALSE)</f>
        <v>0.38820551279999999</v>
      </c>
      <c r="V13" s="95">
        <f>VLOOKUP($D13,Résultats!$B$2:$AX$476,V$5,FALSE)</f>
        <v>0.4761225993</v>
      </c>
      <c r="W13" s="95">
        <f>VLOOKUP($D13,Résultats!$B$2:$AX$476,W$5,FALSE)</f>
        <v>0.54069765940000003</v>
      </c>
      <c r="X13" s="45">
        <f>W13-'[1]Cibles THREEME'!$H12</f>
        <v>-1.7522229482239604</v>
      </c>
      <c r="Y13" s="75"/>
    </row>
    <row r="14" spans="1:29" x14ac:dyDescent="0.25">
      <c r="A14" s="3"/>
      <c r="B14" s="314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3.194433471</v>
      </c>
      <c r="G14" s="22">
        <f>VLOOKUP($D14,Résultats!$B$2:$AX$476,G$5,FALSE)</f>
        <v>2.4303517129999999</v>
      </c>
      <c r="H14" s="16">
        <f>VLOOKUP($D14,Résultats!$B$2:$AX$476,H$5,FALSE)</f>
        <v>2.1985553379999998</v>
      </c>
      <c r="I14" s="86">
        <f>VLOOKUP($D14,Résultats!$B$2:$AX$476,I$5,FALSE)</f>
        <v>0.94264744810000001</v>
      </c>
      <c r="J14" s="22">
        <f>VLOOKUP($D14,Résultats!$B$2:$AX$476,J$5,FALSE)</f>
        <v>0.75500490330000003</v>
      </c>
      <c r="K14" s="16">
        <f>VLOOKUP($D14,Résultats!$B$2:$AX$476,K$5,FALSE)</f>
        <v>0.57586135419999995</v>
      </c>
      <c r="L14" s="16">
        <f>VLOOKUP($D14,Résultats!$B$2:$AX$476,L$5,FALSE)</f>
        <v>0.40963632529999999</v>
      </c>
      <c r="M14" s="16">
        <f>VLOOKUP($D14,Résultats!$B$2:$AX$476,M$5,FALSE)</f>
        <v>0.35553243509999999</v>
      </c>
      <c r="N14" s="86">
        <f>VLOOKUP($D14,Résultats!$B$2:$AX$476,N$5,FALSE)</f>
        <v>5.9386679099999999E-2</v>
      </c>
      <c r="O14" s="22">
        <f>VLOOKUP($D14,Résultats!$B$2:$AX$476,O$5,FALSE)</f>
        <v>4.7969467799999999E-2</v>
      </c>
      <c r="P14" s="16">
        <f>VLOOKUP($D14,Résultats!$B$2:$AX$476,P$5,FALSE)</f>
        <v>3.4397841899999997E-2</v>
      </c>
      <c r="Q14" s="16">
        <f>VLOOKUP($D14,Résultats!$B$2:$AX$476,Q$5,FALSE)</f>
        <v>2.05616941E-2</v>
      </c>
      <c r="R14" s="16">
        <f>VLOOKUP($D14,Résultats!$B$2:$AX$476,R$5,FALSE)</f>
        <v>2.04032863E-2</v>
      </c>
      <c r="S14" s="86">
        <f>VLOOKUP($D14,Résultats!$B$2:$AX$476,S$5,FALSE)</f>
        <v>2.0194166900000001E-2</v>
      </c>
      <c r="T14" s="95">
        <f>VLOOKUP($D14,Résultats!$B$2:$AX$476,T$5,FALSE)</f>
        <v>8.8015911600000003E-3</v>
      </c>
      <c r="U14" s="95">
        <f>VLOOKUP($D14,Résultats!$B$2:$AX$476,U$5,FALSE)</f>
        <v>8.3140196500000006E-3</v>
      </c>
      <c r="V14" s="95">
        <f>VLOOKUP($D14,Résultats!$B$2:$AX$476,V$5,FALSE)</f>
        <v>7.8584146899999905E-3</v>
      </c>
      <c r="W14" s="95">
        <f>VLOOKUP($D14,Résultats!$B$2:$AX$476,W$5,FALSE)</f>
        <v>7.5870356799999997E-3</v>
      </c>
      <c r="X14" s="45">
        <f>W14-'[1]Cibles THREEME'!$H13</f>
        <v>7.5870356799999997E-3</v>
      </c>
      <c r="Y14" s="75"/>
    </row>
    <row r="15" spans="1:29" x14ac:dyDescent="0.25">
      <c r="A15" s="3"/>
      <c r="B15" s="314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1.7410218449999999</v>
      </c>
      <c r="G15" s="22">
        <f>VLOOKUP($D15,Résultats!$B$2:$AX$476,G$5,FALSE)</f>
        <v>2.5216281199999999</v>
      </c>
      <c r="H15" s="16">
        <f>VLOOKUP($D15,Résultats!$B$2:$AX$476,H$5,FALSE)</f>
        <v>2.828347247</v>
      </c>
      <c r="I15" s="86">
        <f>VLOOKUP($D15,Résultats!$B$2:$AX$476,I$5,FALSE)</f>
        <v>3.8383770689999999</v>
      </c>
      <c r="J15" s="22">
        <f>VLOOKUP($D15,Résultats!$B$2:$AX$476,J$5,FALSE)</f>
        <v>3.9923677720000001</v>
      </c>
      <c r="K15" s="16">
        <f>VLOOKUP($D15,Résultats!$B$2:$AX$476,K$5,FALSE)</f>
        <v>4.096623203</v>
      </c>
      <c r="L15" s="16">
        <f>VLOOKUP($D15,Résultats!$B$2:$AX$476,L$5,FALSE)</f>
        <v>4.1573178789999998</v>
      </c>
      <c r="M15" s="16">
        <f>VLOOKUP($D15,Résultats!$B$2:$AX$476,M$5,FALSE)</f>
        <v>4.4180908680000002</v>
      </c>
      <c r="N15" s="86">
        <f>VLOOKUP($D15,Résultats!$B$2:$AX$476,N$5,FALSE)</f>
        <v>4.8574208539999999</v>
      </c>
      <c r="O15" s="22">
        <f>VLOOKUP($D15,Résultats!$B$2:$AX$476,O$5,FALSE)</f>
        <v>5.4015409319999996</v>
      </c>
      <c r="P15" s="16">
        <f>VLOOKUP($D15,Résultats!$B$2:$AX$476,P$5,FALSE)</f>
        <v>5.7815271770000001</v>
      </c>
      <c r="Q15" s="16">
        <f>VLOOKUP($D15,Résultats!$B$2:$AX$476,Q$5,FALSE)</f>
        <v>6.1180125820000004</v>
      </c>
      <c r="R15" s="16">
        <f>VLOOKUP($D15,Résultats!$B$2:$AX$476,R$5,FALSE)</f>
        <v>6.4133185150000003</v>
      </c>
      <c r="S15" s="86">
        <f>VLOOKUP($D15,Résultats!$B$2:$AX$476,S$5,FALSE)</f>
        <v>6.6870355989999997</v>
      </c>
      <c r="T15" s="95">
        <f>VLOOKUP($D15,Résultats!$B$2:$AX$476,T$5,FALSE)</f>
        <v>9.4646597260000007</v>
      </c>
      <c r="U15" s="95">
        <f>VLOOKUP($D15,Résultats!$B$2:$AX$476,U$5,FALSE)</f>
        <v>12.32134299</v>
      </c>
      <c r="V15" s="95">
        <f>VLOOKUP($D15,Résultats!$B$2:$AX$476,V$5,FALSE)</f>
        <v>15.32883941</v>
      </c>
      <c r="W15" s="95">
        <f>VLOOKUP($D15,Résultats!$B$2:$AX$476,W$5,FALSE)</f>
        <v>18.37374827</v>
      </c>
      <c r="X15" s="45">
        <f>W15-'[1]Cibles THREEME'!$H14</f>
        <v>0.60074741015477429</v>
      </c>
      <c r="Y15" s="75"/>
    </row>
    <row r="16" spans="1:29" x14ac:dyDescent="0.25">
      <c r="A16" s="3"/>
      <c r="B16" s="314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0.61059533889999995</v>
      </c>
      <c r="G16" s="22">
        <f>VLOOKUP($D16,Résultats!$B$2:$AX$476,G$5,FALSE)</f>
        <v>0.97161446100000004</v>
      </c>
      <c r="H16" s="16">
        <f>VLOOKUP($D16,Résultats!$B$2:$AX$476,H$5,FALSE)</f>
        <v>1.1245192180000001</v>
      </c>
      <c r="I16" s="86">
        <f>VLOOKUP($D16,Résultats!$B$2:$AX$476,I$5,FALSE)</f>
        <v>1.6915924579999999</v>
      </c>
      <c r="J16" s="22">
        <f>VLOOKUP($D16,Résultats!$B$2:$AX$476,J$5,FALSE)</f>
        <v>1.759456951</v>
      </c>
      <c r="K16" s="16">
        <f>VLOOKUP($D16,Résultats!$B$2:$AX$476,K$5,FALSE)</f>
        <v>1.805402854</v>
      </c>
      <c r="L16" s="16">
        <f>VLOOKUP($D16,Résultats!$B$2:$AX$476,L$5,FALSE)</f>
        <v>1.8321513089999999</v>
      </c>
      <c r="M16" s="16">
        <f>VLOOKUP($D16,Résultats!$B$2:$AX$476,M$5,FALSE)</f>
        <v>2.0226389199999999</v>
      </c>
      <c r="N16" s="86">
        <f>VLOOKUP($D16,Résultats!$B$2:$AX$476,N$5,FALSE)</f>
        <v>2.365273894</v>
      </c>
      <c r="O16" s="22">
        <f>VLOOKUP($D16,Résultats!$B$2:$AX$476,O$5,FALSE)</f>
        <v>2.9112509690000001</v>
      </c>
      <c r="P16" s="16">
        <f>VLOOKUP($D16,Résultats!$B$2:$AX$476,P$5,FALSE)</f>
        <v>3.379921618</v>
      </c>
      <c r="Q16" s="16">
        <f>VLOOKUP($D16,Résultats!$B$2:$AX$476,Q$5,FALSE)</f>
        <v>3.8235685620000002</v>
      </c>
      <c r="R16" s="16">
        <f>VLOOKUP($D16,Résultats!$B$2:$AX$476,R$5,FALSE)</f>
        <v>4.2333953380000002</v>
      </c>
      <c r="S16" s="86">
        <f>VLOOKUP($D16,Résultats!$B$2:$AX$476,S$5,FALSE)</f>
        <v>4.6254586570000003</v>
      </c>
      <c r="T16" s="95">
        <f>VLOOKUP($D16,Résultats!$B$2:$AX$476,T$5,FALSE)</f>
        <v>6.1067417300000004</v>
      </c>
      <c r="U16" s="95">
        <f>VLOOKUP($D16,Résultats!$B$2:$AX$476,U$5,FALSE)</f>
        <v>7.2458776150000004</v>
      </c>
      <c r="V16" s="95">
        <f>VLOOKUP($D16,Résultats!$B$2:$AX$476,V$5,FALSE)</f>
        <v>8.5572272700000003</v>
      </c>
      <c r="W16" s="95">
        <f>VLOOKUP($D16,Résultats!$B$2:$AX$476,W$5,FALSE)</f>
        <v>9.5544946579999994</v>
      </c>
      <c r="X16" s="45">
        <f>W16-'[1]Cibles THREEME'!$H17</f>
        <v>-0.93561712187962165</v>
      </c>
      <c r="Y16" s="75"/>
    </row>
    <row r="17" spans="1:39" x14ac:dyDescent="0.25">
      <c r="A17" s="3"/>
      <c r="B17" s="314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4.9415378739999998</v>
      </c>
      <c r="G17" s="22">
        <f>VLOOKUP($D17,Résultats!$B$2:$AX$476,G$5,FALSE)</f>
        <v>5.3389721640000003</v>
      </c>
      <c r="H17" s="16">
        <f>VLOOKUP($D17,Résultats!$B$2:$AX$476,H$5,FALSE)</f>
        <v>5.4309362510000003</v>
      </c>
      <c r="I17" s="86">
        <f>VLOOKUP($D17,Résultats!$B$2:$AX$476,I$5,FALSE)</f>
        <v>5.040898908</v>
      </c>
      <c r="J17" s="22">
        <f>VLOOKUP($D17,Résultats!$B$2:$AX$476,J$5,FALSE)</f>
        <v>5.2397087190000002</v>
      </c>
      <c r="K17" s="16">
        <f>VLOOKUP($D17,Résultats!$B$2:$AX$476,K$5,FALSE)</f>
        <v>5.3730282970000003</v>
      </c>
      <c r="L17" s="16">
        <f>VLOOKUP($D17,Résultats!$B$2:$AX$476,L$5,FALSE)</f>
        <v>5.4490788879999998</v>
      </c>
      <c r="M17" s="16">
        <f>VLOOKUP($D17,Résultats!$B$2:$AX$476,M$5,FALSE)</f>
        <v>5.4058293920000002</v>
      </c>
      <c r="N17" s="86">
        <f>VLOOKUP($D17,Résultats!$B$2:$AX$476,N$5,FALSE)</f>
        <v>5.6335154940000001</v>
      </c>
      <c r="O17" s="22">
        <f>VLOOKUP($D17,Résultats!$B$2:$AX$476,O$5,FALSE)</f>
        <v>5.885648754</v>
      </c>
      <c r="P17" s="16">
        <f>VLOOKUP($D17,Résultats!$B$2:$AX$476,P$5,FALSE)</f>
        <v>5.9439248090000003</v>
      </c>
      <c r="Q17" s="16">
        <f>VLOOKUP($D17,Résultats!$B$2:$AX$476,Q$5,FALSE)</f>
        <v>5.9569587119999996</v>
      </c>
      <c r="R17" s="16">
        <f>VLOOKUP($D17,Résultats!$B$2:$AX$476,R$5,FALSE)</f>
        <v>5.9403528799999998</v>
      </c>
      <c r="S17" s="86">
        <f>VLOOKUP($D17,Résultats!$B$2:$AX$476,S$5,FALSE)</f>
        <v>5.9084841859999999</v>
      </c>
      <c r="T17" s="95">
        <f>VLOOKUP($D17,Résultats!$B$2:$AX$476,T$5,FALSE)</f>
        <v>5.4197082759999997</v>
      </c>
      <c r="U17" s="95">
        <f>VLOOKUP($D17,Résultats!$B$2:$AX$476,U$5,FALSE)</f>
        <v>4.9838253159999999</v>
      </c>
      <c r="V17" s="95">
        <f>VLOOKUP($D17,Résultats!$B$2:$AX$476,V$5,FALSE)</f>
        <v>4.8551519760000001</v>
      </c>
      <c r="W17" s="95">
        <f>VLOOKUP($D17,Résultats!$B$2:$AX$476,W$5,FALSE)</f>
        <v>4.6568099820000004</v>
      </c>
      <c r="X17" s="45">
        <f>W17-'[1]Cibles THREEME'!$H18</f>
        <v>-0.80320721490455593</v>
      </c>
      <c r="Y17" s="75"/>
    </row>
    <row r="18" spans="1:39" x14ac:dyDescent="0.25">
      <c r="A18" s="3"/>
      <c r="B18" s="315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2.4421964209999998</v>
      </c>
      <c r="G18" s="88">
        <f>VLOOKUP($D18,Résultats!$B$2:$AX$476,G$5,FALSE)</f>
        <v>3.3690542379999999</v>
      </c>
      <c r="H18" s="17">
        <f>VLOOKUP($D18,Résultats!$B$2:$AX$476,H$5,FALSE)</f>
        <v>3.7107974910000001</v>
      </c>
      <c r="I18" s="89">
        <f>VLOOKUP($D18,Résultats!$B$2:$AX$476,I$5,FALSE)</f>
        <v>2.746209425</v>
      </c>
      <c r="J18" s="88">
        <f>VLOOKUP($D18,Résultats!$B$2:$AX$476,J$5,FALSE)</f>
        <v>3.4130917539999999</v>
      </c>
      <c r="K18" s="17">
        <f>VLOOKUP($D18,Résultats!$B$2:$AX$476,K$5,FALSE)</f>
        <v>3.925886223</v>
      </c>
      <c r="L18" s="17">
        <f>VLOOKUP($D18,Résultats!$B$2:$AX$476,L$5,FALSE)</f>
        <v>4.2912582419999996</v>
      </c>
      <c r="M18" s="17">
        <f>VLOOKUP($D18,Résultats!$B$2:$AX$476,M$5,FALSE)</f>
        <v>3.4187215210000002</v>
      </c>
      <c r="N18" s="89">
        <f>VLOOKUP($D18,Résultats!$B$2:$AX$476,N$5,FALSE)</f>
        <v>3.497517631</v>
      </c>
      <c r="O18" s="88">
        <f>VLOOKUP($D18,Résultats!$B$2:$AX$476,O$5,FALSE)</f>
        <v>3.4903697939999998</v>
      </c>
      <c r="P18" s="17">
        <f>VLOOKUP($D18,Résultats!$B$2:$AX$476,P$5,FALSE)</f>
        <v>3.3643662120000002</v>
      </c>
      <c r="Q18" s="17">
        <f>VLOOKUP($D18,Résultats!$B$2:$AX$476,Q$5,FALSE)</f>
        <v>3.215501046</v>
      </c>
      <c r="R18" s="17">
        <f>VLOOKUP($D18,Résultats!$B$2:$AX$476,R$5,FALSE)</f>
        <v>3.064984951</v>
      </c>
      <c r="S18" s="89">
        <f>VLOOKUP($D18,Résultats!$B$2:$AX$476,S$5,FALSE)</f>
        <v>2.9115363670000001</v>
      </c>
      <c r="T18" s="97">
        <f>VLOOKUP($D18,Résultats!$B$2:$AX$476,T$5,FALSE)</f>
        <v>2.594851319</v>
      </c>
      <c r="U18" s="97">
        <f>VLOOKUP($D18,Résultats!$B$2:$AX$476,U$5,FALSE)</f>
        <v>2.6229611660000001</v>
      </c>
      <c r="V18" s="97">
        <f>VLOOKUP($D18,Résultats!$B$2:$AX$476,V$5,FALSE)</f>
        <v>2.4904963150000001</v>
      </c>
      <c r="W18" s="97">
        <f>VLOOKUP($D18,Résultats!$B$2:$AX$476,W$5,FALSE)</f>
        <v>2.3941386809999998</v>
      </c>
      <c r="X18" s="45">
        <f>W18-'[1]Cibles THREEME'!$H19</f>
        <v>1.2320116673695176</v>
      </c>
      <c r="Y18" s="75"/>
    </row>
    <row r="19" spans="1:39" ht="15" customHeight="1" x14ac:dyDescent="0.25">
      <c r="A19" s="3"/>
      <c r="B19" s="313" t="s">
        <v>53</v>
      </c>
      <c r="C19" s="5" t="s">
        <v>1</v>
      </c>
      <c r="D19" s="2"/>
      <c r="E19" s="6">
        <f>SUM(E20:E25)</f>
        <v>38.5161228865</v>
      </c>
      <c r="F19" s="6">
        <f>SUM(F20:F25)</f>
        <v>37.997203717500007</v>
      </c>
      <c r="G19" s="84">
        <f t="shared" ref="G19:R19" si="3">SUM(G20:G25)</f>
        <v>37.054628608199998</v>
      </c>
      <c r="H19" s="6">
        <f t="shared" si="3"/>
        <v>35.836282677100002</v>
      </c>
      <c r="I19" s="85">
        <f t="shared" si="3"/>
        <v>34.408615668800003</v>
      </c>
      <c r="J19" s="84">
        <f t="shared" si="3"/>
        <v>33.027969282399994</v>
      </c>
      <c r="K19" s="6">
        <f t="shared" si="3"/>
        <v>32.533225993499997</v>
      </c>
      <c r="L19" s="6">
        <f t="shared" si="3"/>
        <v>32.343924875500001</v>
      </c>
      <c r="M19" s="6">
        <f t="shared" si="3"/>
        <v>30.218423034599997</v>
      </c>
      <c r="N19" s="85">
        <f t="shared" si="3"/>
        <v>29.954228624400002</v>
      </c>
      <c r="O19" s="84">
        <f t="shared" si="3"/>
        <v>27.453531402700001</v>
      </c>
      <c r="P19" s="6">
        <f t="shared" si="3"/>
        <v>26.239083667100001</v>
      </c>
      <c r="Q19" s="6">
        <f t="shared" si="3"/>
        <v>25.275879635099997</v>
      </c>
      <c r="R19" s="6">
        <f t="shared" si="3"/>
        <v>24.484067232400005</v>
      </c>
      <c r="S19" s="85">
        <f>SUM(S20:S25)</f>
        <v>23.781829782899997</v>
      </c>
      <c r="T19" s="94">
        <f>SUM(T20:T25)</f>
        <v>22.4457234413</v>
      </c>
      <c r="U19" s="94">
        <f>SUM(U20:U25)</f>
        <v>21.912393516599998</v>
      </c>
      <c r="V19" s="94">
        <f>SUM(V20:V25)</f>
        <v>21.5877954075</v>
      </c>
      <c r="W19" s="94">
        <f>SUM(W20:W25)</f>
        <v>21.109418294699992</v>
      </c>
      <c r="X19" s="3"/>
      <c r="Y19" s="75"/>
    </row>
    <row r="20" spans="1:39" x14ac:dyDescent="0.25">
      <c r="A20" s="3"/>
      <c r="B20" s="314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32.644546980000001</v>
      </c>
      <c r="G20" s="22">
        <f>VLOOKUP($D20,Résultats!$B$2:$AX$476,G$5,FALSE)</f>
        <v>28.425651169999998</v>
      </c>
      <c r="H20" s="16">
        <f>VLOOKUP($D20,Résultats!$B$2:$AX$476,H$5,FALSE)</f>
        <v>25.976330040000001</v>
      </c>
      <c r="I20" s="86">
        <f>VLOOKUP($D20,Résultats!$B$2:$AX$476,I$5,FALSE)</f>
        <v>23.604251739999999</v>
      </c>
      <c r="J20" s="22">
        <f>VLOOKUP($D20,Résultats!$B$2:$AX$476,J$5,FALSE)</f>
        <v>22.562743659999999</v>
      </c>
      <c r="K20" s="16">
        <f>VLOOKUP($D20,Résultats!$B$2:$AX$476,K$5,FALSE)</f>
        <v>22.13290245</v>
      </c>
      <c r="L20" s="16">
        <f>VLOOKUP($D20,Résultats!$B$2:$AX$476,L$5,FALSE)</f>
        <v>21.913868959999999</v>
      </c>
      <c r="M20" s="16">
        <f>VLOOKUP($D20,Résultats!$B$2:$AX$476,M$5,FALSE)</f>
        <v>18.124014200000001</v>
      </c>
      <c r="N20" s="86">
        <f>VLOOKUP($D20,Résultats!$B$2:$AX$476,N$5,FALSE)</f>
        <v>17.35211589</v>
      </c>
      <c r="O20" s="22">
        <f>VLOOKUP($D20,Résultats!$B$2:$AX$476,O$5,FALSE)</f>
        <v>15.203311510000001</v>
      </c>
      <c r="P20" s="16">
        <f>VLOOKUP($D20,Résultats!$B$2:$AX$476,P$5,FALSE)</f>
        <v>13.85497496</v>
      </c>
      <c r="Q20" s="16">
        <f>VLOOKUP($D20,Résultats!$B$2:$AX$476,Q$5,FALSE)</f>
        <v>12.688871880000001</v>
      </c>
      <c r="R20" s="16">
        <f>VLOOKUP($D20,Résultats!$B$2:$AX$476,R$5,FALSE)</f>
        <v>11.683010149999999</v>
      </c>
      <c r="S20" s="86">
        <f>VLOOKUP($D20,Résultats!$B$2:$AX$476,S$5,FALSE)</f>
        <v>10.75057191</v>
      </c>
      <c r="T20" s="95">
        <f>VLOOKUP($D20,Résultats!$B$2:$AX$476,T$5,FALSE)</f>
        <v>7.4120406760000002</v>
      </c>
      <c r="U20" s="95">
        <f>VLOOKUP($D20,Résultats!$B$2:$AX$476,U$5,FALSE)</f>
        <v>4.5922321789999998</v>
      </c>
      <c r="V20" s="95">
        <f>VLOOKUP($D20,Résultats!$B$2:$AX$476,V$5,FALSE)</f>
        <v>2.614069185</v>
      </c>
      <c r="W20" s="95">
        <f>VLOOKUP($D20,Résultats!$B$2:$AX$476,W$5,FALSE)</f>
        <v>0.1302652201</v>
      </c>
      <c r="X20" s="45">
        <f>W20-'[1]Cibles THREEME'!$H28</f>
        <v>-5.3085175094594579</v>
      </c>
      <c r="Y20" s="75"/>
    </row>
    <row r="21" spans="1:39" x14ac:dyDescent="0.25">
      <c r="A21" s="3"/>
      <c r="B21" s="314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3.2569785520000001</v>
      </c>
      <c r="G21" s="22">
        <f>VLOOKUP($D21,Résultats!$B$2:$AX$476,G$5,FALSE)</f>
        <v>6.4282425879999998</v>
      </c>
      <c r="H21" s="16">
        <f>VLOOKUP($D21,Résultats!$B$2:$AX$476,H$5,FALSE)</f>
        <v>7.7165392720000003</v>
      </c>
      <c r="I21" s="86">
        <f>VLOOKUP($D21,Résultats!$B$2:$AX$476,I$5,FALSE)</f>
        <v>6.5311627750000003</v>
      </c>
      <c r="J21" s="22">
        <f>VLOOKUP($D21,Résultats!$B$2:$AX$476,J$5,FALSE)</f>
        <v>6.4829476960000001</v>
      </c>
      <c r="K21" s="16">
        <f>VLOOKUP($D21,Résultats!$B$2:$AX$476,K$5,FALSE)</f>
        <v>6.5928183320000002</v>
      </c>
      <c r="L21" s="16">
        <f>VLOOKUP($D21,Résultats!$B$2:$AX$476,L$5,FALSE)</f>
        <v>6.7566809430000001</v>
      </c>
      <c r="M21" s="16">
        <f>VLOOKUP($D21,Résultats!$B$2:$AX$476,M$5,FALSE)</f>
        <v>6.1004844809999996</v>
      </c>
      <c r="N21" s="86">
        <f>VLOOKUP($D21,Résultats!$B$2:$AX$476,N$5,FALSE)</f>
        <v>6.0419098440000001</v>
      </c>
      <c r="O21" s="22">
        <f>VLOOKUP($D21,Résultats!$B$2:$AX$476,O$5,FALSE)</f>
        <v>5.5544566959999999</v>
      </c>
      <c r="P21" s="16">
        <f>VLOOKUP($D21,Résultats!$B$2:$AX$476,P$5,FALSE)</f>
        <v>5.3253157599999996</v>
      </c>
      <c r="Q21" s="16">
        <f>VLOOKUP($D21,Résultats!$B$2:$AX$476,Q$5,FALSE)</f>
        <v>5.1461531699999998</v>
      </c>
      <c r="R21" s="16">
        <f>VLOOKUP($D21,Résultats!$B$2:$AX$476,R$5,FALSE)</f>
        <v>5.0062748450000001</v>
      </c>
      <c r="S21" s="86">
        <f>VLOOKUP($D21,Résultats!$B$2:$AX$476,S$5,FALSE)</f>
        <v>4.883831163</v>
      </c>
      <c r="T21" s="95">
        <f>VLOOKUP($D21,Résultats!$B$2:$AX$476,T$5,FALSE)</f>
        <v>4.3693792509999998</v>
      </c>
      <c r="U21" s="95">
        <f>VLOOKUP($D21,Résultats!$B$2:$AX$476,U$5,FALSE)</f>
        <v>4.0861732579999996</v>
      </c>
      <c r="V21" s="95">
        <f>VLOOKUP($D21,Résultats!$B$2:$AX$476,V$5,FALSE)</f>
        <v>3.877892729</v>
      </c>
      <c r="W21" s="95">
        <f>VLOOKUP($D21,Résultats!$B$2:$AX$476,W$5,FALSE)</f>
        <v>3.7502944579999999</v>
      </c>
      <c r="X21" s="45">
        <f>W21-'[1]Cibles THREEME'!$H29</f>
        <v>-8.1608913776686691</v>
      </c>
      <c r="Y21" s="75"/>
    </row>
    <row r="22" spans="1:39" x14ac:dyDescent="0.25">
      <c r="A22" s="3"/>
      <c r="B22" s="314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0.1065281641</v>
      </c>
      <c r="G22" s="22">
        <f>VLOOKUP($D22,Résultats!$B$2:$AX$476,G$5,FALSE)</f>
        <v>9.37277948E-2</v>
      </c>
      <c r="H22" s="16">
        <f>VLOOKUP($D22,Résultats!$B$2:$AX$476,H$5,FALSE)</f>
        <v>8.5949016500000003E-2</v>
      </c>
      <c r="I22" s="86">
        <f>VLOOKUP($D22,Résultats!$B$2:$AX$476,I$5,FALSE)</f>
        <v>0.36526198669999999</v>
      </c>
      <c r="J22" s="22">
        <f>VLOOKUP($D22,Résultats!$B$2:$AX$476,J$5,FALSE)</f>
        <v>0.32850249660000003</v>
      </c>
      <c r="K22" s="16">
        <f>VLOOKUP($D22,Résultats!$B$2:$AX$476,K$5,FALSE)</f>
        <v>0.30217975670000002</v>
      </c>
      <c r="L22" s="16">
        <f>VLOOKUP($D22,Résultats!$B$2:$AX$476,L$5,FALSE)</f>
        <v>0.27950337450000001</v>
      </c>
      <c r="M22" s="16">
        <f>VLOOKUP($D22,Résultats!$B$2:$AX$476,M$5,FALSE)</f>
        <v>0.87996020699999999</v>
      </c>
      <c r="N22" s="86">
        <f>VLOOKUP($D22,Résultats!$B$2:$AX$476,N$5,FALSE)</f>
        <v>1.055790727</v>
      </c>
      <c r="O22" s="22">
        <f>VLOOKUP($D22,Résultats!$B$2:$AX$476,O$5,FALSE)</f>
        <v>1.2795820659999999</v>
      </c>
      <c r="P22" s="16">
        <f>VLOOKUP($D22,Résultats!$B$2:$AX$476,P$5,FALSE)</f>
        <v>1.523960376</v>
      </c>
      <c r="Q22" s="16">
        <f>VLOOKUP($D22,Résultats!$B$2:$AX$476,Q$5,FALSE)</f>
        <v>1.7607701060000001</v>
      </c>
      <c r="R22" s="16">
        <f>VLOOKUP($D22,Résultats!$B$2:$AX$476,R$5,FALSE)</f>
        <v>1.953058285</v>
      </c>
      <c r="S22" s="86">
        <f>VLOOKUP($D22,Résultats!$B$2:$AX$476,S$5,FALSE)</f>
        <v>2.1399142869999999</v>
      </c>
      <c r="T22" s="95">
        <f>VLOOKUP($D22,Résultats!$B$2:$AX$476,T$5,FALSE)</f>
        <v>3.7693491020000001</v>
      </c>
      <c r="U22" s="95">
        <f>VLOOKUP($D22,Résultats!$B$2:$AX$476,U$5,FALSE)</f>
        <v>5.5230480479999997</v>
      </c>
      <c r="V22" s="95">
        <f>VLOOKUP($D22,Résultats!$B$2:$AX$476,V$5,FALSE)</f>
        <v>6.9063656880000002</v>
      </c>
      <c r="W22" s="95">
        <f>VLOOKUP($D22,Résultats!$B$2:$AX$476,W$5,FALSE)</f>
        <v>8.6279239029999903</v>
      </c>
      <c r="X22" s="45">
        <f>W22-'[1]Cibles THREEME'!$H30</f>
        <v>-3.6976854095252811</v>
      </c>
      <c r="Y22" s="75"/>
      <c r="Z22" s="75"/>
      <c r="AA22" s="75"/>
    </row>
    <row r="23" spans="1:39" x14ac:dyDescent="0.25">
      <c r="A23" s="3"/>
      <c r="B23" s="314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0.60102969709999998</v>
      </c>
      <c r="G23" s="22">
        <f>VLOOKUP($D23,Résultats!$B$2:$AX$476,G$5,FALSE)</f>
        <v>0.57237535380000004</v>
      </c>
      <c r="H23" s="16">
        <f>VLOOKUP($D23,Résultats!$B$2:$AX$476,H$5,FALSE)</f>
        <v>0.53884978969999997</v>
      </c>
      <c r="I23" s="86">
        <f>VLOOKUP($D23,Résultats!$B$2:$AX$476,I$5,FALSE)</f>
        <v>1.4091751699999999</v>
      </c>
      <c r="J23" s="22">
        <f>VLOOKUP($D23,Résultats!$B$2:$AX$476,J$5,FALSE)</f>
        <v>1.1829042830000001</v>
      </c>
      <c r="K23" s="16">
        <f>VLOOKUP($D23,Résultats!$B$2:$AX$476,K$5,FALSE)</f>
        <v>1.001422493</v>
      </c>
      <c r="L23" s="16">
        <f>VLOOKUP($D23,Résultats!$B$2:$AX$476,L$5,FALSE)</f>
        <v>0.83610615749999995</v>
      </c>
      <c r="M23" s="16">
        <f>VLOOKUP($D23,Résultats!$B$2:$AX$476,M$5,FALSE)</f>
        <v>0.99620906779999996</v>
      </c>
      <c r="N23" s="86">
        <f>VLOOKUP($D23,Résultats!$B$2:$AX$476,N$5,FALSE)</f>
        <v>1.027953186</v>
      </c>
      <c r="O23" s="22">
        <f>VLOOKUP($D23,Résultats!$B$2:$AX$476,O$5,FALSE)</f>
        <v>0.97674676890000001</v>
      </c>
      <c r="P23" s="16">
        <f>VLOOKUP($D23,Résultats!$B$2:$AX$476,P$5,FALSE)</f>
        <v>0.96679521499999999</v>
      </c>
      <c r="Q23" s="16">
        <f>VLOOKUP($D23,Résultats!$B$2:$AX$476,Q$5,FALSE)</f>
        <v>0.96351694870000004</v>
      </c>
      <c r="R23" s="16">
        <f>VLOOKUP($D23,Résultats!$B$2:$AX$476,R$5,FALSE)</f>
        <v>0.95699613400000005</v>
      </c>
      <c r="S23" s="86">
        <f>VLOOKUP($D23,Résultats!$B$2:$AX$476,S$5,FALSE)</f>
        <v>0.95271048709999995</v>
      </c>
      <c r="T23" s="95">
        <f>VLOOKUP($D23,Résultats!$B$2:$AX$476,T$5,FALSE)</f>
        <v>0.86862339710000003</v>
      </c>
      <c r="U23" s="95">
        <f>VLOOKUP($D23,Résultats!$B$2:$AX$476,U$5,FALSE)</f>
        <v>0.86638483040000003</v>
      </c>
      <c r="V23" s="95">
        <f>VLOOKUP($D23,Résultats!$B$2:$AX$476,V$5,FALSE)</f>
        <v>0.82669354139999995</v>
      </c>
      <c r="W23" s="95">
        <f>VLOOKUP($D23,Résultats!$B$2:$AX$476,W$5,FALSE)</f>
        <v>0.82454909389999997</v>
      </c>
      <c r="X23" s="45">
        <f>W23-'[1]Cibles THREEME'!$H31</f>
        <v>3.302854989278281E-2</v>
      </c>
      <c r="Y23" s="75"/>
      <c r="Z23" s="75"/>
      <c r="AA23" s="75"/>
    </row>
    <row r="24" spans="1:39" x14ac:dyDescent="0.25">
      <c r="A24" s="3"/>
      <c r="B24" s="314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0.2677026213</v>
      </c>
      <c r="G24" s="22">
        <f>VLOOKUP($D24,Résultats!$B$2:$AX$476,G$5,FALSE)</f>
        <v>0.28889560860000002</v>
      </c>
      <c r="H24" s="16">
        <f>VLOOKUP($D24,Résultats!$B$2:$AX$476,H$5,FALSE)</f>
        <v>0.28357954790000001</v>
      </c>
      <c r="I24" s="86">
        <f>VLOOKUP($D24,Résultats!$B$2:$AX$476,I$5,FALSE)</f>
        <v>0.31943787810000002</v>
      </c>
      <c r="J24" s="22">
        <f>VLOOKUP($D24,Résultats!$B$2:$AX$476,J$5,FALSE)</f>
        <v>0.29739502379999999</v>
      </c>
      <c r="K24" s="16">
        <f>VLOOKUP($D24,Résultats!$B$2:$AX$476,K$5,FALSE)</f>
        <v>0.28400621679999999</v>
      </c>
      <c r="L24" s="16">
        <f>VLOOKUP($D24,Résultats!$B$2:$AX$476,L$5,FALSE)</f>
        <v>0.27362036849999999</v>
      </c>
      <c r="M24" s="16">
        <f>VLOOKUP($D24,Résultats!$B$2:$AX$476,M$5,FALSE)</f>
        <v>0.40919966880000003</v>
      </c>
      <c r="N24" s="86">
        <f>VLOOKUP($D24,Résultats!$B$2:$AX$476,N$5,FALSE)</f>
        <v>0.4468494174</v>
      </c>
      <c r="O24" s="22">
        <f>VLOOKUP($D24,Résultats!$B$2:$AX$476,O$5,FALSE)</f>
        <v>0.44434686579999999</v>
      </c>
      <c r="P24" s="16">
        <f>VLOOKUP($D24,Résultats!$B$2:$AX$476,P$5,FALSE)</f>
        <v>0.45828278109999998</v>
      </c>
      <c r="Q24" s="16">
        <f>VLOOKUP($D24,Résultats!$B$2:$AX$476,Q$5,FALSE)</f>
        <v>0.47414490640000001</v>
      </c>
      <c r="R24" s="16">
        <f>VLOOKUP($D24,Résultats!$B$2:$AX$476,R$5,FALSE)</f>
        <v>0.49302922339999999</v>
      </c>
      <c r="S24" s="86">
        <f>VLOOKUP($D24,Résultats!$B$2:$AX$476,S$5,FALSE)</f>
        <v>0.51201198179999996</v>
      </c>
      <c r="T24" s="95">
        <f>VLOOKUP($D24,Résultats!$B$2:$AX$476,T$5,FALSE)</f>
        <v>0.68222832820000001</v>
      </c>
      <c r="U24" s="95">
        <f>VLOOKUP($D24,Résultats!$B$2:$AX$476,U$5,FALSE)</f>
        <v>0.74489109519999996</v>
      </c>
      <c r="V24" s="95">
        <f>VLOOKUP($D24,Résultats!$B$2:$AX$476,V$5,FALSE)</f>
        <v>0.81075094510000001</v>
      </c>
      <c r="W24" s="95">
        <f>VLOOKUP($D24,Résultats!$B$2:$AX$476,W$5,FALSE)</f>
        <v>0.87881944369999998</v>
      </c>
      <c r="X24" s="45">
        <f>W24-'[1]Cibles THREEME'!$H32</f>
        <v>0.62086587534230442</v>
      </c>
      <c r="Y24" s="75"/>
      <c r="Z24" s="75"/>
      <c r="AA24" s="75"/>
    </row>
    <row r="25" spans="1:39" x14ac:dyDescent="0.25">
      <c r="A25" s="3"/>
      <c r="B25" s="315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1.120417703</v>
      </c>
      <c r="G25" s="88">
        <f>VLOOKUP($D25,Résultats!$B$2:$AX$476,G$5,FALSE)</f>
        <v>1.2457360930000001</v>
      </c>
      <c r="H25" s="17">
        <f>VLOOKUP($D25,Résultats!$B$2:$AX$476,H$5,FALSE)</f>
        <v>1.2350350109999999</v>
      </c>
      <c r="I25" s="89">
        <f>VLOOKUP($D25,Résultats!$B$2:$AX$476,I$5,FALSE)</f>
        <v>2.1793261190000002</v>
      </c>
      <c r="J25" s="88">
        <f>VLOOKUP($D25,Résultats!$B$2:$AX$476,J$5,FALSE)</f>
        <v>2.1734761229999999</v>
      </c>
      <c r="K25" s="17">
        <f>VLOOKUP($D25,Résultats!$B$2:$AX$476,K$5,FALSE)</f>
        <v>2.2198967449999998</v>
      </c>
      <c r="L25" s="17">
        <f>VLOOKUP($D25,Résultats!$B$2:$AX$476,L$5,FALSE)</f>
        <v>2.2841450719999998</v>
      </c>
      <c r="M25" s="17">
        <f>VLOOKUP($D25,Résultats!$B$2:$AX$476,M$5,FALSE)</f>
        <v>3.7085554100000002</v>
      </c>
      <c r="N25" s="89">
        <f>VLOOKUP($D25,Résultats!$B$2:$AX$476,N$5,FALSE)</f>
        <v>4.0296095599999999</v>
      </c>
      <c r="O25" s="88">
        <f>VLOOKUP($D25,Résultats!$B$2:$AX$476,O$5,FALSE)</f>
        <v>3.995087496</v>
      </c>
      <c r="P25" s="17">
        <f>VLOOKUP($D25,Résultats!$B$2:$AX$476,P$5,FALSE)</f>
        <v>4.1097545750000002</v>
      </c>
      <c r="Q25" s="17">
        <f>VLOOKUP($D25,Résultats!$B$2:$AX$476,Q$5,FALSE)</f>
        <v>4.2424226239999996</v>
      </c>
      <c r="R25" s="17">
        <f>VLOOKUP($D25,Résultats!$B$2:$AX$476,R$5,FALSE)</f>
        <v>4.3916985950000003</v>
      </c>
      <c r="S25" s="89">
        <f>VLOOKUP($D25,Résultats!$B$2:$AX$476,S$5,FALSE)</f>
        <v>4.5427899539999999</v>
      </c>
      <c r="T25" s="97">
        <f>VLOOKUP($D25,Résultats!$B$2:$AX$476,T$5,FALSE)</f>
        <v>5.3441026870000004</v>
      </c>
      <c r="U25" s="97">
        <f>VLOOKUP($D25,Résultats!$B$2:$AX$476,U$5,FALSE)</f>
        <v>6.0996641059999996</v>
      </c>
      <c r="V25" s="97">
        <f>VLOOKUP($D25,Résultats!$B$2:$AX$476,V$5,FALSE)</f>
        <v>6.5520233189999999</v>
      </c>
      <c r="W25" s="97">
        <f>VLOOKUP($D25,Résultats!$B$2:$AX$476,W$5,FALSE)</f>
        <v>6.8975661759999998</v>
      </c>
      <c r="X25" s="45">
        <f>W25-'[1]Cibles THREEME'!$H33</f>
        <v>-0.58359716696939046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4.5177528919999999</v>
      </c>
      <c r="G26" s="84">
        <f>VLOOKUP($D26,Résultats!$B$2:$AX$476,G$5,FALSE)</f>
        <v>2.8083996770000001</v>
      </c>
      <c r="H26" s="6">
        <f>VLOOKUP($D26,Résultats!$B$2:$AX$476,H$5,FALSE)</f>
        <v>2.6135319510000001</v>
      </c>
      <c r="I26" s="85">
        <f>VLOOKUP($D26,Résultats!$B$2:$AX$476,I$5,FALSE)</f>
        <v>2.4689954059999999</v>
      </c>
      <c r="J26" s="84">
        <f>VLOOKUP($D26,Résultats!$B$2:$AX$476,J$5,FALSE)</f>
        <v>2.391935997</v>
      </c>
      <c r="K26" s="6">
        <f>VLOOKUP($D26,Résultats!$B$2:$AX$476,K$5,FALSE)</f>
        <v>2.4019656540000001</v>
      </c>
      <c r="L26" s="6">
        <f>VLOOKUP($D26,Résultats!$B$2:$AX$476,L$5,FALSE)</f>
        <v>2.4524753289999999</v>
      </c>
      <c r="M26" s="6">
        <f>VLOOKUP($D26,Résultats!$B$2:$AX$476,M$5,FALSE)</f>
        <v>2.4593548759999999</v>
      </c>
      <c r="N26" s="85">
        <f>VLOOKUP($D26,Résultats!$B$2:$AX$476,N$5,FALSE)</f>
        <v>2.4030027710000001</v>
      </c>
      <c r="O26" s="84">
        <f>VLOOKUP($D26,Résultats!$B$2:$AX$476,O$5,FALSE)</f>
        <v>2.2973863919999999</v>
      </c>
      <c r="P26" s="6">
        <f>VLOOKUP($D26,Résultats!$B$2:$AX$476,P$5,FALSE)</f>
        <v>2.1721598439999998</v>
      </c>
      <c r="Q26" s="6">
        <f>VLOOKUP($D26,Résultats!$B$2:$AX$476,Q$5,FALSE)</f>
        <v>2.0534412249999998</v>
      </c>
      <c r="R26" s="6">
        <f>VLOOKUP($D26,Résultats!$B$2:$AX$476,R$5,FALSE)</f>
        <v>1.9431561639999999</v>
      </c>
      <c r="S26" s="85">
        <f>VLOOKUP($D26,Résultats!$B$2:$AX$476,S$5,FALSE)</f>
        <v>1.844888911</v>
      </c>
      <c r="T26" s="94">
        <f>VLOOKUP($D26,Résultats!$B$2:$AX$476,T$5,FALSE)</f>
        <v>1.9434954310000001</v>
      </c>
      <c r="U26" s="94">
        <f>VLOOKUP($D26,Résultats!$B$2:$AX$476,U$5,FALSE)</f>
        <v>2.2697159440000001</v>
      </c>
      <c r="V26" s="94">
        <f>VLOOKUP($D26,Résultats!$B$2:$AX$476,V$5,FALSE)</f>
        <v>2.6488195810000001</v>
      </c>
      <c r="W26" s="94">
        <f>VLOOKUP($D26,Résultats!$B$2:$AX$476,W$5,FALSE)</f>
        <v>3.020655246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264.44788649039998</v>
      </c>
      <c r="G27" s="23">
        <f t="shared" ref="G27:R27" si="4">G26+G19+G10+G7</f>
        <v>254.06777169589998</v>
      </c>
      <c r="H27" s="9">
        <f t="shared" si="4"/>
        <v>249.62725482650001</v>
      </c>
      <c r="I27" s="90">
        <f t="shared" si="4"/>
        <v>240.74997589840001</v>
      </c>
      <c r="J27" s="23">
        <f t="shared" si="4"/>
        <v>237.15607691869997</v>
      </c>
      <c r="K27" s="9">
        <f t="shared" si="4"/>
        <v>233.65921295650003</v>
      </c>
      <c r="L27" s="9">
        <f t="shared" si="4"/>
        <v>229.62192482420002</v>
      </c>
      <c r="M27" s="9">
        <f t="shared" si="4"/>
        <v>237.3533868586</v>
      </c>
      <c r="N27" s="90">
        <f t="shared" si="4"/>
        <v>241.75776355209999</v>
      </c>
      <c r="O27" s="23">
        <f t="shared" si="4"/>
        <v>240.22475392920001</v>
      </c>
      <c r="P27" s="9">
        <f t="shared" si="4"/>
        <v>236.68159240699998</v>
      </c>
      <c r="Q27" s="9">
        <f t="shared" si="4"/>
        <v>232.43988317119999</v>
      </c>
      <c r="R27" s="9">
        <f t="shared" si="4"/>
        <v>227.91505461279999</v>
      </c>
      <c r="S27" s="90">
        <f>S26+S19+S10+S7</f>
        <v>223.2984064529</v>
      </c>
      <c r="T27" s="98">
        <f>T26+T19+T10+T7</f>
        <v>197.13460227075998</v>
      </c>
      <c r="U27" s="98">
        <f>U26+U19+U10+U7</f>
        <v>187.79615353764999</v>
      </c>
      <c r="V27" s="98">
        <f>V26+V19+V10+V7</f>
        <v>167.31531612818003</v>
      </c>
      <c r="W27" s="98">
        <f>W26+W19+W10+W7</f>
        <v>149.16209281245997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313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76.467696533999998</v>
      </c>
      <c r="G33" s="84">
        <f t="shared" ref="G33:R33" si="5">SUM(G34:G35)</f>
        <v>74.401114176999997</v>
      </c>
      <c r="H33" s="6">
        <f t="shared" si="5"/>
        <v>74.026940414000009</v>
      </c>
      <c r="I33" s="85">
        <f t="shared" si="5"/>
        <v>73.907465148999989</v>
      </c>
      <c r="J33" s="84">
        <f t="shared" si="5"/>
        <v>73.514035511000003</v>
      </c>
      <c r="K33" s="6">
        <f t="shared" si="5"/>
        <v>73.409318638000002</v>
      </c>
      <c r="L33" s="6">
        <f t="shared" si="5"/>
        <v>73.263186709999999</v>
      </c>
      <c r="M33" s="6">
        <f t="shared" si="5"/>
        <v>71.364991063999994</v>
      </c>
      <c r="N33" s="85">
        <f t="shared" si="5"/>
        <v>71.409974231000007</v>
      </c>
      <c r="O33" s="84">
        <f t="shared" si="5"/>
        <v>67.366039485000002</v>
      </c>
      <c r="P33" s="6">
        <f t="shared" si="5"/>
        <v>64.645209605000005</v>
      </c>
      <c r="Q33" s="6">
        <f t="shared" si="5"/>
        <v>62.035720676000004</v>
      </c>
      <c r="R33" s="6">
        <f t="shared" si="5"/>
        <v>59.534888123999998</v>
      </c>
      <c r="S33" s="85">
        <f>SUM(S34:S35)</f>
        <v>57.180194633999996</v>
      </c>
      <c r="T33" s="94">
        <f>SUM(T34:T35)</f>
        <v>49.245611439999998</v>
      </c>
      <c r="U33" s="94">
        <f>SUM(U34:U35)</f>
        <v>43.726786580000002</v>
      </c>
      <c r="V33" s="94">
        <f>SUM(V34:V35)</f>
        <v>39.115797279999995</v>
      </c>
      <c r="W33" s="94">
        <f>SUM(W34:W35)</f>
        <v>35.248670680000004</v>
      </c>
      <c r="X33" s="3"/>
      <c r="Z33" s="197" t="s">
        <v>42</v>
      </c>
      <c r="AA33" s="201">
        <f>(I38+I40)/I36</f>
        <v>8.6413757768888395E-3</v>
      </c>
      <c r="AB33" s="201">
        <f>(S38+S40)/S36</f>
        <v>9.4212087655484765E-4</v>
      </c>
      <c r="AC33" s="202">
        <f>(W38+W40)/W36</f>
        <v>3.4818941500087535E-4</v>
      </c>
      <c r="AE33" s="197" t="s">
        <v>96</v>
      </c>
      <c r="AF33" s="201">
        <f>I34/I33</f>
        <v>0.95161573825065249</v>
      </c>
      <c r="AG33" s="201">
        <f>S34/S33</f>
        <v>0.91402602080201933</v>
      </c>
      <c r="AH33" s="202">
        <f>W34/W33</f>
        <v>0.33469665982876151</v>
      </c>
      <c r="AJ33" s="197" t="s">
        <v>66</v>
      </c>
      <c r="AK33" s="201">
        <f>I46/(I46+I48)</f>
        <v>0.98439656249933261</v>
      </c>
      <c r="AL33" s="201">
        <f>S46/(S46+S48)</f>
        <v>0.83041305457493042</v>
      </c>
      <c r="AM33" s="202">
        <f>W46/(W46+W48)</f>
        <v>1.4858895695759405E-2</v>
      </c>
    </row>
    <row r="34" spans="1:39" x14ac:dyDescent="0.25">
      <c r="A34" s="3"/>
      <c r="B34" s="314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72.592417350000005</v>
      </c>
      <c r="G34" s="22">
        <f>VLOOKUP($D34,Résultats!$B$2:$AX$476,G$5,FALSE)</f>
        <v>69.96695244</v>
      </c>
      <c r="H34" s="16">
        <f>VLOOKUP($D34,Résultats!$B$2:$AX$476,H$5,FALSE)</f>
        <v>69.371756180000006</v>
      </c>
      <c r="I34" s="86">
        <f>VLOOKUP($D34,Résultats!$B$2:$AX$476,I$5,FALSE)</f>
        <v>70.331507009999996</v>
      </c>
      <c r="J34" s="22">
        <f>VLOOKUP($D34,Résultats!$B$2:$AX$476,J$5,FALSE)</f>
        <v>69.738149620000002</v>
      </c>
      <c r="K34" s="16">
        <f>VLOOKUP($D34,Résultats!$B$2:$AX$476,K$5,FALSE)</f>
        <v>69.42247587</v>
      </c>
      <c r="L34" s="16">
        <f>VLOOKUP($D34,Résultats!$B$2:$AX$476,L$5,FALSE)</f>
        <v>69.070650630000003</v>
      </c>
      <c r="M34" s="16">
        <f>VLOOKUP($D34,Résultats!$B$2:$AX$476,M$5,FALSE)</f>
        <v>66.751756119999996</v>
      </c>
      <c r="N34" s="86">
        <f>VLOOKUP($D34,Résultats!$B$2:$AX$476,N$5,FALSE)</f>
        <v>66.510915650000001</v>
      </c>
      <c r="O34" s="22">
        <f>VLOOKUP($D34,Résultats!$B$2:$AX$476,O$5,FALSE)</f>
        <v>62.549293059999997</v>
      </c>
      <c r="P34" s="16">
        <f>VLOOKUP($D34,Résultats!$B$2:$AX$476,P$5,FALSE)</f>
        <v>59.818827169999999</v>
      </c>
      <c r="Q34" s="16">
        <f>VLOOKUP($D34,Résultats!$B$2:$AX$476,Q$5,FALSE)</f>
        <v>57.189660330000002</v>
      </c>
      <c r="R34" s="16">
        <f>VLOOKUP($D34,Résultats!$B$2:$AX$476,R$5,FALSE)</f>
        <v>54.661916040000001</v>
      </c>
      <c r="S34" s="86">
        <f>VLOOKUP($D34,Résultats!$B$2:$AX$476,S$5,FALSE)</f>
        <v>52.264185769999997</v>
      </c>
      <c r="T34" s="95">
        <f>VLOOKUP($D34,Résultats!$B$2:$AX$476,T$5,FALSE)</f>
        <v>39.527193799999999</v>
      </c>
      <c r="U34" s="95">
        <f>VLOOKUP($D34,Résultats!$B$2:$AX$476,U$5,FALSE)</f>
        <v>25.444702840000001</v>
      </c>
      <c r="V34" s="95">
        <f>VLOOKUP($D34,Résultats!$B$2:$AX$476,V$5,FALSE)</f>
        <v>15.15166786</v>
      </c>
      <c r="W34" s="95">
        <f>VLOOKUP($D34,Résultats!$B$2:$AX$476,W$5,FALSE)</f>
        <v>11.797612340000001</v>
      </c>
      <c r="X34" s="45">
        <f>W34-'[1]Cibles THREEME'!$AJ4</f>
        <v>2.1155097325140382</v>
      </c>
      <c r="Z34" s="197" t="s">
        <v>61</v>
      </c>
      <c r="AA34" s="201">
        <f>I37/I36</f>
        <v>0.69408091303017505</v>
      </c>
      <c r="AB34" s="201">
        <f>S37/S36</f>
        <v>0.62114143567218627</v>
      </c>
      <c r="AC34" s="202">
        <f>W37/W36</f>
        <v>0.32025252698327716</v>
      </c>
      <c r="AE34" s="198" t="s">
        <v>65</v>
      </c>
      <c r="AF34" s="203">
        <f>I35/I33</f>
        <v>4.8384261749347589E-2</v>
      </c>
      <c r="AG34" s="203">
        <f>S35/S33</f>
        <v>8.5973979197980652E-2</v>
      </c>
      <c r="AH34" s="204">
        <f>W35/W33</f>
        <v>0.66530334017123838</v>
      </c>
      <c r="AJ34" s="198" t="s">
        <v>67</v>
      </c>
      <c r="AK34" s="203">
        <f>I48/(I46+I48)</f>
        <v>1.5603437500667509E-2</v>
      </c>
      <c r="AL34" s="203">
        <f>S48/(S46+S48)</f>
        <v>0.16958694542506955</v>
      </c>
      <c r="AM34" s="204">
        <f>W48/(W46+W48)</f>
        <v>0.98514110430424073</v>
      </c>
    </row>
    <row r="35" spans="1:39" x14ac:dyDescent="0.25">
      <c r="A35" s="3"/>
      <c r="B35" s="315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3.875279184</v>
      </c>
      <c r="G35" s="22">
        <f>VLOOKUP($D35,Résultats!$B$2:$AX$476,G$5,FALSE)</f>
        <v>4.4341617370000002</v>
      </c>
      <c r="H35" s="16">
        <f>VLOOKUP($D35,Résultats!$B$2:$AX$476,H$5,FALSE)</f>
        <v>4.655184234</v>
      </c>
      <c r="I35" s="86">
        <f>VLOOKUP($D35,Résultats!$B$2:$AX$476,I$5,FALSE)</f>
        <v>3.5759581389999999</v>
      </c>
      <c r="J35" s="22">
        <f>VLOOKUP($D35,Résultats!$B$2:$AX$476,J$5,FALSE)</f>
        <v>3.7758858910000002</v>
      </c>
      <c r="K35" s="16">
        <f>VLOOKUP($D35,Résultats!$B$2:$AX$476,K$5,FALSE)</f>
        <v>3.9868427679999998</v>
      </c>
      <c r="L35" s="16">
        <f>VLOOKUP($D35,Résultats!$B$2:$AX$476,L$5,FALSE)</f>
        <v>4.19253608</v>
      </c>
      <c r="M35" s="16">
        <f>VLOOKUP($D35,Résultats!$B$2:$AX$476,M$5,FALSE)</f>
        <v>4.6132349440000002</v>
      </c>
      <c r="N35" s="86">
        <f>VLOOKUP($D35,Résultats!$B$2:$AX$476,N$5,FALSE)</f>
        <v>4.8990585810000002</v>
      </c>
      <c r="O35" s="22">
        <f>VLOOKUP($D35,Résultats!$B$2:$AX$476,O$5,FALSE)</f>
        <v>4.8167464249999998</v>
      </c>
      <c r="P35" s="16">
        <f>VLOOKUP($D35,Résultats!$B$2:$AX$476,P$5,FALSE)</f>
        <v>4.8263824350000002</v>
      </c>
      <c r="Q35" s="16">
        <f>VLOOKUP($D35,Résultats!$B$2:$AX$476,Q$5,FALSE)</f>
        <v>4.8460603459999998</v>
      </c>
      <c r="R35" s="16">
        <f>VLOOKUP($D35,Résultats!$B$2:$AX$476,R$5,FALSE)</f>
        <v>4.8729720839999997</v>
      </c>
      <c r="S35" s="86">
        <f>VLOOKUP($D35,Résultats!$B$2:$AX$476,S$5,FALSE)</f>
        <v>4.9160088640000001</v>
      </c>
      <c r="T35" s="95">
        <f>VLOOKUP($D35,Résultats!$B$2:$AX$476,T$5,FALSE)</f>
        <v>9.7184176400000002</v>
      </c>
      <c r="U35" s="95">
        <f>VLOOKUP($D35,Résultats!$B$2:$AX$476,U$5,FALSE)</f>
        <v>18.282083740000001</v>
      </c>
      <c r="V35" s="95">
        <f>VLOOKUP($D35,Résultats!$B$2:$AX$476,V$5,FALSE)</f>
        <v>23.964129419999999</v>
      </c>
      <c r="W35" s="95">
        <f>VLOOKUP($D35,Résultats!$B$2:$AX$476,W$5,FALSE)</f>
        <v>23.451058339999999</v>
      </c>
      <c r="X35" s="45">
        <f>W35-'[1]Cibles THREEME'!$AJ5</f>
        <v>19.954217124422918</v>
      </c>
      <c r="Z35" s="197" t="s">
        <v>93</v>
      </c>
      <c r="AA35" s="201">
        <f>I43/I36</f>
        <v>0.10258601322618527</v>
      </c>
      <c r="AB35" s="201">
        <f>S43/S36</f>
        <v>0.10094479367437256</v>
      </c>
      <c r="AC35" s="202">
        <f>W43/W36</f>
        <v>8.593144687520099E-2</v>
      </c>
      <c r="AE35" s="189" t="s">
        <v>92</v>
      </c>
      <c r="AF35" s="205">
        <f>SUM(AF33:AF34)</f>
        <v>1</v>
      </c>
      <c r="AG35" s="205">
        <f t="shared" ref="AG35:AH35" si="6">SUM(AG33:AG34)</f>
        <v>1</v>
      </c>
      <c r="AH35" s="205">
        <f t="shared" si="6"/>
        <v>0.99999999999999989</v>
      </c>
      <c r="AJ35" s="189" t="s">
        <v>92</v>
      </c>
      <c r="AK35" s="205">
        <f>SUM(AK33:AK34)</f>
        <v>1.0000000000000002</v>
      </c>
      <c r="AL35" s="205">
        <f t="shared" ref="AL35" si="7">SUM(AL33:AL34)</f>
        <v>1</v>
      </c>
      <c r="AM35" s="205">
        <f t="shared" ref="AM35" si="8">SUM(AM33:AM34)</f>
        <v>1.0000000000000002</v>
      </c>
    </row>
    <row r="36" spans="1:39" x14ac:dyDescent="0.25">
      <c r="A36" s="3"/>
      <c r="B36" s="313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38.491547091000001</v>
      </c>
      <c r="G36" s="21">
        <f t="shared" ref="G36:R36" si="9">SUM(G37:G44)</f>
        <v>38.411332931800004</v>
      </c>
      <c r="H36" s="8">
        <f t="shared" si="9"/>
        <v>38.233942578100013</v>
      </c>
      <c r="I36" s="87">
        <f t="shared" si="9"/>
        <v>38.222334085200004</v>
      </c>
      <c r="J36" s="21">
        <f t="shared" si="9"/>
        <v>38.378995315199994</v>
      </c>
      <c r="K36" s="8">
        <f t="shared" si="9"/>
        <v>38.155362757599995</v>
      </c>
      <c r="L36" s="8">
        <f t="shared" si="9"/>
        <v>37.6505922009</v>
      </c>
      <c r="M36" s="8">
        <f t="shared" si="9"/>
        <v>39.186891940800002</v>
      </c>
      <c r="N36" s="87">
        <f t="shared" si="9"/>
        <v>39.187874602100003</v>
      </c>
      <c r="O36" s="21">
        <f t="shared" si="9"/>
        <v>41.522276395699997</v>
      </c>
      <c r="P36" s="8">
        <f t="shared" si="9"/>
        <v>42.332423137099994</v>
      </c>
      <c r="Q36" s="8">
        <f t="shared" si="9"/>
        <v>42.780591045399994</v>
      </c>
      <c r="R36" s="8">
        <f t="shared" si="9"/>
        <v>43.013585065100003</v>
      </c>
      <c r="S36" s="87">
        <f>SUM(S37:S44)</f>
        <v>43.116336460500001</v>
      </c>
      <c r="T36" s="96">
        <f>SUM(T37:T44)</f>
        <v>44.547433807909997</v>
      </c>
      <c r="U36" s="96">
        <f>SUM(U37:U44)</f>
        <v>44.683744759410004</v>
      </c>
      <c r="V36" s="96">
        <f>SUM(V37:V44)</f>
        <v>44.039007022680003</v>
      </c>
      <c r="W36" s="96">
        <f>SUM(W37:W44)</f>
        <v>43.579758390880009</v>
      </c>
      <c r="X36" s="3"/>
      <c r="Z36" s="197" t="s">
        <v>62</v>
      </c>
      <c r="AA36" s="201">
        <f>I42/I36</f>
        <v>3.6998234274436256E-2</v>
      </c>
      <c r="AB36" s="201">
        <f>S42/S36</f>
        <v>8.7555323872621577E-2</v>
      </c>
      <c r="AC36" s="202">
        <f>W42/W36</f>
        <v>0.19408802045515886</v>
      </c>
    </row>
    <row r="37" spans="1:39" x14ac:dyDescent="0.25">
      <c r="A37" s="3"/>
      <c r="B37" s="314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30.60775808</v>
      </c>
      <c r="G37" s="22">
        <f>VLOOKUP($D37,Résultats!$B$2:$AX$476,G$5,FALSE)</f>
        <v>28.87675557</v>
      </c>
      <c r="H37" s="16">
        <f>VLOOKUP($D37,Résultats!$B$2:$AX$476,H$5,FALSE)</f>
        <v>28.06960729</v>
      </c>
      <c r="I37" s="86">
        <f>VLOOKUP($D37,Résultats!$B$2:$AX$476,I$5,FALSE)</f>
        <v>26.52939254</v>
      </c>
      <c r="J37" s="22">
        <f>VLOOKUP($D37,Résultats!$B$2:$AX$476,J$5,FALSE)</f>
        <v>26.59896955</v>
      </c>
      <c r="K37" s="16">
        <f>VLOOKUP($D37,Résultats!$B$2:$AX$476,K$5,FALSE)</f>
        <v>26.406665029999999</v>
      </c>
      <c r="L37" s="16">
        <f>VLOOKUP($D37,Résultats!$B$2:$AX$476,L$5,FALSE)</f>
        <v>26.022000129999999</v>
      </c>
      <c r="M37" s="16">
        <f>VLOOKUP($D37,Résultats!$B$2:$AX$476,M$5,FALSE)</f>
        <v>26.376542919999999</v>
      </c>
      <c r="N37" s="86">
        <f>VLOOKUP($D37,Résultats!$B$2:$AX$476,N$5,FALSE)</f>
        <v>26.059307520000001</v>
      </c>
      <c r="O37" s="22">
        <f>VLOOKUP($D37,Résultats!$B$2:$AX$476,O$5,FALSE)</f>
        <v>27.226296869999999</v>
      </c>
      <c r="P37" s="16">
        <f>VLOOKUP($D37,Résultats!$B$2:$AX$476,P$5,FALSE)</f>
        <v>27.37490639</v>
      </c>
      <c r="Q37" s="16">
        <f>VLOOKUP($D37,Résultats!$B$2:$AX$476,Q$5,FALSE)</f>
        <v>27.288034020000001</v>
      </c>
      <c r="R37" s="16">
        <f>VLOOKUP($D37,Résultats!$B$2:$AX$476,R$5,FALSE)</f>
        <v>27.072698169999999</v>
      </c>
      <c r="S37" s="86">
        <f>VLOOKUP($D37,Résultats!$B$2:$AX$476,S$5,FALSE)</f>
        <v>26.78134313</v>
      </c>
      <c r="T37" s="95">
        <f>VLOOKUP($D37,Résultats!$B$2:$AX$476,T$5,FALSE)</f>
        <v>23.70997775</v>
      </c>
      <c r="U37" s="95">
        <f>VLOOKUP($D37,Résultats!$B$2:$AX$476,U$5,FALSE)</f>
        <v>21.952161960000002</v>
      </c>
      <c r="V37" s="95">
        <f>VLOOKUP($D37,Résultats!$B$2:$AX$476,V$5,FALSE)</f>
        <v>17.675131090000001</v>
      </c>
      <c r="W37" s="95">
        <f>VLOOKUP($D37,Résultats!$B$2:$AX$476,W$5,FALSE)</f>
        <v>13.956527749999999</v>
      </c>
      <c r="X37" s="45">
        <f>W37-'[1]Cibles THREEME'!$AJ8</f>
        <v>13.335468618454302</v>
      </c>
      <c r="Z37" s="197" t="s">
        <v>63</v>
      </c>
      <c r="AA37" s="201">
        <f>I41/I36</f>
        <v>8.3952357065564309E-2</v>
      </c>
      <c r="AB37" s="201">
        <f>S41/S36</f>
        <v>0.12657892135617477</v>
      </c>
      <c r="AC37" s="202">
        <f>W41/W36</f>
        <v>0.37324050707458606</v>
      </c>
    </row>
    <row r="38" spans="1:39" x14ac:dyDescent="0.25">
      <c r="A38" s="3"/>
      <c r="B38" s="314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0.1622110903</v>
      </c>
      <c r="G38" s="22">
        <f>VLOOKUP($D38,Résultats!$B$2:$AX$476,G$5,FALSE)</f>
        <v>0.1213663079</v>
      </c>
      <c r="H38" s="16">
        <f>VLOOKUP($D38,Résultats!$B$2:$AX$476,H$5,FALSE)</f>
        <v>0.1091992495</v>
      </c>
      <c r="I38" s="86">
        <f>VLOOKUP($D38,Résultats!$B$2:$AX$476,I$5,FALSE)</f>
        <v>0.1111724291</v>
      </c>
      <c r="J38" s="22">
        <f>VLOOKUP($D38,Résultats!$B$2:$AX$476,J$5,FALSE)</f>
        <v>0.18192856330000001</v>
      </c>
      <c r="K38" s="16">
        <f>VLOOKUP($D38,Résultats!$B$2:$AX$476,K$5,FALSE)</f>
        <v>0.24785674660000001</v>
      </c>
      <c r="L38" s="16">
        <f>VLOOKUP($D38,Résultats!$B$2:$AX$476,L$5,FALSE)</f>
        <v>0.30799045310000001</v>
      </c>
      <c r="M38" s="16">
        <f>VLOOKUP($D38,Résultats!$B$2:$AX$476,M$5,FALSE)</f>
        <v>0.1187193334</v>
      </c>
      <c r="N38" s="86">
        <f>VLOOKUP($D38,Résultats!$B$2:$AX$476,N$5,FALSE)</f>
        <v>3.62242183E-2</v>
      </c>
      <c r="O38" s="22">
        <f>VLOOKUP($D38,Résultats!$B$2:$AX$476,O$5,FALSE)</f>
        <v>3.4836499200000003E-2</v>
      </c>
      <c r="P38" s="16">
        <f>VLOOKUP($D38,Résultats!$B$2:$AX$476,P$5,FALSE)</f>
        <v>3.1995867999999997E-2</v>
      </c>
      <c r="Q38" s="16">
        <f>VLOOKUP($D38,Résultats!$B$2:$AX$476,Q$5,FALSE)</f>
        <v>2.88687379E-2</v>
      </c>
      <c r="R38" s="16">
        <f>VLOOKUP($D38,Résultats!$B$2:$AX$476,R$5,FALSE)</f>
        <v>2.5730613999999999E-2</v>
      </c>
      <c r="S38" s="86">
        <f>VLOOKUP($D38,Résultats!$B$2:$AX$476,S$5,FALSE)</f>
        <v>2.25685012E-2</v>
      </c>
      <c r="T38" s="95">
        <f>VLOOKUP($D38,Résultats!$B$2:$AX$476,T$5,FALSE)</f>
        <v>2.0748063000000001E-2</v>
      </c>
      <c r="U38" s="95">
        <f>VLOOKUP($D38,Résultats!$B$2:$AX$476,U$5,FALSE)</f>
        <v>9.85287426E-3</v>
      </c>
      <c r="V38" s="95">
        <f>VLOOKUP($D38,Résultats!$B$2:$AX$476,V$5,FALSE)</f>
        <v>7.8583835399999996E-3</v>
      </c>
      <c r="W38" s="95">
        <f>VLOOKUP($D38,Résultats!$B$2:$AX$476,W$5,FALSE)</f>
        <v>7.5870052899999997E-3</v>
      </c>
      <c r="X38" s="45">
        <f>W38-'[1]Cibles THREEME'!$AJ9</f>
        <v>-2.4129947100000005E-3</v>
      </c>
      <c r="Z38" s="198" t="s">
        <v>64</v>
      </c>
      <c r="AA38" s="203">
        <f>(I39+I44)/I36</f>
        <v>7.3741106626750152E-2</v>
      </c>
      <c r="AB38" s="203">
        <f>(S39+S44)/S36</f>
        <v>6.2837404548089976E-2</v>
      </c>
      <c r="AC38" s="204">
        <f>(W39+W44)/W36</f>
        <v>2.6139309196775866E-2</v>
      </c>
    </row>
    <row r="39" spans="1:39" x14ac:dyDescent="0.25">
      <c r="A39" s="3"/>
      <c r="B39" s="314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1.089572143</v>
      </c>
      <c r="G39" s="22">
        <f>VLOOKUP($D39,Résultats!$B$2:$AX$476,G$5,FALSE)</f>
        <v>1.4270633559999999</v>
      </c>
      <c r="H39" s="16">
        <f>VLOOKUP($D39,Résultats!$B$2:$AX$476,H$5,FALSE)</f>
        <v>1.54746674</v>
      </c>
      <c r="I39" s="86">
        <f>VLOOKUP($D39,Résultats!$B$2:$AX$476,I$5,FALSE)</f>
        <v>2.3524689759999999</v>
      </c>
      <c r="J39" s="22">
        <f>VLOOKUP($D39,Résultats!$B$2:$AX$476,J$5,FALSE)</f>
        <v>1.7954715450000001</v>
      </c>
      <c r="K39" s="16">
        <f>VLOOKUP($D39,Résultats!$B$2:$AX$476,K$5,FALSE)</f>
        <v>1.2450671369999999</v>
      </c>
      <c r="L39" s="16">
        <f>VLOOKUP($D39,Résultats!$B$2:$AX$476,L$5,FALSE)</f>
        <v>0.71747352369999995</v>
      </c>
      <c r="M39" s="16">
        <f>VLOOKUP($D39,Résultats!$B$2:$AX$476,M$5,FALSE)</f>
        <v>2.2727397640000002</v>
      </c>
      <c r="N39" s="86">
        <f>VLOOKUP($D39,Résultats!$B$2:$AX$476,N$5,FALSE)</f>
        <v>2.3116194170000002</v>
      </c>
      <c r="O39" s="22">
        <f>VLOOKUP($D39,Résultats!$B$2:$AX$476,O$5,FALSE)</f>
        <v>2.3538575829999999</v>
      </c>
      <c r="P39" s="16">
        <f>VLOOKUP($D39,Résultats!$B$2:$AX$476,P$5,FALSE)</f>
        <v>2.3049999479999999</v>
      </c>
      <c r="Q39" s="16">
        <f>VLOOKUP($D39,Résultats!$B$2:$AX$476,Q$5,FALSE)</f>
        <v>2.2360850600000002</v>
      </c>
      <c r="R39" s="16">
        <f>VLOOKUP($D39,Résultats!$B$2:$AX$476,R$5,FALSE)</f>
        <v>2.1591315949999998</v>
      </c>
      <c r="S39" s="86">
        <f>VLOOKUP($D39,Résultats!$B$2:$AX$476,S$5,FALSE)</f>
        <v>2.0770988670000001</v>
      </c>
      <c r="T39" s="95">
        <f>VLOOKUP($D39,Résultats!$B$2:$AX$476,T$5,FALSE)</f>
        <v>1.5029082659999999</v>
      </c>
      <c r="U39" s="95">
        <f>VLOOKUP($D39,Résultats!$B$2:$AX$476,U$5,FALSE)</f>
        <v>0.16209837899999999</v>
      </c>
      <c r="V39" s="95">
        <f>VLOOKUP($D39,Résultats!$B$2:$AX$476,V$5,FALSE)</f>
        <v>0.20824890060000001</v>
      </c>
      <c r="W39" s="95">
        <f>VLOOKUP($D39,Résultats!$B$2:$AX$476,W$5,FALSE)</f>
        <v>0.2410583479</v>
      </c>
      <c r="X39" s="45">
        <f>W39-'[1]Cibles THREEME'!$AJ10</f>
        <v>-0.85492835482770124</v>
      </c>
      <c r="Z39" s="189" t="s">
        <v>92</v>
      </c>
      <c r="AA39" s="205">
        <f>SUM(AA33:AA38)</f>
        <v>1</v>
      </c>
      <c r="AB39" s="205">
        <f t="shared" ref="AB39:AC39" si="10">SUM(AB33:AB38)</f>
        <v>1</v>
      </c>
      <c r="AC39" s="205">
        <f t="shared" si="10"/>
        <v>0.99999999999999978</v>
      </c>
      <c r="AJ39" s="189"/>
      <c r="AK39" s="205"/>
      <c r="AL39" s="205"/>
      <c r="AM39" s="205"/>
    </row>
    <row r="40" spans="1:39" x14ac:dyDescent="0.25">
      <c r="A40" s="3"/>
      <c r="B40" s="314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0.85218159010000005</v>
      </c>
      <c r="G40" s="22">
        <f>VLOOKUP($D40,Résultats!$B$2:$AX$476,G$5,FALSE)</f>
        <v>0.63420463410000005</v>
      </c>
      <c r="H40" s="16">
        <f>VLOOKUP($D40,Résultats!$B$2:$AX$476,H$5,FALSE)</f>
        <v>0.5696098356</v>
      </c>
      <c r="I40" s="86">
        <f>VLOOKUP($D40,Résultats!$B$2:$AX$476,I$5,FALSE)</f>
        <v>0.21912112280000001</v>
      </c>
      <c r="J40" s="22">
        <f>VLOOKUP($D40,Résultats!$B$2:$AX$476,J$5,FALSE)</f>
        <v>0.17980978340000001</v>
      </c>
      <c r="K40" s="16">
        <f>VLOOKUP($D40,Résultats!$B$2:$AX$476,K$5,FALSE)</f>
        <v>0.14044705800000001</v>
      </c>
      <c r="L40" s="16">
        <f>VLOOKUP($D40,Résultats!$B$2:$AX$476,L$5,FALSE)</f>
        <v>0.1023191628</v>
      </c>
      <c r="M40" s="16">
        <f>VLOOKUP($D40,Résultats!$B$2:$AX$476,M$5,FALSE)</f>
        <v>0.13310122969999999</v>
      </c>
      <c r="N40" s="86">
        <f>VLOOKUP($D40,Résultats!$B$2:$AX$476,N$5,FALSE)</f>
        <v>5.2467973100000002E-2</v>
      </c>
      <c r="O40" s="22">
        <f>VLOOKUP($D40,Résultats!$B$2:$AX$476,O$5,FALSE)</f>
        <v>4.2667135799999999E-2</v>
      </c>
      <c r="P40" s="16">
        <f>VLOOKUP($D40,Résultats!$B$2:$AX$476,P$5,FALSE)</f>
        <v>3.0665335599999999E-2</v>
      </c>
      <c r="Q40" s="16">
        <f>VLOOKUP($D40,Résultats!$B$2:$AX$476,Q$5,FALSE)</f>
        <v>1.8354265599999999E-2</v>
      </c>
      <c r="R40" s="16">
        <f>VLOOKUP($D40,Résultats!$B$2:$AX$476,R$5,FALSE)</f>
        <v>1.8229038400000001E-2</v>
      </c>
      <c r="S40" s="86">
        <f>VLOOKUP($D40,Résultats!$B$2:$AX$476,S$5,FALSE)</f>
        <v>1.8052299500000001E-2</v>
      </c>
      <c r="T40" s="95">
        <f>VLOOKUP($D40,Résultats!$B$2:$AX$476,T$5,FALSE)</f>
        <v>8.8011664100000001E-3</v>
      </c>
      <c r="U40" s="95">
        <f>VLOOKUP($D40,Résultats!$B$2:$AX$476,U$5,FALSE)</f>
        <v>8.3136921499999995E-3</v>
      </c>
      <c r="V40" s="95">
        <f>VLOOKUP($D40,Résultats!$B$2:$AX$476,V$5,FALSE)</f>
        <v>7.8583835399999996E-3</v>
      </c>
      <c r="W40" s="95">
        <f>VLOOKUP($D40,Résultats!$B$2:$AX$476,W$5,FALSE)</f>
        <v>7.5870052899999997E-3</v>
      </c>
      <c r="X40" s="45">
        <f>W40-'[1]Cibles THREEME'!$AJ11</f>
        <v>-2.4129947100000005E-3</v>
      </c>
    </row>
    <row r="41" spans="1:39" x14ac:dyDescent="0.25">
      <c r="A41" s="3"/>
      <c r="B41" s="314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1.412219621</v>
      </c>
      <c r="G41" s="22">
        <f>VLOOKUP($D41,Résultats!$B$2:$AX$476,G$5,FALSE)</f>
        <v>2.0872739579999999</v>
      </c>
      <c r="H41" s="16">
        <f>VLOOKUP($D41,Résultats!$B$2:$AX$476,H$5,FALSE)</f>
        <v>2.3564279940000001</v>
      </c>
      <c r="I41" s="86">
        <f>VLOOKUP($D41,Résultats!$B$2:$AX$476,I$5,FALSE)</f>
        <v>3.2088550389999999</v>
      </c>
      <c r="J41" s="22">
        <f>VLOOKUP($D41,Résultats!$B$2:$AX$476,J$5,FALSE)</f>
        <v>3.3834724390000002</v>
      </c>
      <c r="K41" s="16">
        <f>VLOOKUP($D41,Résultats!$B$2:$AX$476,K$5,FALSE)</f>
        <v>3.5176150019999999</v>
      </c>
      <c r="L41" s="16">
        <f>VLOOKUP($D41,Résultats!$B$2:$AX$476,L$5,FALSE)</f>
        <v>3.6167247890000001</v>
      </c>
      <c r="M41" s="16">
        <f>VLOOKUP($D41,Résultats!$B$2:$AX$476,M$5,FALSE)</f>
        <v>3.7087588579999999</v>
      </c>
      <c r="N41" s="86">
        <f>VLOOKUP($D41,Résultats!$B$2:$AX$476,N$5,FALSE)</f>
        <v>3.9329503209999999</v>
      </c>
      <c r="O41" s="22">
        <f>VLOOKUP($D41,Résultats!$B$2:$AX$476,O$5,FALSE)</f>
        <v>4.399774345</v>
      </c>
      <c r="P41" s="16">
        <f>VLOOKUP($D41,Résultats!$B$2:$AX$476,P$5,FALSE)</f>
        <v>4.7165032770000002</v>
      </c>
      <c r="Q41" s="16">
        <f>VLOOKUP($D41,Résultats!$B$2:$AX$476,Q$5,FALSE)</f>
        <v>4.993748525</v>
      </c>
      <c r="R41" s="16">
        <f>VLOOKUP($D41,Résultats!$B$2:$AX$476,R$5,FALSE)</f>
        <v>5.2353643959999996</v>
      </c>
      <c r="S41" s="86">
        <f>VLOOKUP($D41,Résultats!$B$2:$AX$476,S$5,FALSE)</f>
        <v>5.457619362</v>
      </c>
      <c r="T41" s="95">
        <f>VLOOKUP($D41,Résultats!$B$2:$AX$476,T$5,FALSE)</f>
        <v>8.5825074010000009</v>
      </c>
      <c r="U41" s="95">
        <f>VLOOKUP($D41,Résultats!$B$2:$AX$476,U$5,FALSE)</f>
        <v>11.088150499999999</v>
      </c>
      <c r="V41" s="95">
        <f>VLOOKUP($D41,Résultats!$B$2:$AX$476,V$5,FALSE)</f>
        <v>13.68499306</v>
      </c>
      <c r="W41" s="95">
        <f>VLOOKUP($D41,Résultats!$B$2:$AX$476,W$5,FALSE)</f>
        <v>16.265731120000002</v>
      </c>
      <c r="X41" s="45">
        <f>W41-'[1]Cibles THREEME'!$AJ12</f>
        <v>3.6801504836769006</v>
      </c>
    </row>
    <row r="42" spans="1:39" x14ac:dyDescent="0.25">
      <c r="A42" s="3"/>
      <c r="B42" s="314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0.49528081499999999</v>
      </c>
      <c r="G42" s="22">
        <f>VLOOKUP($D42,Résultats!$B$2:$AX$476,G$5,FALSE)</f>
        <v>0.80425243739999996</v>
      </c>
      <c r="H42" s="16">
        <f>VLOOKUP($D42,Résultats!$B$2:$AX$476,H$5,FALSE)</f>
        <v>0.93688940300000001</v>
      </c>
      <c r="I42" s="86">
        <f>VLOOKUP($D42,Résultats!$B$2:$AX$476,I$5,FALSE)</f>
        <v>1.4141588709999999</v>
      </c>
      <c r="J42" s="22">
        <f>VLOOKUP($D42,Résultats!$B$2:$AX$476,J$5,FALSE)</f>
        <v>1.4911136549999999</v>
      </c>
      <c r="K42" s="16">
        <f>VLOOKUP($D42,Résultats!$B$2:$AX$476,K$5,FALSE)</f>
        <v>1.550230971</v>
      </c>
      <c r="L42" s="16">
        <f>VLOOKUP($D42,Résultats!$B$2:$AX$476,L$5,FALSE)</f>
        <v>1.5939091620000001</v>
      </c>
      <c r="M42" s="16">
        <f>VLOOKUP($D42,Résultats!$B$2:$AX$476,M$5,FALSE)</f>
        <v>1.697900797</v>
      </c>
      <c r="N42" s="86">
        <f>VLOOKUP($D42,Résultats!$B$2:$AX$476,N$5,FALSE)</f>
        <v>1.9151119489999999</v>
      </c>
      <c r="O42" s="22">
        <f>VLOOKUP($D42,Résultats!$B$2:$AX$476,O$5,FALSE)</f>
        <v>2.3713320859999998</v>
      </c>
      <c r="P42" s="16">
        <f>VLOOKUP($D42,Résultats!$B$2:$AX$476,P$5,FALSE)</f>
        <v>2.7573011250000001</v>
      </c>
      <c r="Q42" s="16">
        <f>VLOOKUP($D42,Résultats!$B$2:$AX$476,Q$5,FALSE)</f>
        <v>3.1209383129999999</v>
      </c>
      <c r="R42" s="16">
        <f>VLOOKUP($D42,Résultats!$B$2:$AX$476,R$5,FALSE)</f>
        <v>3.4558344750000001</v>
      </c>
      <c r="S42" s="86">
        <f>VLOOKUP($D42,Résultats!$B$2:$AX$476,S$5,FALSE)</f>
        <v>3.7750648029999998</v>
      </c>
      <c r="T42" s="95">
        <f>VLOOKUP($D42,Résultats!$B$2:$AX$476,T$5,FALSE)</f>
        <v>5.5375636960000003</v>
      </c>
      <c r="U42" s="95">
        <f>VLOOKUP($D42,Résultats!$B$2:$AX$476,U$5,FALSE)</f>
        <v>6.5206675580000004</v>
      </c>
      <c r="V42" s="95">
        <f>VLOOKUP($D42,Résultats!$B$2:$AX$476,V$5,FALSE)</f>
        <v>7.6395604800000001</v>
      </c>
      <c r="W42" s="95">
        <f>VLOOKUP($D42,Résultats!$B$2:$AX$476,W$5,FALSE)</f>
        <v>8.4583090379999994</v>
      </c>
      <c r="X42" s="45">
        <f>W42-'[1]Cibles THREEME'!$AJ13</f>
        <v>1.0299547195122463</v>
      </c>
      <c r="Z42" s="60" t="s">
        <v>485</v>
      </c>
    </row>
    <row r="43" spans="1:39" x14ac:dyDescent="0.25">
      <c r="A43" s="3"/>
      <c r="B43" s="314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3.5359034399999998</v>
      </c>
      <c r="G43" s="22">
        <f>VLOOKUP($D43,Résultats!$B$2:$AX$476,G$5,FALSE)</f>
        <v>3.9407406479999998</v>
      </c>
      <c r="H43" s="16">
        <f>VLOOKUP($D43,Résultats!$B$2:$AX$476,H$5,FALSE)</f>
        <v>4.0493562540000001</v>
      </c>
      <c r="I43" s="86">
        <f>VLOOKUP($D43,Résultats!$B$2:$AX$476,I$5,FALSE)</f>
        <v>3.9210768699999998</v>
      </c>
      <c r="J43" s="22">
        <f>VLOOKUP($D43,Résultats!$B$2:$AX$476,J$5,FALSE)</f>
        <v>4.1344514979999998</v>
      </c>
      <c r="K43" s="16">
        <f>VLOOKUP($D43,Résultats!$B$2:$AX$476,K$5,FALSE)</f>
        <v>4.2983676910000002</v>
      </c>
      <c r="L43" s="16">
        <f>VLOOKUP($D43,Résultats!$B$2:$AX$476,L$5,FALSE)</f>
        <v>4.4194754029999999</v>
      </c>
      <c r="M43" s="16">
        <f>VLOOKUP($D43,Résultats!$B$2:$AX$476,M$5,FALSE)</f>
        <v>4.1948957919999996</v>
      </c>
      <c r="N43" s="86">
        <f>VLOOKUP($D43,Résultats!$B$2:$AX$476,N$5,FALSE)</f>
        <v>4.1941522869999996</v>
      </c>
      <c r="O43" s="22">
        <f>VLOOKUP($D43,Résultats!$B$2:$AX$476,O$5,FALSE)</f>
        <v>4.391347326</v>
      </c>
      <c r="P43" s="16">
        <f>VLOOKUP($D43,Résultats!$B$2:$AX$476,P$5,FALSE)</f>
        <v>4.424753902</v>
      </c>
      <c r="Q43" s="16">
        <f>VLOOKUP($D43,Résultats!$B$2:$AX$476,Q$5,FALSE)</f>
        <v>4.4201333529999998</v>
      </c>
      <c r="R43" s="16">
        <f>VLOOKUP($D43,Résultats!$B$2:$AX$476,R$5,FALSE)</f>
        <v>4.392478391</v>
      </c>
      <c r="S43" s="86">
        <f>VLOOKUP($D43,Résultats!$B$2:$AX$476,S$5,FALSE)</f>
        <v>4.3523696879999996</v>
      </c>
      <c r="T43" s="95">
        <f>VLOOKUP($D43,Résultats!$B$2:$AX$476,T$5,FALSE)</f>
        <v>4.4319919749999999</v>
      </c>
      <c r="U43" s="95">
        <f>VLOOKUP($D43,Résultats!$B$2:$AX$476,U$5,FALSE)</f>
        <v>4.0427135349999999</v>
      </c>
      <c r="V43" s="95">
        <f>VLOOKUP($D43,Résultats!$B$2:$AX$476,V$5,FALSE)</f>
        <v>3.925146523</v>
      </c>
      <c r="W43" s="95">
        <f>VLOOKUP($D43,Résultats!$B$2:$AX$476,W$5,FALSE)</f>
        <v>3.7448716929999999</v>
      </c>
      <c r="X43" s="45">
        <f>W43-'[1]Cibles THREEME'!$AJ14</f>
        <v>-0.12152584162272362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15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0.33642031160000002</v>
      </c>
      <c r="G44" s="88">
        <f>VLOOKUP($D44,Résultats!$B$2:$AX$476,G$5,FALSE)</f>
        <v>0.51967602040000005</v>
      </c>
      <c r="H44" s="17">
        <f>VLOOKUP($D44,Résultats!$B$2:$AX$476,H$5,FALSE)</f>
        <v>0.59538581199999996</v>
      </c>
      <c r="I44" s="89">
        <f>VLOOKUP($D44,Résultats!$B$2:$AX$476,I$5,FALSE)</f>
        <v>0.46608823729999999</v>
      </c>
      <c r="J44" s="88">
        <f>VLOOKUP($D44,Résultats!$B$2:$AX$476,J$5,FALSE)</f>
        <v>0.61377828150000002</v>
      </c>
      <c r="K44" s="17">
        <f>VLOOKUP($D44,Résultats!$B$2:$AX$476,K$5,FALSE)</f>
        <v>0.74911312200000002</v>
      </c>
      <c r="L44" s="17">
        <f>VLOOKUP($D44,Résultats!$B$2:$AX$476,L$5,FALSE)</f>
        <v>0.87069957730000003</v>
      </c>
      <c r="M44" s="17">
        <f>VLOOKUP($D44,Résultats!$B$2:$AX$476,M$5,FALSE)</f>
        <v>0.68423324669999996</v>
      </c>
      <c r="N44" s="89">
        <f>VLOOKUP($D44,Résultats!$B$2:$AX$476,N$5,FALSE)</f>
        <v>0.6860409167</v>
      </c>
      <c r="O44" s="88">
        <f>VLOOKUP($D44,Résultats!$B$2:$AX$476,O$5,FALSE)</f>
        <v>0.70216455069999995</v>
      </c>
      <c r="P44" s="17">
        <f>VLOOKUP($D44,Résultats!$B$2:$AX$476,P$5,FALSE)</f>
        <v>0.69129729149999997</v>
      </c>
      <c r="Q44" s="17">
        <f>VLOOKUP($D44,Résultats!$B$2:$AX$476,Q$5,FALSE)</f>
        <v>0.67442877089999997</v>
      </c>
      <c r="R44" s="17">
        <f>VLOOKUP($D44,Résultats!$B$2:$AX$476,R$5,FALSE)</f>
        <v>0.65411838570000003</v>
      </c>
      <c r="S44" s="89">
        <f>VLOOKUP($D44,Résultats!$B$2:$AX$476,S$5,FALSE)</f>
        <v>0.63221980980000003</v>
      </c>
      <c r="T44" s="97">
        <f>VLOOKUP($D44,Résultats!$B$2:$AX$476,T$5,FALSE)</f>
        <v>0.75293549049999997</v>
      </c>
      <c r="U44" s="97">
        <f>VLOOKUP($D44,Résultats!$B$2:$AX$476,U$5,FALSE)</f>
        <v>0.89978626100000003</v>
      </c>
      <c r="V44" s="97">
        <f>VLOOKUP($D44,Résultats!$B$2:$AX$476,V$5,FALSE)</f>
        <v>0.89021020200000001</v>
      </c>
      <c r="W44" s="97">
        <f>VLOOKUP($D44,Résultats!$B$2:$AX$476,W$5,FALSE)</f>
        <v>0.8980864314</v>
      </c>
      <c r="X44" s="45">
        <f>W44-'[1]Cibles THREEME'!$AJ15</f>
        <v>0.58755686562715126</v>
      </c>
      <c r="Z44" s="197" t="s">
        <v>486</v>
      </c>
      <c r="AA44" s="16">
        <f>I36</f>
        <v>38.222334085200004</v>
      </c>
      <c r="AB44" s="16">
        <f>S36</f>
        <v>43.116336460500001</v>
      </c>
      <c r="AC44" s="86">
        <f>W36</f>
        <v>43.579758390880009</v>
      </c>
    </row>
    <row r="45" spans="1:39" x14ac:dyDescent="0.25">
      <c r="A45" s="3"/>
      <c r="B45" s="313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36.176928878100007</v>
      </c>
      <c r="G45" s="84">
        <f t="shared" ref="G45:R45" si="11">SUM(G46:G51)</f>
        <v>35.637982293999997</v>
      </c>
      <c r="H45" s="6">
        <f t="shared" si="11"/>
        <v>34.593711272900002</v>
      </c>
      <c r="I45" s="85">
        <f t="shared" si="11"/>
        <v>33.668982453799998</v>
      </c>
      <c r="J45" s="84">
        <f t="shared" si="11"/>
        <v>32.369850089399996</v>
      </c>
      <c r="K45" s="6">
        <f t="shared" si="11"/>
        <v>31.934883010700002</v>
      </c>
      <c r="L45" s="6">
        <f t="shared" si="11"/>
        <v>31.797583392300002</v>
      </c>
      <c r="M45" s="6">
        <f t="shared" si="11"/>
        <v>29.734980027899997</v>
      </c>
      <c r="N45" s="85">
        <f t="shared" si="11"/>
        <v>29.467168167200001</v>
      </c>
      <c r="O45" s="84">
        <f t="shared" si="11"/>
        <v>27.012737008999999</v>
      </c>
      <c r="P45" s="6">
        <f t="shared" si="11"/>
        <v>25.8242509594</v>
      </c>
      <c r="Q45" s="6">
        <f t="shared" si="11"/>
        <v>24.883581555899998</v>
      </c>
      <c r="R45" s="6">
        <f t="shared" si="11"/>
        <v>24.110416946400001</v>
      </c>
      <c r="S45" s="85">
        <f>SUM(S46:S51)</f>
        <v>23.4261495493</v>
      </c>
      <c r="T45" s="94">
        <f>SUM(T46:T51)</f>
        <v>22.1711741236</v>
      </c>
      <c r="U45" s="94">
        <f>SUM(U46:U51)</f>
        <v>21.714889134</v>
      </c>
      <c r="V45" s="94">
        <f>SUM(V46:V51)</f>
        <v>21.454225406100001</v>
      </c>
      <c r="W45" s="94">
        <f>SUM(W46:W51)</f>
        <v>21.074156995199992</v>
      </c>
      <c r="X45" s="3"/>
      <c r="Z45" s="197" t="s">
        <v>487</v>
      </c>
      <c r="AA45" s="16">
        <f>SUM(I47,I49:I51)</f>
        <v>10.259910787100001</v>
      </c>
      <c r="AB45" s="16">
        <f>S47+SUM(S49:S51)</f>
        <v>10.807759132299999</v>
      </c>
      <c r="AC45" s="86">
        <f>W47+SUM(W49:W51)</f>
        <v>12.316098007200001</v>
      </c>
    </row>
    <row r="46" spans="1:39" x14ac:dyDescent="0.25">
      <c r="A46" s="3"/>
      <c r="B46" s="314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30.94447808</v>
      </c>
      <c r="G46" s="22">
        <f>VLOOKUP($D46,Résultats!$B$2:$AX$476,G$5,FALSE)</f>
        <v>27.113427739999999</v>
      </c>
      <c r="H46" s="16">
        <f>VLOOKUP($D46,Résultats!$B$2:$AX$476,H$5,FALSE)</f>
        <v>24.828817709999999</v>
      </c>
      <c r="I46" s="86">
        <f>VLOOKUP($D46,Résultats!$B$2:$AX$476,I$5,FALSE)</f>
        <v>23.043809679999999</v>
      </c>
      <c r="J46" s="22">
        <f>VLOOKUP($D46,Résultats!$B$2:$AX$476,J$5,FALSE)</f>
        <v>22.053112039999998</v>
      </c>
      <c r="K46" s="16">
        <f>VLOOKUP($D46,Résultats!$B$2:$AX$476,K$5,FALSE)</f>
        <v>21.65862521</v>
      </c>
      <c r="L46" s="16">
        <f>VLOOKUP($D46,Résultats!$B$2:$AX$476,L$5,FALSE)</f>
        <v>21.46973719</v>
      </c>
      <c r="M46" s="16">
        <f>VLOOKUP($D46,Résultats!$B$2:$AX$476,M$5,FALSE)</f>
        <v>17.742777279999999</v>
      </c>
      <c r="N46" s="86">
        <f>VLOOKUP($D46,Résultats!$B$2:$AX$476,N$5,FALSE)</f>
        <v>16.967221129999999</v>
      </c>
      <c r="O46" s="22">
        <f>VLOOKUP($D46,Résultats!$B$2:$AX$476,O$5,FALSE)</f>
        <v>14.85718584</v>
      </c>
      <c r="P46" s="16">
        <f>VLOOKUP($D46,Résultats!$B$2:$AX$476,P$5,FALSE)</f>
        <v>13.5314502</v>
      </c>
      <c r="Q46" s="16">
        <f>VLOOKUP($D46,Résultats!$B$2:$AX$476,Q$5,FALSE)</f>
        <v>12.38517087</v>
      </c>
      <c r="R46" s="16">
        <f>VLOOKUP($D46,Résultats!$B$2:$AX$476,R$5,FALSE)</f>
        <v>11.395343499999999</v>
      </c>
      <c r="S46" s="86">
        <f>VLOOKUP($D46,Résultats!$B$2:$AX$476,S$5,FALSE)</f>
        <v>10.478476130000001</v>
      </c>
      <c r="T46" s="95">
        <f>VLOOKUP($D46,Résultats!$B$2:$AX$476,T$5,FALSE)</f>
        <v>7.2066070389999997</v>
      </c>
      <c r="U46" s="95">
        <f>VLOOKUP($D46,Résultats!$B$2:$AX$476,U$5,FALSE)</f>
        <v>4.4537771160000004</v>
      </c>
      <c r="V46" s="95">
        <f>VLOOKUP($D46,Résultats!$B$2:$AX$476,V$5,FALSE)</f>
        <v>2.5270080639999999</v>
      </c>
      <c r="W46" s="95">
        <f>VLOOKUP($D46,Résultats!$B$2:$AX$476,W$5,FALSE)</f>
        <v>0.13013508500000001</v>
      </c>
      <c r="X46" s="45">
        <f>W46-'[1]Cibles THREEME'!$AJ17</f>
        <v>-1.2669247256217755</v>
      </c>
      <c r="Z46" s="197" t="s">
        <v>488</v>
      </c>
      <c r="AA46" s="16">
        <f>I46+I48</f>
        <v>23.409071666699997</v>
      </c>
      <c r="AB46" s="16">
        <f>S46+S48</f>
        <v>12.618390417000001</v>
      </c>
      <c r="AC46" s="86">
        <f>W46+W48</f>
        <v>8.7580589879999895</v>
      </c>
    </row>
    <row r="47" spans="1:39" x14ac:dyDescent="0.25">
      <c r="A47" s="3"/>
      <c r="B47" s="314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3.2569785520000001</v>
      </c>
      <c r="G47" s="22">
        <f>VLOOKUP($D47,Résultats!$B$2:$AX$476,G$5,FALSE)</f>
        <v>6.4282425879999998</v>
      </c>
      <c r="H47" s="16">
        <f>VLOOKUP($D47,Résultats!$B$2:$AX$476,H$5,FALSE)</f>
        <v>7.7165392720000003</v>
      </c>
      <c r="I47" s="86">
        <f>VLOOKUP($D47,Résultats!$B$2:$AX$476,I$5,FALSE)</f>
        <v>6.5311627750000003</v>
      </c>
      <c r="J47" s="22">
        <f>VLOOKUP($D47,Résultats!$B$2:$AX$476,J$5,FALSE)</f>
        <v>6.4829476960000001</v>
      </c>
      <c r="K47" s="16">
        <f>VLOOKUP($D47,Résultats!$B$2:$AX$476,K$5,FALSE)</f>
        <v>6.5928183320000002</v>
      </c>
      <c r="L47" s="16">
        <f>VLOOKUP($D47,Résultats!$B$2:$AX$476,L$5,FALSE)</f>
        <v>6.7566809430000001</v>
      </c>
      <c r="M47" s="16">
        <f>VLOOKUP($D47,Résultats!$B$2:$AX$476,M$5,FALSE)</f>
        <v>6.1004844809999996</v>
      </c>
      <c r="N47" s="86">
        <f>VLOOKUP($D47,Résultats!$B$2:$AX$476,N$5,FALSE)</f>
        <v>6.0419098440000001</v>
      </c>
      <c r="O47" s="22">
        <f>VLOOKUP($D47,Résultats!$B$2:$AX$476,O$5,FALSE)</f>
        <v>5.5544566959999999</v>
      </c>
      <c r="P47" s="16">
        <f>VLOOKUP($D47,Résultats!$B$2:$AX$476,P$5,FALSE)</f>
        <v>5.3253157599999996</v>
      </c>
      <c r="Q47" s="16">
        <f>VLOOKUP($D47,Résultats!$B$2:$AX$476,Q$5,FALSE)</f>
        <v>5.1461531699999998</v>
      </c>
      <c r="R47" s="16">
        <f>VLOOKUP($D47,Résultats!$B$2:$AX$476,R$5,FALSE)</f>
        <v>5.0062748450000001</v>
      </c>
      <c r="S47" s="86">
        <f>VLOOKUP($D47,Résultats!$B$2:$AX$476,S$5,FALSE)</f>
        <v>4.883831163</v>
      </c>
      <c r="T47" s="95">
        <f>VLOOKUP($D47,Résultats!$B$2:$AX$476,T$5,FALSE)</f>
        <v>4.3693792509999998</v>
      </c>
      <c r="U47" s="95">
        <f>VLOOKUP($D47,Résultats!$B$2:$AX$476,U$5,FALSE)</f>
        <v>4.0861732579999996</v>
      </c>
      <c r="V47" s="95">
        <f>VLOOKUP($D47,Résultats!$B$2:$AX$476,V$5,FALSE)</f>
        <v>3.877892729</v>
      </c>
      <c r="W47" s="95">
        <f>VLOOKUP($D47,Résultats!$B$2:$AX$476,W$5,FALSE)</f>
        <v>3.7502944579999999</v>
      </c>
      <c r="X47" s="45">
        <f>W47-'[1]Cibles THREEME'!$AJ18</f>
        <v>-6.6823583435308782</v>
      </c>
      <c r="Z47" s="197" t="s">
        <v>489</v>
      </c>
      <c r="AA47" s="16">
        <f>I33</f>
        <v>73.907465148999989</v>
      </c>
      <c r="AB47" s="16">
        <f>S33</f>
        <v>57.180194633999996</v>
      </c>
      <c r="AC47" s="86">
        <f>W33</f>
        <v>35.248670680000004</v>
      </c>
    </row>
    <row r="48" spans="1:39" x14ac:dyDescent="0.25">
      <c r="A48" s="3"/>
      <c r="B48" s="314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0.1065281641</v>
      </c>
      <c r="G48" s="22">
        <f>VLOOKUP($D48,Résultats!$B$2:$AX$476,G$5,FALSE)</f>
        <v>9.37277948E-2</v>
      </c>
      <c r="H48" s="16">
        <f>VLOOKUP($D48,Résultats!$B$2:$AX$476,H$5,FALSE)</f>
        <v>8.5949016500000003E-2</v>
      </c>
      <c r="I48" s="86">
        <f>VLOOKUP($D48,Résultats!$B$2:$AX$476,I$5,FALSE)</f>
        <v>0.36526198669999999</v>
      </c>
      <c r="J48" s="22">
        <f>VLOOKUP($D48,Résultats!$B$2:$AX$476,J$5,FALSE)</f>
        <v>0.32850249660000003</v>
      </c>
      <c r="K48" s="16">
        <f>VLOOKUP($D48,Résultats!$B$2:$AX$476,K$5,FALSE)</f>
        <v>0.30217975670000002</v>
      </c>
      <c r="L48" s="16">
        <f>VLOOKUP($D48,Résultats!$B$2:$AX$476,L$5,FALSE)</f>
        <v>0.27950337450000001</v>
      </c>
      <c r="M48" s="16">
        <f>VLOOKUP($D48,Résultats!$B$2:$AX$476,M$5,FALSE)</f>
        <v>0.87996020699999999</v>
      </c>
      <c r="N48" s="86">
        <f>VLOOKUP($D48,Résultats!$B$2:$AX$476,N$5,FALSE)</f>
        <v>1.055790727</v>
      </c>
      <c r="O48" s="22">
        <f>VLOOKUP($D48,Résultats!$B$2:$AX$476,O$5,FALSE)</f>
        <v>1.2795820659999999</v>
      </c>
      <c r="P48" s="16">
        <f>VLOOKUP($D48,Résultats!$B$2:$AX$476,P$5,FALSE)</f>
        <v>1.523960376</v>
      </c>
      <c r="Q48" s="16">
        <f>VLOOKUP($D48,Résultats!$B$2:$AX$476,Q$5,FALSE)</f>
        <v>1.7607701060000001</v>
      </c>
      <c r="R48" s="16">
        <f>VLOOKUP($D48,Résultats!$B$2:$AX$476,R$5,FALSE)</f>
        <v>1.953058285</v>
      </c>
      <c r="S48" s="86">
        <f>VLOOKUP($D48,Résultats!$B$2:$AX$476,S$5,FALSE)</f>
        <v>2.1399142869999999</v>
      </c>
      <c r="T48" s="95">
        <f>VLOOKUP($D48,Résultats!$B$2:$AX$476,T$5,FALSE)</f>
        <v>3.7693491020000001</v>
      </c>
      <c r="U48" s="95">
        <f>VLOOKUP($D48,Résultats!$B$2:$AX$476,U$5,FALSE)</f>
        <v>5.5230480479999997</v>
      </c>
      <c r="V48" s="95">
        <f>VLOOKUP($D48,Résultats!$B$2:$AX$476,V$5,FALSE)</f>
        <v>6.9063656880000002</v>
      </c>
      <c r="W48" s="95">
        <f>VLOOKUP($D48,Résultats!$B$2:$AX$476,W$5,FALSE)</f>
        <v>8.6279239029999903</v>
      </c>
      <c r="X48" s="45">
        <f>W48-'[1]Cibles THREEME'!$AJ19</f>
        <v>-3.673161136507229</v>
      </c>
      <c r="Z48" s="198" t="s">
        <v>42</v>
      </c>
      <c r="AA48" s="17">
        <f>I52</f>
        <v>2.4689954059999999</v>
      </c>
      <c r="AB48" s="17">
        <f>S52</f>
        <v>1.844888911</v>
      </c>
      <c r="AC48" s="89">
        <f>W52</f>
        <v>3.020655246</v>
      </c>
    </row>
    <row r="49" spans="1:29" x14ac:dyDescent="0.25">
      <c r="A49" s="3"/>
      <c r="B49" s="314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0.48082375770000002</v>
      </c>
      <c r="G49" s="22">
        <f>VLOOKUP($D49,Résultats!$B$2:$AX$476,G$5,FALSE)</f>
        <v>0.46795246959999998</v>
      </c>
      <c r="H49" s="16">
        <f>VLOOKUP($D49,Résultats!$B$2:$AX$476,H$5,FALSE)</f>
        <v>0.44379071549999999</v>
      </c>
      <c r="I49" s="86">
        <f>VLOOKUP($D49,Résultats!$B$2:$AX$476,I$5,FALSE)</f>
        <v>1.2299840150000001</v>
      </c>
      <c r="J49" s="22">
        <f>VLOOKUP($D49,Résultats!$B$2:$AX$476,J$5,FALSE)</f>
        <v>1.0344167099999999</v>
      </c>
      <c r="K49" s="16">
        <f>VLOOKUP($D49,Résultats!$B$2:$AX$476,K$5,FALSE)</f>
        <v>0.87735675020000004</v>
      </c>
      <c r="L49" s="16">
        <f>VLOOKUP($D49,Résultats!$B$2:$AX$476,L$5,FALSE)</f>
        <v>0.73389644430000001</v>
      </c>
      <c r="M49" s="16">
        <f>VLOOKUP($D49,Résultats!$B$2:$AX$476,M$5,FALSE)</f>
        <v>0.89400298109999998</v>
      </c>
      <c r="N49" s="86">
        <f>VLOOKUP($D49,Résultats!$B$2:$AX$476,N$5,FALSE)</f>
        <v>0.92578748879999995</v>
      </c>
      <c r="O49" s="22">
        <f>VLOOKUP($D49,Résultats!$B$2:$AX$476,O$5,FALSE)</f>
        <v>0.88207804519999999</v>
      </c>
      <c r="P49" s="16">
        <f>VLOOKUP($D49,Résultats!$B$2:$AX$476,P$5,FALSE)</f>
        <v>0.87548726730000004</v>
      </c>
      <c r="Q49" s="16">
        <f>VLOOKUP($D49,Résultats!$B$2:$AX$476,Q$5,FALSE)</f>
        <v>0.87491987950000005</v>
      </c>
      <c r="R49" s="16">
        <f>VLOOKUP($D49,Résultats!$B$2:$AX$476,R$5,FALSE)</f>
        <v>0.87101249800000002</v>
      </c>
      <c r="S49" s="86">
        <f>VLOOKUP($D49,Résultats!$B$2:$AX$476,S$5,FALSE)</f>
        <v>0.86912603349999995</v>
      </c>
      <c r="T49" s="95">
        <f>VLOOKUP($D49,Résultats!$B$2:$AX$476,T$5,FALSE)</f>
        <v>0.79950771639999996</v>
      </c>
      <c r="U49" s="95">
        <f>VLOOKUP($D49,Résultats!$B$2:$AX$476,U$5,FALSE)</f>
        <v>0.80733551079999999</v>
      </c>
      <c r="V49" s="95">
        <f>VLOOKUP($D49,Résultats!$B$2:$AX$476,V$5,FALSE)</f>
        <v>0.78018466099999995</v>
      </c>
      <c r="W49" s="95">
        <f>VLOOKUP($D49,Résultats!$B$2:$AX$476,W$5,FALSE)</f>
        <v>0.7894179295</v>
      </c>
      <c r="X49" s="45">
        <f>W49-'[1]Cibles THREEME'!$AJ20</f>
        <v>9.0288194385885756E-2</v>
      </c>
      <c r="Z49" s="189" t="s">
        <v>521</v>
      </c>
      <c r="AA49" s="189">
        <f>SUM(AA44:AA48)</f>
        <v>148.267777094</v>
      </c>
      <c r="AB49" s="189">
        <f t="shared" ref="AB49:AC49" si="12">SUM(AB44:AB48)</f>
        <v>125.5675695548</v>
      </c>
      <c r="AC49" s="189">
        <f t="shared" si="12"/>
        <v>102.92324131208001</v>
      </c>
    </row>
    <row r="50" spans="1:29" x14ac:dyDescent="0.25">
      <c r="A50" s="3"/>
      <c r="B50" s="314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0.2677026213</v>
      </c>
      <c r="G50" s="22">
        <f>VLOOKUP($D50,Résultats!$B$2:$AX$476,G$5,FALSE)</f>
        <v>0.28889560860000002</v>
      </c>
      <c r="H50" s="16">
        <f>VLOOKUP($D50,Résultats!$B$2:$AX$476,H$5,FALSE)</f>
        <v>0.28357954790000001</v>
      </c>
      <c r="I50" s="86">
        <f>VLOOKUP($D50,Résultats!$B$2:$AX$476,I$5,FALSE)</f>
        <v>0.31943787810000002</v>
      </c>
      <c r="J50" s="22">
        <f>VLOOKUP($D50,Résultats!$B$2:$AX$476,J$5,FALSE)</f>
        <v>0.29739502379999999</v>
      </c>
      <c r="K50" s="16">
        <f>VLOOKUP($D50,Résultats!$B$2:$AX$476,K$5,FALSE)</f>
        <v>0.28400621679999999</v>
      </c>
      <c r="L50" s="16">
        <f>VLOOKUP($D50,Résultats!$B$2:$AX$476,L$5,FALSE)</f>
        <v>0.27362036849999999</v>
      </c>
      <c r="M50" s="16">
        <f>VLOOKUP($D50,Résultats!$B$2:$AX$476,M$5,FALSE)</f>
        <v>0.40919966880000003</v>
      </c>
      <c r="N50" s="86">
        <f>VLOOKUP($D50,Résultats!$B$2:$AX$476,N$5,FALSE)</f>
        <v>0.4468494174</v>
      </c>
      <c r="O50" s="22">
        <f>VLOOKUP($D50,Résultats!$B$2:$AX$476,O$5,FALSE)</f>
        <v>0.44434686579999999</v>
      </c>
      <c r="P50" s="16">
        <f>VLOOKUP($D50,Résultats!$B$2:$AX$476,P$5,FALSE)</f>
        <v>0.45828278109999998</v>
      </c>
      <c r="Q50" s="16">
        <f>VLOOKUP($D50,Résultats!$B$2:$AX$476,Q$5,FALSE)</f>
        <v>0.47414490640000001</v>
      </c>
      <c r="R50" s="16">
        <f>VLOOKUP($D50,Résultats!$B$2:$AX$476,R$5,FALSE)</f>
        <v>0.49302922339999999</v>
      </c>
      <c r="S50" s="86">
        <f>VLOOKUP($D50,Résultats!$B$2:$AX$476,S$5,FALSE)</f>
        <v>0.51201198179999996</v>
      </c>
      <c r="T50" s="95">
        <f>VLOOKUP($D50,Résultats!$B$2:$AX$476,T$5,FALSE)</f>
        <v>0.68222832820000001</v>
      </c>
      <c r="U50" s="95">
        <f>VLOOKUP($D50,Résultats!$B$2:$AX$476,U$5,FALSE)</f>
        <v>0.74489109519999996</v>
      </c>
      <c r="V50" s="95">
        <f>VLOOKUP($D50,Résultats!$B$2:$AX$476,V$5,FALSE)</f>
        <v>0.81075094510000001</v>
      </c>
      <c r="W50" s="95">
        <f>VLOOKUP($D50,Résultats!$B$2:$AX$476,W$5,FALSE)</f>
        <v>0.87881944369999998</v>
      </c>
      <c r="X50" s="45">
        <f>W50-'[1]Cibles THREEME'!$AJ21</f>
        <v>-6.4144426324050374E-2</v>
      </c>
    </row>
    <row r="51" spans="1:29" x14ac:dyDescent="0.25">
      <c r="A51" s="3"/>
      <c r="B51" s="315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1.120417703</v>
      </c>
      <c r="G51" s="88">
        <f>VLOOKUP($D51,Résultats!$B$2:$AX$476,G$5,FALSE)</f>
        <v>1.2457360930000001</v>
      </c>
      <c r="H51" s="17">
        <f>VLOOKUP($D51,Résultats!$B$2:$AX$476,H$5,FALSE)</f>
        <v>1.2350350109999999</v>
      </c>
      <c r="I51" s="89">
        <f>VLOOKUP($D51,Résultats!$B$2:$AX$476,I$5,FALSE)</f>
        <v>2.1793261190000002</v>
      </c>
      <c r="J51" s="88">
        <f>VLOOKUP($D51,Résultats!$B$2:$AX$476,J$5,FALSE)</f>
        <v>2.1734761229999999</v>
      </c>
      <c r="K51" s="17">
        <f>VLOOKUP($D51,Résultats!$B$2:$AX$476,K$5,FALSE)</f>
        <v>2.2198967449999998</v>
      </c>
      <c r="L51" s="17">
        <f>VLOOKUP($D51,Résultats!$B$2:$AX$476,L$5,FALSE)</f>
        <v>2.2841450719999998</v>
      </c>
      <c r="M51" s="17">
        <f>VLOOKUP($D51,Résultats!$B$2:$AX$476,M$5,FALSE)</f>
        <v>3.7085554100000002</v>
      </c>
      <c r="N51" s="89">
        <f>VLOOKUP($D51,Résultats!$B$2:$AX$476,N$5,FALSE)</f>
        <v>4.0296095599999999</v>
      </c>
      <c r="O51" s="88">
        <f>VLOOKUP($D51,Résultats!$B$2:$AX$476,O$5,FALSE)</f>
        <v>3.995087496</v>
      </c>
      <c r="P51" s="17">
        <f>VLOOKUP($D51,Résultats!$B$2:$AX$476,P$5,FALSE)</f>
        <v>4.1097545750000002</v>
      </c>
      <c r="Q51" s="17">
        <f>VLOOKUP($D51,Résultats!$B$2:$AX$476,Q$5,FALSE)</f>
        <v>4.2424226239999996</v>
      </c>
      <c r="R51" s="17">
        <f>VLOOKUP($D51,Résultats!$B$2:$AX$476,R$5,FALSE)</f>
        <v>4.3916985950000003</v>
      </c>
      <c r="S51" s="89">
        <f>VLOOKUP($D51,Résultats!$B$2:$AX$476,S$5,FALSE)</f>
        <v>4.5427899539999999</v>
      </c>
      <c r="T51" s="97">
        <f>VLOOKUP($D51,Résultats!$B$2:$AX$476,T$5,FALSE)</f>
        <v>5.3441026870000004</v>
      </c>
      <c r="U51" s="97">
        <f>VLOOKUP($D51,Résultats!$B$2:$AX$476,U$5,FALSE)</f>
        <v>6.0996641059999996</v>
      </c>
      <c r="V51" s="97">
        <f>VLOOKUP($D51,Résultats!$B$2:$AX$476,V$5,FALSE)</f>
        <v>6.5520233189999999</v>
      </c>
      <c r="W51" s="97">
        <f>VLOOKUP($D51,Résultats!$B$2:$AX$476,W$5,FALSE)</f>
        <v>6.8975661759999998</v>
      </c>
      <c r="X51" s="45">
        <f>W51-'[1]Cibles THREEME'!$AJ22</f>
        <v>0.13624578446759106</v>
      </c>
    </row>
    <row r="52" spans="1:29" x14ac:dyDescent="0.2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4.5177528919999999</v>
      </c>
      <c r="G52" s="84">
        <f>VLOOKUP($D52,Résultats!$B$2:$AX$476,G$5,FALSE)</f>
        <v>2.8083996770000001</v>
      </c>
      <c r="H52" s="6">
        <f>VLOOKUP($D52,Résultats!$B$2:$AX$476,H$5,FALSE)</f>
        <v>2.6135319510000001</v>
      </c>
      <c r="I52" s="85">
        <f>VLOOKUP($D52,Résultats!$B$2:$AX$476,I$5,FALSE)</f>
        <v>2.4689954059999999</v>
      </c>
      <c r="J52" s="84">
        <f>VLOOKUP($D52,Résultats!$B$2:$AX$476,J$5,FALSE)</f>
        <v>2.391935997</v>
      </c>
      <c r="K52" s="6">
        <f>VLOOKUP($D52,Résultats!$B$2:$AX$476,K$5,FALSE)</f>
        <v>2.4019656540000001</v>
      </c>
      <c r="L52" s="6">
        <f>VLOOKUP($D52,Résultats!$B$2:$AX$476,L$5,FALSE)</f>
        <v>2.4524753289999999</v>
      </c>
      <c r="M52" s="6">
        <f>VLOOKUP($D52,Résultats!$B$2:$AX$476,M$5,FALSE)</f>
        <v>2.4593548759999999</v>
      </c>
      <c r="N52" s="85">
        <f>VLOOKUP($D52,Résultats!$B$2:$AX$476,N$5,FALSE)</f>
        <v>2.4030027710000001</v>
      </c>
      <c r="O52" s="84">
        <f>VLOOKUP($D52,Résultats!$B$2:$AX$476,O$5,FALSE)</f>
        <v>2.2973863919999999</v>
      </c>
      <c r="P52" s="6">
        <f>VLOOKUP($D52,Résultats!$B$2:$AX$476,P$5,FALSE)</f>
        <v>2.1721598439999998</v>
      </c>
      <c r="Q52" s="6">
        <f>VLOOKUP($D52,Résultats!$B$2:$AX$476,Q$5,FALSE)</f>
        <v>2.0534412249999998</v>
      </c>
      <c r="R52" s="6">
        <f>VLOOKUP($D52,Résultats!$B$2:$AX$476,R$5,FALSE)</f>
        <v>1.9431561639999999</v>
      </c>
      <c r="S52" s="85">
        <f>VLOOKUP($D52,Résultats!$B$2:$AX$476,S$5,FALSE)</f>
        <v>1.844888911</v>
      </c>
      <c r="T52" s="94">
        <f>VLOOKUP($D52,Résultats!$B$2:$AX$476,T$5,FALSE)</f>
        <v>1.9434954310000001</v>
      </c>
      <c r="U52" s="94">
        <f>VLOOKUP($D52,Résultats!$B$2:$AX$476,U$5,FALSE)</f>
        <v>2.2697159440000001</v>
      </c>
      <c r="V52" s="94">
        <f>VLOOKUP($D52,Résultats!$B$2:$AX$476,V$5,FALSE)</f>
        <v>2.6488195810000001</v>
      </c>
      <c r="W52" s="94">
        <f>VLOOKUP($D52,Résultats!$B$2:$AX$476,W$5,FALSE)</f>
        <v>3.020655246</v>
      </c>
      <c r="X52" s="3"/>
    </row>
    <row r="53" spans="1:29" x14ac:dyDescent="0.2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155.6539253951</v>
      </c>
      <c r="G53" s="23">
        <f t="shared" ref="G53:R53" si="13">G52+G45+G36+G33</f>
        <v>151.25882907979999</v>
      </c>
      <c r="H53" s="9">
        <f t="shared" si="13"/>
        <v>149.46812621600003</v>
      </c>
      <c r="I53" s="90">
        <f t="shared" si="13"/>
        <v>148.267777094</v>
      </c>
      <c r="J53" s="23">
        <f t="shared" si="13"/>
        <v>146.65481691259998</v>
      </c>
      <c r="K53" s="9">
        <f t="shared" si="13"/>
        <v>145.90153006029999</v>
      </c>
      <c r="L53" s="9">
        <f t="shared" si="13"/>
        <v>145.1638376322</v>
      </c>
      <c r="M53" s="9">
        <f t="shared" si="13"/>
        <v>142.74621790869998</v>
      </c>
      <c r="N53" s="90">
        <f t="shared" si="13"/>
        <v>142.46801977130002</v>
      </c>
      <c r="O53" s="23">
        <f t="shared" si="13"/>
        <v>138.19843928170002</v>
      </c>
      <c r="P53" s="9">
        <f t="shared" si="13"/>
        <v>134.9740435455</v>
      </c>
      <c r="Q53" s="9">
        <f t="shared" si="13"/>
        <v>131.75333450229999</v>
      </c>
      <c r="R53" s="9">
        <f t="shared" si="13"/>
        <v>128.60204629949999</v>
      </c>
      <c r="S53" s="90">
        <f>S52+S45+S36+S33</f>
        <v>125.5675695548</v>
      </c>
      <c r="T53" s="98">
        <f>T52+T45+T36+T33</f>
        <v>117.90771480250999</v>
      </c>
      <c r="U53" s="98">
        <f>U52+U45+U36+U33</f>
        <v>112.39513641741001</v>
      </c>
      <c r="V53" s="98">
        <f>V52+V45+V36+V33</f>
        <v>107.25784928978</v>
      </c>
      <c r="W53" s="98">
        <f>W52+W45+W36+W33</f>
        <v>102.92324131208001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abSelected="1" topLeftCell="A84" zoomScale="70" zoomScaleNormal="70" workbookViewId="0">
      <selection activeCell="J100" sqref="J100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31" width="11.42578125" style="3"/>
  </cols>
  <sheetData>
    <row r="1" spans="1:2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25">
      <c r="C11" s="147" t="s">
        <v>18</v>
      </c>
      <c r="H11" s="8">
        <f>SUM(H12:H13)</f>
        <v>0</v>
      </c>
      <c r="I11" s="8">
        <f>SUM(I12:I13)</f>
        <v>47.65946426</v>
      </c>
      <c r="J11" s="8">
        <f>SUM(J12:J13)</f>
        <v>1.2272705795999999</v>
      </c>
      <c r="K11" s="8">
        <f>SUM(K12:K13)</f>
        <v>0.2374339105853</v>
      </c>
      <c r="L11" s="96">
        <f>SUM(H11:K11)</f>
        <v>49.124168750185305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42.748696780825377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7.267406707154804E-2</v>
      </c>
      <c r="S11" s="142">
        <f>SUM(O11:R11)</f>
        <v>43.76608279974559</v>
      </c>
    </row>
    <row r="12" spans="1:20" x14ac:dyDescent="0.2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27.581541130000002</v>
      </c>
      <c r="J12" s="16">
        <f>VLOOKUP(F12,Résultats!$B$2:$AX$476,'T energie vecteurs'!F5,FALSE)</f>
        <v>3.1498833599999998E-2</v>
      </c>
      <c r="K12" s="16">
        <f>VLOOKUP(G12,Résultats!$B$2:$AX$476,'T energie vecteurs'!F5,FALSE)</f>
        <v>1.33275853E-5</v>
      </c>
      <c r="L12" s="95">
        <f t="shared" ref="L12:L20" si="0">SUM(H12:K12)</f>
        <v>27.613053291185302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2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20.077923129999999</v>
      </c>
      <c r="J13" s="16">
        <f>VLOOKUP(F13,Résultats!$B$2:$AX$476,'T energie vecteurs'!F5,FALSE)</f>
        <v>1.1957717459999999</v>
      </c>
      <c r="K13" s="16">
        <f>VLOOKUP(G13,Résultats!$B$2:$AX$476,'T energie vecteurs'!F5,FALSE)</f>
        <v>0.23742058299999999</v>
      </c>
      <c r="L13" s="95">
        <f t="shared" si="0"/>
        <v>21.511115458999996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2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0.28933980840000001</v>
      </c>
      <c r="I14" s="8">
        <f>VLOOKUP(E14,Résultats!$B$2:$AX$476,'T energie vecteurs'!F5,FALSE)</f>
        <v>7.1633931799999999</v>
      </c>
      <c r="J14" s="8">
        <f>VLOOKUP(F14,Résultats!$B$2:$AX$476,'T energie vecteurs'!F5,FALSE)</f>
        <v>13.863595249999999</v>
      </c>
      <c r="K14" s="8">
        <f>VLOOKUP(G14,Résultats!$B$2:$AX$476,'T energie vecteurs'!F5,FALSE)+5</f>
        <v>20.74928512</v>
      </c>
      <c r="L14" s="96">
        <f>SUM(H14:K14)</f>
        <v>42.0656133584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2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4.1524553449999999</v>
      </c>
      <c r="J15" s="8">
        <f>VLOOKUP(F15,Résultats!$B$2:$AX$476,'T energie vecteurs'!F5,FALSE)</f>
        <v>12.71492686</v>
      </c>
      <c r="K15" s="8">
        <f>VLOOKUP(G15,Résultats!$B$2:$AX$476,'T energie vecteurs'!F5,FALSE)</f>
        <v>8.4836637590000006</v>
      </c>
      <c r="L15" s="96">
        <f t="shared" si="0"/>
        <v>25.351045964000001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8.7461122445901367</v>
      </c>
      <c r="S15" s="142">
        <f t="shared" si="1"/>
        <v>24.506016758025968</v>
      </c>
    </row>
    <row r="16" spans="1:20" x14ac:dyDescent="0.25">
      <c r="C16" s="147" t="s">
        <v>23</v>
      </c>
      <c r="H16" s="8">
        <f>SUM(H17:H19)</f>
        <v>5.1816375013999991</v>
      </c>
      <c r="I16" s="8">
        <f>SUM(I17:I19)</f>
        <v>19.337046601000001</v>
      </c>
      <c r="J16" s="8">
        <f>SUM(J17:J19)</f>
        <v>10.6857544146</v>
      </c>
      <c r="K16" s="8">
        <f>SUM(K17:K19)</f>
        <v>13.403666966099999</v>
      </c>
      <c r="L16" s="96">
        <f>SUM(H16:K16)</f>
        <v>48.608105483099997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14.865720748941945</v>
      </c>
      <c r="Q16" s="28">
        <f t="shared" si="2"/>
        <v>10.069552160228</v>
      </c>
      <c r="R16" s="28">
        <f t="shared" si="2"/>
        <v>13.756399814544654</v>
      </c>
      <c r="S16" s="142">
        <f t="shared" si="1"/>
        <v>42.95530079425177</v>
      </c>
    </row>
    <row r="17" spans="2:20" x14ac:dyDescent="0.2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4.2284130839999996</v>
      </c>
      <c r="I17" s="16">
        <f>VLOOKUP(E17,Résultats!$B$2:$AX$476,'T energie vecteurs'!F5,FALSE)</f>
        <v>15.26843135</v>
      </c>
      <c r="J17" s="16">
        <f>VLOOKUP(F17,Résultats!$B$2:$AX$476,'T energie vecteurs'!F5,FALSE)</f>
        <v>10.39001221</v>
      </c>
      <c r="K17" s="16">
        <f>VLOOKUP(G17,Résultats!$B$2:$AX$476,'T energie vecteurs'!F5,FALSE)</f>
        <v>11.36934031</v>
      </c>
      <c r="L17" s="95">
        <f t="shared" si="0"/>
        <v>41.256196953999996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2.4127207489419455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12.654813573219924</v>
      </c>
      <c r="S17" s="95">
        <f t="shared" si="1"/>
        <v>26.186395747332696</v>
      </c>
    </row>
    <row r="18" spans="2:20" x14ac:dyDescent="0.2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0.95322441739999997</v>
      </c>
      <c r="I18" s="16">
        <f>VLOOKUP(E18,Résultats!$B$2:$AX$476,'T energie vecteurs'!F5,FALSE)</f>
        <v>1.8446628540000001</v>
      </c>
      <c r="J18" s="16">
        <f>VLOOKUP(F18,Résultats!$B$2:$AX$476,'T energie vecteurs'!F5,FALSE)</f>
        <v>0</v>
      </c>
      <c r="K18" s="16">
        <f>VLOOKUP(G18,Résultats!$B$2:$AX$476,'T energie vecteurs'!F5,FALSE)</f>
        <v>1.697120881</v>
      </c>
      <c r="L18" s="95">
        <f t="shared" si="0"/>
        <v>4.4950081524000005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2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2.2239523970000001</v>
      </c>
      <c r="J19" s="16">
        <f>VLOOKUP(F19,Résultats!$B$2:$AX$476,'T energie vecteurs'!F5,FALSE)</f>
        <v>0.2957422046</v>
      </c>
      <c r="K19" s="16">
        <f>VLOOKUP(G19,Résultats!$B$2:$AX$476,'T energie vecteurs'!F5,FALSE)</f>
        <v>0.33720577509999999</v>
      </c>
      <c r="L19" s="95">
        <f t="shared" si="0"/>
        <v>2.8569003767000005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3.4936667755496749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0.24365267378081518</v>
      </c>
      <c r="S19" s="142">
        <f t="shared" si="1"/>
        <v>4.4860507954281585</v>
      </c>
    </row>
    <row r="20" spans="2:20" x14ac:dyDescent="0.25">
      <c r="C20" s="23" t="s">
        <v>26</v>
      </c>
      <c r="D20" s="10"/>
      <c r="E20" s="10"/>
      <c r="F20" s="10"/>
      <c r="G20" s="10"/>
      <c r="H20" s="9">
        <f>SUM(H11,H14:H16)</f>
        <v>5.4709773097999994</v>
      </c>
      <c r="I20" s="9">
        <f>SUM(I11,I14:I16)</f>
        <v>78.312359385999997</v>
      </c>
      <c r="J20" s="9">
        <f>SUM(J11,J14:J16)</f>
        <v>38.491547104199995</v>
      </c>
      <c r="K20" s="9">
        <f>SUM(K11,K14:K16)</f>
        <v>42.874049755685299</v>
      </c>
      <c r="L20" s="98">
        <f t="shared" si="0"/>
        <v>165.14893355568529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70.798845361011772</v>
      </c>
      <c r="Q20" s="31">
        <f>Q11+Q14+Q15+Q16+Q19</f>
        <v>38.082514273546238</v>
      </c>
      <c r="R20" s="31">
        <f>R11+R14+R15+R16+R19</f>
        <v>44.651702506310876</v>
      </c>
      <c r="S20" s="144">
        <f>SUM(O20:R20)</f>
        <v>157.87874151958081</v>
      </c>
      <c r="T20" s="45"/>
    </row>
    <row r="21" spans="2:20" s="3" customFormat="1" x14ac:dyDescent="0.2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25">
      <c r="I22" s="45"/>
      <c r="J22" s="45"/>
      <c r="K22" s="45"/>
    </row>
    <row r="23" spans="2:2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25">
      <c r="C24" s="147" t="s">
        <v>18</v>
      </c>
      <c r="H24" s="8">
        <f>SUM(H25:H26)</f>
        <v>0</v>
      </c>
      <c r="I24" s="8">
        <f>SUM(I25:I26)</f>
        <v>49.093185349999999</v>
      </c>
      <c r="J24" s="8">
        <f>SUM(J25:J26)</f>
        <v>1.4936861215000001</v>
      </c>
      <c r="K24" s="8">
        <f>SUM(K25:K26)</f>
        <v>0.21058404877370002</v>
      </c>
      <c r="L24" s="96">
        <f t="shared" ref="L24:L33" si="3">SUM(H24:K24)</f>
        <v>50.797455520273694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2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26.896831949999999</v>
      </c>
      <c r="J25" s="16">
        <f>VLOOKUP(F25,Résultats!$B$2:$AX$476,'T energie vecteurs'!I5,FALSE)</f>
        <v>0.1190449245</v>
      </c>
      <c r="K25" s="16">
        <f>VLOOKUP(G51,Résultats!$B$2:$AX$476,'T energie vecteurs'!I5,FALSE)</f>
        <v>1.96776737E-5</v>
      </c>
      <c r="L25" s="95">
        <f t="shared" si="3"/>
        <v>27.015896552173697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2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22.1963534</v>
      </c>
      <c r="J26" s="16">
        <f>VLOOKUP(F26,Résultats!$B$2:$AX$476,'T energie vecteurs'!I5,FALSE)</f>
        <v>1.3746411970000001</v>
      </c>
      <c r="K26" s="16">
        <f>VLOOKUP(G26,Résultats!$B$2:$AX$476,'T energie vecteurs'!I5,FALSE)</f>
        <v>0.21056437110000001</v>
      </c>
      <c r="L26" s="95">
        <f t="shared" si="3"/>
        <v>23.781558968099997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2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0.25832366779999999</v>
      </c>
      <c r="I27" s="8">
        <f>VLOOKUP(E27,Résultats!$B$2:$AX$476,'T energie vecteurs'!I5,FALSE)</f>
        <v>6.3912215760000004</v>
      </c>
      <c r="J27" s="8">
        <f>VLOOKUP(F27,Résultats!$B$2:$AX$476,'T energie vecteurs'!I5,FALSE)</f>
        <v>14.5374713</v>
      </c>
      <c r="K27" s="8">
        <f>VLOOKUP(G27,Résultats!$B$2:$AX$476,'T energie vecteurs'!I5,FALSE)+6</f>
        <v>19.799537780000001</v>
      </c>
      <c r="L27" s="96">
        <f t="shared" si="3"/>
        <v>40.9865543238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2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3.1175928819999998</v>
      </c>
      <c r="J28" s="8">
        <f>VLOOKUP(F28,Résultats!$B$2:$AX$476,'T energie vecteurs'!I5,FALSE)</f>
        <v>11.961301219999999</v>
      </c>
      <c r="K28" s="8">
        <f>VLOOKUP(G28,Résultats!$B$2:$AX$476,'T energie vecteurs'!I5,FALSE)</f>
        <v>6.8628480920000001</v>
      </c>
      <c r="L28" s="96">
        <f t="shared" si="3"/>
        <v>21.941742194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25">
      <c r="C29" s="147" t="s">
        <v>23</v>
      </c>
      <c r="H29" s="8">
        <f>SUM(H30:H32)</f>
        <v>3.1195993509999997</v>
      </c>
      <c r="I29" s="8">
        <f>SUM(I30:I32)</f>
        <v>17.274081535000001</v>
      </c>
      <c r="J29" s="8">
        <f>SUM(J30:J32)</f>
        <v>10.229875444200001</v>
      </c>
      <c r="K29" s="8">
        <f>SUM(K30:K32)</f>
        <v>14.822167397999999</v>
      </c>
      <c r="L29" s="96">
        <f t="shared" si="3"/>
        <v>45.445723728200001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2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2.2106717379999998</v>
      </c>
      <c r="I30" s="16">
        <f>VLOOKUP(E30,Résultats!$B$2:$AX$476,'T energie vecteurs'!I5,FALSE)</f>
        <v>12.907291170000001</v>
      </c>
      <c r="J30" s="16">
        <f>VLOOKUP(F30,Résultats!$B$2:$AX$476,'T energie vecteurs'!I5,FALSE)</f>
        <v>9.9193771290000008</v>
      </c>
      <c r="K30" s="16">
        <f>VLOOKUP(G30,Résultats!$B$2:$AX$476,'T energie vecteurs'!I5,FALSE)</f>
        <v>12.47190962</v>
      </c>
      <c r="L30" s="95">
        <f t="shared" si="3"/>
        <v>37.509249656999998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2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0.90892761300000002</v>
      </c>
      <c r="I31" s="16">
        <f>VLOOKUP(E31,Résultats!$B$2:$AX$476,'T energie vecteurs'!I5,FALSE)</f>
        <v>1.9686162519999999</v>
      </c>
      <c r="J31" s="16">
        <f>VLOOKUP(F31,Résultats!$B$2:$AX$476,'T energie vecteurs'!I5,FALSE)</f>
        <v>0</v>
      </c>
      <c r="K31" s="16">
        <f>VLOOKUP(G31,Résultats!$B$2:$AX$476,'T energie vecteurs'!I5,FALSE)</f>
        <v>2.0261548610000002</v>
      </c>
      <c r="L31" s="95">
        <f t="shared" si="3"/>
        <v>4.903698726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2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2.3981741130000001</v>
      </c>
      <c r="J32" s="16">
        <f>VLOOKUP(F32,Résultats!$B$2:$AX$476,'T energie vecteurs'!I5,FALSE)</f>
        <v>0.31049831519999999</v>
      </c>
      <c r="K32" s="16">
        <f>VLOOKUP(G32,Résultats!$B$2:$AX$476,'T energie vecteurs'!I5,FALSE)</f>
        <v>0.32410291699999999</v>
      </c>
      <c r="L32" s="95">
        <f t="shared" si="3"/>
        <v>3.0327753451999997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25">
      <c r="C33" s="23" t="s">
        <v>26</v>
      </c>
      <c r="D33" s="10"/>
      <c r="E33" s="10"/>
      <c r="F33" s="10"/>
      <c r="G33" s="10"/>
      <c r="H33" s="9">
        <f>SUM(H24,H27:H29)</f>
        <v>3.3779230187999998</v>
      </c>
      <c r="I33" s="9">
        <f>SUM(I24,I27:I29)</f>
        <v>75.876081342999996</v>
      </c>
      <c r="J33" s="9">
        <f>SUM(J24,J27:J29)</f>
        <v>38.222334085699998</v>
      </c>
      <c r="K33" s="9">
        <f>SUM(K24,K27:K29)</f>
        <v>41.695137318773703</v>
      </c>
      <c r="L33" s="98">
        <f t="shared" si="3"/>
        <v>159.17147576627372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1.5" x14ac:dyDescent="0.3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25">
      <c r="C37" s="147" t="s">
        <v>18</v>
      </c>
      <c r="H37" s="8">
        <f>SUM(H38:H39)</f>
        <v>0</v>
      </c>
      <c r="I37" s="8">
        <f>SUM(I38:I39)</f>
        <v>46.273668690000001</v>
      </c>
      <c r="J37" s="8">
        <f>SUM(J38:J39)</f>
        <v>1.8902143767000001</v>
      </c>
      <c r="K37" s="8">
        <f>SUM(K38:K39)</f>
        <v>0.32854236600210002</v>
      </c>
      <c r="L37" s="96">
        <f t="shared" ref="L37:L46" si="6">SUM(H37:K37)</f>
        <v>48.492425432702099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38.50153613089298</v>
      </c>
      <c r="Q37" s="28">
        <f>'[2]Bilan 2025 AMS'!$X$13/11.63</f>
        <v>1.4019196706542307</v>
      </c>
      <c r="R37" s="28">
        <f>('[2]Bilan 2025 AMS'!$X$22+'[2]Bilan 2025 AMS'!$X$30+SUM('[2]Bilan 2025 AMS'!$X$36:$X$40)+SUM('[2]Bilan 2025 AMS'!$X$44:$X$45)+'[2]Bilan 2025 AMS'!$X$47)/11.63</f>
        <v>0.36905808040129645</v>
      </c>
      <c r="S37" s="142">
        <f>SUM(O37:R37)</f>
        <v>40.272513881948505</v>
      </c>
      <c r="T37" s="75"/>
    </row>
    <row r="38" spans="3:20" x14ac:dyDescent="0.2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25.030567040000001</v>
      </c>
      <c r="J38" s="16">
        <f>VLOOKUP(F38,Résultats!$B$2:$AX$476,'T energie vecteurs'!N5,FALSE)</f>
        <v>0.33926090069999998</v>
      </c>
      <c r="K38" s="16">
        <f>VLOOKUP(G51,Résultats!$B$2:$AX$476,'T energie vecteurs'!N5,FALSE)</f>
        <v>3.4478702100000003E-5</v>
      </c>
      <c r="L38" s="95">
        <f t="shared" si="6"/>
        <v>25.369862419402104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2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21.24310165</v>
      </c>
      <c r="J39" s="16">
        <f>VLOOKUP(F39,Résultats!$B$2:$AX$476,'T energie vecteurs'!N5,FALSE)</f>
        <v>1.5509534760000001</v>
      </c>
      <c r="K39" s="16">
        <f>VLOOKUP(G39,Résultats!$B$2:$AX$476,'T energie vecteurs'!N5,FALSE)</f>
        <v>0.32850788730000002</v>
      </c>
      <c r="L39" s="95">
        <f t="shared" si="6"/>
        <v>23.122563013299999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2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0.20879235390000001</v>
      </c>
      <c r="I40" s="8">
        <f>VLOOKUP(E40,Résultats!$B$2:$AX$476,'T energie vecteurs'!N5,FALSE)</f>
        <v>5.8461662160000003</v>
      </c>
      <c r="J40" s="8">
        <f>VLOOKUP(F40,Résultats!$B$2:$AX$476,'T energie vecteurs'!N5,FALSE)</f>
        <v>14.406295220000001</v>
      </c>
      <c r="K40" s="8">
        <f>VLOOKUP(G40,Résultats!$B$2:$AX$476,'T energie vecteurs'!N5,FALSE)+8</f>
        <v>19.798692689999999</v>
      </c>
      <c r="L40" s="96">
        <f t="shared" si="6"/>
        <v>40.259946479899995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2.0957746160980957</v>
      </c>
      <c r="Q40" s="28">
        <f>'[2]Bilan 2025 AMS'!$V$13/11.63</f>
        <v>14.447084659417472</v>
      </c>
      <c r="R40" s="28">
        <f>('[2]Bilan 2025 AMS'!$V$22+'[2]Bilan 2025 AMS'!$V$30+SUM('[2]Bilan 2025 AMS'!$V$36:$V$40)+SUM('[2]Bilan 2025 AMS'!$V$44:$V$45)+'[2]Bilan 2025 AMS'!$V$47)/11.63</f>
        <v>22.421251859079046</v>
      </c>
      <c r="S40" s="142">
        <f t="shared" ref="S40:S46" si="7">SUM(O40:R40)</f>
        <v>38.964111134594617</v>
      </c>
      <c r="T40" s="75"/>
    </row>
    <row r="41" spans="3:20" x14ac:dyDescent="0.2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2.9208288979999999</v>
      </c>
      <c r="J41" s="8">
        <f>VLOOKUP(F41,Résultats!$B$2:$AX$476,'T energie vecteurs'!N5,FALSE)</f>
        <v>11.97112804</v>
      </c>
      <c r="K41" s="8">
        <f>VLOOKUP(G41,Résultats!$B$2:$AX$476,'T energie vecteurs'!N5,FALSE)</f>
        <v>6.6525925350000001</v>
      </c>
      <c r="L41" s="96">
        <f t="shared" si="6"/>
        <v>21.544549473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1.6298429171920958</v>
      </c>
      <c r="Q41" s="28">
        <f>('[2]Bilan 2025 AMS'!$W$13)/11.63</f>
        <v>10.999874044471945</v>
      </c>
      <c r="R41" s="28">
        <f>('[2]Bilan 2025 AMS'!$W$22+'[2]Bilan 2025 AMS'!$W$30+SUM('[2]Bilan 2025 AMS'!$W$36:$W$40)+SUM('[2]Bilan 2025 AMS'!$W$44:$W$45)+'[2]Bilan 2025 AMS'!$W$47)/11.63</f>
        <v>8.5854945190187202</v>
      </c>
      <c r="S41" s="142">
        <f t="shared" si="7"/>
        <v>21.215211480682761</v>
      </c>
      <c r="T41" s="75"/>
    </row>
    <row r="42" spans="3:20" x14ac:dyDescent="0.25">
      <c r="C42" s="147" t="s">
        <v>23</v>
      </c>
      <c r="H42" s="8">
        <f>SUM(H43:H45)</f>
        <v>3.0881923518000001</v>
      </c>
      <c r="I42" s="8">
        <f>SUM(I43:I45)</f>
        <v>16.765591399000002</v>
      </c>
      <c r="J42" s="8">
        <f>SUM(J43:J45)</f>
        <v>10.9914596728</v>
      </c>
      <c r="K42" s="8">
        <f>SUM(K43:K45)</f>
        <v>12.534045878100001</v>
      </c>
      <c r="L42" s="96">
        <f t="shared" si="6"/>
        <v>43.379289301700005</v>
      </c>
      <c r="M42" s="75"/>
      <c r="N42" s="150" t="s">
        <v>526</v>
      </c>
      <c r="O42" s="29">
        <f>O43+O44</f>
        <v>3.798785579103078</v>
      </c>
      <c r="P42" s="28">
        <f t="shared" ref="P42:R42" si="8">P43+P44</f>
        <v>13.636597959064392</v>
      </c>
      <c r="Q42" s="28">
        <f t="shared" si="8"/>
        <v>11.012104104131426</v>
      </c>
      <c r="R42" s="28">
        <f t="shared" si="8"/>
        <v>14.545887550015864</v>
      </c>
      <c r="S42" s="142">
        <f t="shared" si="7"/>
        <v>42.993375192314758</v>
      </c>
      <c r="T42" s="75"/>
    </row>
    <row r="43" spans="3:20" x14ac:dyDescent="0.2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2.1942104169999999</v>
      </c>
      <c r="I43" s="16">
        <f>VLOOKUP(E43,Résultats!$B$2:$AX$476,'T energie vecteurs'!N5,FALSE)</f>
        <v>12.40605983</v>
      </c>
      <c r="J43" s="16">
        <f>VLOOKUP(F43,Résultats!$B$2:$AX$476,'T energie vecteurs'!N5,FALSE)</f>
        <v>10.694126369999999</v>
      </c>
      <c r="K43" s="16">
        <f>VLOOKUP(G43,Résultats!$B$2:$AX$476,'T energie vecteurs'!N5,FALSE)</f>
        <v>10.37932342</v>
      </c>
      <c r="L43" s="95">
        <f t="shared" si="6"/>
        <v>35.673720037000002</v>
      </c>
      <c r="M43" s="16"/>
      <c r="N43" s="149" t="s">
        <v>527</v>
      </c>
      <c r="O43" s="143">
        <f>'[2]Bilan 2025 AMS'!$U$46/11.63</f>
        <v>0.54239014434383459</v>
      </c>
      <c r="P43" s="30">
        <f>SUM('[2]Bilan 2025 AMS'!$U$41:$U$43)/11.63</f>
        <v>1.9361642364667253</v>
      </c>
      <c r="Q43" s="30">
        <f>'[2]Bilan 2025 AMS'!$U$13/11.63</f>
        <v>11.012104104131426</v>
      </c>
      <c r="R43" s="30">
        <f>('[2]Bilan 2025 AMS'!$U$22+'[2]Bilan 2025 AMS'!$U$30+SUM('[2]Bilan 2025 AMS'!$U$36:$U$40)+SUM('[2]Bilan 2025 AMS'!$U$44:$U$45)+'[2]Bilan 2025 AMS'!$U$47)/11.63</f>
        <v>13.281896568299775</v>
      </c>
      <c r="S43" s="95">
        <f t="shared" si="7"/>
        <v>26.77255505324176</v>
      </c>
      <c r="T43" s="16"/>
    </row>
    <row r="44" spans="3:20" x14ac:dyDescent="0.2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0.89398193479999999</v>
      </c>
      <c r="I44" s="16">
        <f>VLOOKUP(E44,Résultats!$B$2:$AX$476,'T energie vecteurs'!N5,FALSE)</f>
        <v>1.9509046370000001</v>
      </c>
      <c r="J44" s="16">
        <f>VLOOKUP(F44,Résultats!$B$2:$AX$476,'T energie vecteurs'!N5,FALSE)</f>
        <v>0</v>
      </c>
      <c r="K44" s="16">
        <f>VLOOKUP(G44,Résultats!$B$2:$AX$476,'T energie vecteurs'!N5,FALSE)</f>
        <v>1.846705303</v>
      </c>
      <c r="L44" s="95">
        <f t="shared" si="6"/>
        <v>4.6915918748000003</v>
      </c>
      <c r="M44" s="16"/>
      <c r="N44" s="149" t="s">
        <v>47</v>
      </c>
      <c r="O44" s="22">
        <f>'[2]Bilan 2025 AMS'!$E$52/11.63</f>
        <v>3.2563954347592436</v>
      </c>
      <c r="P44" s="16">
        <f>('[2]Bilan 2025 AMS'!$E$54+'[2]Bilan 2025 AMS'!$E$56)/11.63</f>
        <v>11.700433722597667</v>
      </c>
      <c r="Q44" s="16">
        <v>0</v>
      </c>
      <c r="R44" s="16">
        <f>('[2]Bilan 2025 AMS'!$E$53+'[2]Bilan 2025 AMS'!$E$55+'[2]Bilan 2025 AMS'!$E$57)/11.63</f>
        <v>1.2639909817160895</v>
      </c>
      <c r="S44" s="95">
        <f t="shared" si="7"/>
        <v>16.220820139072998</v>
      </c>
      <c r="T44" s="16"/>
    </row>
    <row r="45" spans="3:20" x14ac:dyDescent="0.2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2.4086269320000002</v>
      </c>
      <c r="J45" s="16">
        <f>VLOOKUP(F45,Résultats!$B$2:$AX$476,'T energie vecteurs'!N5,FALSE)</f>
        <v>0.29733330279999998</v>
      </c>
      <c r="K45" s="16">
        <f>VLOOKUP(G45,Résultats!$B$2:$AX$476,'T energie vecteurs'!N5,FALSE)</f>
        <v>0.3080171551</v>
      </c>
      <c r="L45" s="95">
        <f t="shared" si="6"/>
        <v>3.0139773899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3.2326282830038102</v>
      </c>
      <c r="Q45" s="28">
        <f>'[2]Bilan 2025 AMS'!$T$13/11.63</f>
        <v>0.62874107832713355</v>
      </c>
      <c r="R45" s="28">
        <f>('[2]Bilan 2025 AMS'!$T$22+'[2]Bilan 2025 AMS'!$T$30+SUM('[2]Bilan 2025 AMS'!$T$36:$T$40)+SUM('[2]Bilan 2025 AMS'!$T$44:$T$45)+'[2]Bilan 2025 AMS'!$T$47)/11.63</f>
        <v>0.4197869333337978</v>
      </c>
      <c r="S45" s="142">
        <f t="shared" si="7"/>
        <v>4.2811562946647417</v>
      </c>
      <c r="T45" s="16"/>
    </row>
    <row r="46" spans="3:20" x14ac:dyDescent="0.25">
      <c r="C46" s="23" t="s">
        <v>26</v>
      </c>
      <c r="D46" s="10"/>
      <c r="E46" s="10"/>
      <c r="F46" s="10"/>
      <c r="G46" s="10"/>
      <c r="H46" s="9">
        <f>SUM(H37,H40:H42)</f>
        <v>3.2969847056999999</v>
      </c>
      <c r="I46" s="9">
        <f>SUM(I37,I40:I42)</f>
        <v>71.806255203000006</v>
      </c>
      <c r="J46" s="9">
        <f>SUM(J37,J40:J42)</f>
        <v>39.2590973095</v>
      </c>
      <c r="K46" s="9">
        <f>SUM(K37,K40:K42)</f>
        <v>39.313873469102099</v>
      </c>
      <c r="L46" s="98">
        <f t="shared" si="6"/>
        <v>153.6762106873021</v>
      </c>
      <c r="M46" s="79"/>
      <c r="N46" s="151" t="s">
        <v>26</v>
      </c>
      <c r="O46" s="32">
        <f>O37+O40+O41+O42+O45</f>
        <v>3.798785579103078</v>
      </c>
      <c r="P46" s="31">
        <f>P37+P40+P41+P42+P45</f>
        <v>59.096379906251379</v>
      </c>
      <c r="Q46" s="31">
        <f>Q37+Q40+Q41+Q42+Q45</f>
        <v>38.4897235570022</v>
      </c>
      <c r="R46" s="31">
        <f>R37+R40+R41+R42+R45</f>
        <v>46.34147894184872</v>
      </c>
      <c r="S46" s="144">
        <f t="shared" si="7"/>
        <v>147.72636798420538</v>
      </c>
      <c r="T46" s="79"/>
    </row>
    <row r="47" spans="3:2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1.5" x14ac:dyDescent="0.3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25">
      <c r="C50" s="147" t="s">
        <v>18</v>
      </c>
      <c r="H50" s="8">
        <f>SUM(H51:H52)</f>
        <v>0</v>
      </c>
      <c r="I50" s="8">
        <f>SUM(I51:I52)</f>
        <v>40.317353660000002</v>
      </c>
      <c r="J50" s="8">
        <f>SUM(J51:J52)</f>
        <v>2.9808145830999999</v>
      </c>
      <c r="K50" s="8">
        <f>SUM(K51:K52)</f>
        <v>0.65880827808420006</v>
      </c>
      <c r="L50" s="96">
        <f>SUM(H50:K50)</f>
        <v>43.956976521184203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30.491818068685557</v>
      </c>
      <c r="Q50" s="28">
        <f>'[2]Bilan 2030 AMS'!$X$13/11.63</f>
        <v>2.8914417551290033</v>
      </c>
      <c r="R50" s="28">
        <f>('[2]Bilan 2030 AMS'!$X$22+'[2]Bilan 2030 AMS'!$X$30+SUM('[2]Bilan 2030 AMS'!$X$36:$X$40)+SUM('[2]Bilan 2030 AMS'!$X$44:$X$45)+'[2]Bilan 2030 AMS'!$X$47)/11.63</f>
        <v>0.65268777688992008</v>
      </c>
      <c r="S50" s="142">
        <f>SUM(O50:R50)</f>
        <v>34.035947600704482</v>
      </c>
      <c r="T50" s="270"/>
    </row>
    <row r="51" spans="2:20" x14ac:dyDescent="0.2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20.82849702</v>
      </c>
      <c r="J51" s="16">
        <f>VLOOKUP(F51,Résultats!$B$2:$AX$476,'T energie vecteurs'!S5,FALSE)</f>
        <v>0.88042359110000001</v>
      </c>
      <c r="K51" s="16">
        <f>VLOOKUP(G51,Résultats!$B$2:$AX$476,'T energie vecteurs'!S5,FALSE)</f>
        <v>3.9553184199999999E-5</v>
      </c>
      <c r="L51" s="95">
        <f t="shared" ref="L51:L58" si="9">SUM(H51:K51)</f>
        <v>21.708960164284203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2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19.488856640000002</v>
      </c>
      <c r="J52" s="16">
        <f>VLOOKUP(F52,Résultats!$B$2:$AX$476,'T energie vecteurs'!S5,FALSE)</f>
        <v>2.1003909919999999</v>
      </c>
      <c r="K52" s="16">
        <f>VLOOKUP(G52,Résultats!$B$2:$AX$476,'T energie vecteurs'!S5,FALSE)</f>
        <v>0.65876872490000005</v>
      </c>
      <c r="L52" s="95">
        <f t="shared" si="9"/>
        <v>22.248016356900003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2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0.15692055539999999</v>
      </c>
      <c r="I53" s="294">
        <f>VLOOKUP(E53,Résultats!$B$2:$AX$476,'T energie vecteurs'!S5,FALSE)</f>
        <v>4.6480379940000001</v>
      </c>
      <c r="J53" s="8">
        <f>VLOOKUP(F53,Résultats!$B$2:$AX$476,'T energie vecteurs'!S5,FALSE)</f>
        <v>13.980010439999999</v>
      </c>
      <c r="K53" s="8">
        <f>VLOOKUP(G53,Résultats!$B$2:$AX$476,'T energie vecteurs'!S5,FALSE)+8</f>
        <v>17.388251146000002</v>
      </c>
      <c r="L53" s="96">
        <f>SUM(H53:K53)</f>
        <v>36.173220135400001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0.62652374102192576</v>
      </c>
      <c r="Q53" s="28">
        <f>'[2]Bilan 2030 AMS'!$V$13/11.63</f>
        <v>14.530979395924851</v>
      </c>
      <c r="R53" s="28">
        <f>('[2]Bilan 2030 AMS'!$V$22+'[2]Bilan 2030 AMS'!$V$30+SUM('[2]Bilan 2030 AMS'!$V$36:$V$40)+SUM('[2]Bilan 2030 AMS'!$V$44:$V$45)+'[2]Bilan 2030 AMS'!$V$47)/11.63</f>
        <v>20.153654675853421</v>
      </c>
      <c r="S53" s="142">
        <f t="shared" ref="S53:S59" si="10">SUM(O53:R53)</f>
        <v>35.311157812800197</v>
      </c>
      <c r="T53" s="270"/>
    </row>
    <row r="54" spans="2:20" x14ac:dyDescent="0.2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1.9556100300000001</v>
      </c>
      <c r="J54" s="8">
        <f>VLOOKUP(F54,Résultats!$B$2:$AX$476,'T energie vecteurs'!S5,FALSE)</f>
        <v>10.75995093</v>
      </c>
      <c r="K54" s="8">
        <f>VLOOKUP(G54,Résultats!$B$2:$AX$476,'T energie vecteurs'!S5,FALSE)</f>
        <v>8.0106341410000006</v>
      </c>
      <c r="L54" s="96">
        <f t="shared" si="9"/>
        <v>20.726195101000002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0.33746613619592225</v>
      </c>
      <c r="Q54" s="28">
        <f>('[2]Bilan 2030 AMS'!$W$13)/11.63</f>
        <v>10.35411932416091</v>
      </c>
      <c r="R54" s="28">
        <f>('[2]Bilan 2030 AMS'!$W$22+'[2]Bilan 2030 AMS'!$W$30+SUM('[2]Bilan 2030 AMS'!$W$36:$W$40)+SUM('[2]Bilan 2030 AMS'!$W$44:$W$45)+'[2]Bilan 2030 AMS'!$W$47)/11.63</f>
        <v>8.8144475097741068</v>
      </c>
      <c r="S54" s="142">
        <f t="shared" si="10"/>
        <v>19.506032970130939</v>
      </c>
      <c r="T54" s="270"/>
    </row>
    <row r="55" spans="2:20" x14ac:dyDescent="0.25">
      <c r="C55" s="147" t="s">
        <v>23</v>
      </c>
      <c r="H55" s="8">
        <f>SUM(H56:H58)</f>
        <v>2.5718776526</v>
      </c>
      <c r="I55" s="8">
        <f>SUM(I56:I58)</f>
        <v>12.275506386</v>
      </c>
      <c r="J55" s="8">
        <f>SUM(J56:J58)</f>
        <v>15.3955604959</v>
      </c>
      <c r="K55" s="8">
        <f>SUM(K56:K58)</f>
        <v>7.1454429936000006</v>
      </c>
      <c r="L55" s="96">
        <f t="shared" si="9"/>
        <v>37.388387528099997</v>
      </c>
      <c r="M55" s="75"/>
      <c r="N55" s="150" t="s">
        <v>526</v>
      </c>
      <c r="O55" s="29">
        <f>O56+O57</f>
        <v>2.0127593650238067</v>
      </c>
      <c r="P55" s="28">
        <f t="shared" ref="P55:R55" si="11">P56+P57</f>
        <v>12.377492485503554</v>
      </c>
      <c r="Q55" s="28">
        <f t="shared" si="11"/>
        <v>12.982018088212522</v>
      </c>
      <c r="R55" s="28">
        <f t="shared" si="11"/>
        <v>14.480696516029912</v>
      </c>
      <c r="S55" s="142">
        <f t="shared" si="10"/>
        <v>41.852966454769799</v>
      </c>
      <c r="T55" s="270"/>
    </row>
    <row r="56" spans="2:20" x14ac:dyDescent="0.2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1.6879683560000001</v>
      </c>
      <c r="I56" s="16">
        <f>VLOOKUP(E56,Résultats!$B$2:$AX$476,'T energie vecteurs'!S5,FALSE)</f>
        <v>7.7835958749999996</v>
      </c>
      <c r="J56" s="16">
        <f>VLOOKUP(F56,Résultats!$B$2:$AX$476,'T energie vecteurs'!S5,FALSE)</f>
        <v>15.07942297</v>
      </c>
      <c r="K56" s="16">
        <f>VLOOKUP(G56,Résultats!$B$2:$AX$476,'T energie vecteurs'!S5,FALSE)</f>
        <v>5.0609505370000001</v>
      </c>
      <c r="L56" s="95">
        <f t="shared" si="9"/>
        <v>29.611937737999998</v>
      </c>
      <c r="M56" s="16"/>
      <c r="N56" s="149" t="s">
        <v>527</v>
      </c>
      <c r="O56" s="143">
        <f>'[2]Bilan 2030 AMS'!$U$46/11.63</f>
        <v>0.29026672912795559</v>
      </c>
      <c r="P56" s="30">
        <f>SUM('[2]Bilan 2030 AMS'!$U$41:$U$43)/11.63</f>
        <v>1.2075144976423513</v>
      </c>
      <c r="Q56" s="30">
        <f>'[2]Bilan 2030 AMS'!$U$13/11.63</f>
        <v>12.982018088212522</v>
      </c>
      <c r="R56" s="30">
        <f>('[2]Bilan 2030 AMS'!$U$22+'[2]Bilan 2030 AMS'!$U$30+SUM('[2]Bilan 2030 AMS'!$U$36:$U$40)+SUM('[2]Bilan 2030 AMS'!$U$44:$U$45)+'[2]Bilan 2030 AMS'!$U$47)/11.63</f>
        <v>13.044479402489532</v>
      </c>
      <c r="S56" s="95">
        <f t="shared" si="10"/>
        <v>27.524278717472363</v>
      </c>
      <c r="T56" s="270"/>
    </row>
    <row r="57" spans="2:20" x14ac:dyDescent="0.2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0.88390929659999995</v>
      </c>
      <c r="I57" s="16">
        <f>VLOOKUP(E57,Résultats!$B$2:$AX$476,'T energie vecteurs'!S5,FALSE)</f>
        <v>2.0163134199999999</v>
      </c>
      <c r="J57" s="16">
        <f>VLOOKUP(F57,Résultats!$B$2:$AX$476,'T energie vecteurs'!S5,FALSE)</f>
        <v>0</v>
      </c>
      <c r="K57" s="16">
        <f>VLOOKUP(G57,Résultats!$B$2:$AX$476,'T energie vecteurs'!S5,FALSE)</f>
        <v>1.7769870109999999</v>
      </c>
      <c r="L57" s="95">
        <f>SUM(H57:K57)</f>
        <v>4.6772097276000002</v>
      </c>
      <c r="M57" s="16"/>
      <c r="N57" s="149" t="s">
        <v>47</v>
      </c>
      <c r="O57" s="22">
        <f>'[2]Bilan 2030 AMS'!$E$52/11.63</f>
        <v>1.7224926358958512</v>
      </c>
      <c r="P57" s="16">
        <f>('[2]Bilan 2030 AMS'!$E$54+'[2]Bilan 2030 AMS'!$E$56)/11.63</f>
        <v>11.169977987861202</v>
      </c>
      <c r="Q57" s="16">
        <v>0</v>
      </c>
      <c r="R57" s="16">
        <f>('[2]Bilan 2030 AMS'!$E$53+'[2]Bilan 2030 AMS'!$E$55+'[2]Bilan 2030 AMS'!$E$57)/11.63</f>
        <v>1.4362171135403794</v>
      </c>
      <c r="S57" s="95">
        <f t="shared" si="10"/>
        <v>14.328687737297432</v>
      </c>
      <c r="T57" s="270"/>
    </row>
    <row r="58" spans="2:20" x14ac:dyDescent="0.2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2.475597091</v>
      </c>
      <c r="J58" s="16">
        <f>VLOOKUP(F58,Résultats!$B$2:$AX$476,'T energie vecteurs'!S5,FALSE)</f>
        <v>0.31613752589999999</v>
      </c>
      <c r="K58" s="16">
        <f>VLOOKUP(G58,Résultats!$B$2:$AX$476,'T energie vecteurs'!S5,FALSE)</f>
        <v>0.30750544559999998</v>
      </c>
      <c r="L58" s="95">
        <f t="shared" si="9"/>
        <v>3.0992400624999998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3.0169333905477389</v>
      </c>
      <c r="Q58" s="28">
        <f>'[2]Bilan 2030 AMS'!$T$13/11.63</f>
        <v>0.58880477108504814</v>
      </c>
      <c r="R58" s="28">
        <f>('[2]Bilan 2030 AMS'!$T$22+'[2]Bilan 2030 AMS'!$T$30+SUM('[2]Bilan 2030 AMS'!$T$36:$T$40)+SUM('[2]Bilan 2030 AMS'!$T$44:$T$45)+'[2]Bilan 2030 AMS'!$T$47)/11.63</f>
        <v>0.50098804851089418</v>
      </c>
      <c r="S58" s="142">
        <f t="shared" si="10"/>
        <v>4.1067262101436812</v>
      </c>
      <c r="T58" s="270"/>
    </row>
    <row r="59" spans="2:20" x14ac:dyDescent="0.25">
      <c r="C59" s="23" t="s">
        <v>26</v>
      </c>
      <c r="D59" s="10"/>
      <c r="E59" s="10"/>
      <c r="F59" s="10"/>
      <c r="G59" s="10"/>
      <c r="H59" s="9">
        <f>SUM(H50,H53:H55)</f>
        <v>2.7287982080000002</v>
      </c>
      <c r="I59" s="9">
        <f>SUM(I50,I53:I55)</f>
        <v>59.196508070000007</v>
      </c>
      <c r="J59" s="9">
        <f>SUM(J50,J53:J55)</f>
        <v>43.116336449000002</v>
      </c>
      <c r="K59" s="9">
        <f>SUM(K50,K53:K55)</f>
        <v>33.203136558684207</v>
      </c>
      <c r="L59" s="98">
        <f>SUM(H59:K59)</f>
        <v>138.24477928568422</v>
      </c>
      <c r="M59" s="79"/>
      <c r="N59" s="151" t="s">
        <v>26</v>
      </c>
      <c r="O59" s="32">
        <f>O50+O53+O54+O55+O58</f>
        <v>2.0127593650238067</v>
      </c>
      <c r="P59" s="31">
        <f>P50+P53+P54+P55+P58</f>
        <v>46.850233821954703</v>
      </c>
      <c r="Q59" s="31">
        <f>Q50+Q53+Q54+Q55+Q58</f>
        <v>41.347363334512337</v>
      </c>
      <c r="R59" s="31">
        <f>R50+R53+R54+R55+R58</f>
        <v>44.602474527058249</v>
      </c>
      <c r="S59" s="144">
        <f t="shared" si="10"/>
        <v>134.81283104854907</v>
      </c>
      <c r="T59" s="79"/>
    </row>
    <row r="60" spans="2:20" s="3" customFormat="1" x14ac:dyDescent="0.25">
      <c r="O60" s="77"/>
      <c r="P60" s="77"/>
      <c r="Q60" s="77"/>
      <c r="R60" s="78"/>
      <c r="S60" s="45"/>
    </row>
    <row r="61" spans="2:20" s="3" customFormat="1" x14ac:dyDescent="0.25">
      <c r="B61" s="60"/>
      <c r="K61" s="47"/>
      <c r="O61" s="79"/>
      <c r="P61" s="79"/>
      <c r="Q61" s="79"/>
      <c r="R61" s="80"/>
      <c r="S61" s="81"/>
    </row>
    <row r="62" spans="2:20" s="3" customFormat="1" ht="31.5" x14ac:dyDescent="0.3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2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32.601738109999999</v>
      </c>
      <c r="J63" s="8">
        <f>SUM(J64:J65)</f>
        <v>5.105177866</v>
      </c>
      <c r="K63" s="8">
        <f>SUM(K64:K65)</f>
        <v>0.95905160683470003</v>
      </c>
      <c r="L63" s="96">
        <f t="shared" ref="L63:L72" si="12">SUM(H63:K63)</f>
        <v>38.665967582834696</v>
      </c>
      <c r="N63" s="150" t="s">
        <v>18</v>
      </c>
      <c r="O63" s="29">
        <f>'[2]Bilan 2035 AMS'!$X$46/11.63</f>
        <v>0</v>
      </c>
      <c r="P63" s="28">
        <f>SUM('[2]Bilan 2035 AMS'!$X$41:$X$43)/11.63</f>
        <v>21.382730406719936</v>
      </c>
      <c r="Q63" s="28">
        <f>'[2]Bilan 2035 AMS'!$X$13/11.63</f>
        <v>5.4104030618615928</v>
      </c>
      <c r="R63" s="28">
        <f>('[2]Bilan 2035 AMS'!$X$22+'[2]Bilan 2035 AMS'!$X$30+SUM('[2]Bilan 2035 AMS'!$X$36:$X$40)+SUM('[2]Bilan 2035 AMS'!$X$44:$X$45)+'[2]Bilan 2035 AMS'!$X$47)/11.63</f>
        <v>0.88574894127807591</v>
      </c>
      <c r="S63" s="142">
        <f>SUM(O63:R63)</f>
        <v>27.678882409859607</v>
      </c>
    </row>
    <row r="64" spans="2:20" s="3" customFormat="1" x14ac:dyDescent="0.2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15.53649515</v>
      </c>
      <c r="J64" s="38">
        <f>VLOOKUP(F64,Résultats!$B$2:$AX$476,'T energie vecteurs'!T5,FALSE)</f>
        <v>1.7428621980000001</v>
      </c>
      <c r="K64" s="16">
        <f>VLOOKUP(G64,Résultats!$B$2:$AX$476,'T energie vecteurs'!T5,FALSE)</f>
        <v>3.1170534699999997E-5</v>
      </c>
      <c r="L64" s="95">
        <f t="shared" si="12"/>
        <v>17.279388518534702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2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17.065242959999999</v>
      </c>
      <c r="J65" s="16">
        <f>VLOOKUP(F65,Résultats!$B$2:$AX$476,'T energie vecteurs'!T5,FALSE)</f>
        <v>3.3623156679999999</v>
      </c>
      <c r="K65" s="16">
        <f>VLOOKUP(G65,Résultats!$B$2:$AX$476,'T energie vecteurs'!T5,FALSE)</f>
        <v>0.9590204363</v>
      </c>
      <c r="L65" s="95">
        <f t="shared" si="12"/>
        <v>21.386579064300001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2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0.1249447888</v>
      </c>
      <c r="I66" s="294">
        <f>VLOOKUP(E66,Résultats!$B$2:$AX$476,'T energie vecteurs'!T5,FALSE)</f>
        <v>4.0186700919999998</v>
      </c>
      <c r="J66" s="8">
        <f>VLOOKUP(F66,Résultats!$B$2:$AX$476,'T energie vecteurs'!T5,FALSE)</f>
        <v>13.277958099999999</v>
      </c>
      <c r="K66" s="8">
        <f>VLOOKUP(G66,Résultats!$B$2:$AX$476,'T energie vecteurs'!T5,FALSE)+8</f>
        <v>16.190387483000002</v>
      </c>
      <c r="L66" s="96">
        <f t="shared" si="12"/>
        <v>33.611960463800003</v>
      </c>
      <c r="N66" s="150" t="s">
        <v>21</v>
      </c>
      <c r="O66" s="29">
        <f>'[2]Bilan 2035 AMS'!$V$46/11.63</f>
        <v>0</v>
      </c>
      <c r="P66" s="28">
        <f>SUM('[2]Bilan 2035 AMS'!$V$41:$V$43)/11.63</f>
        <v>0.26244481999880703</v>
      </c>
      <c r="Q66" s="28">
        <f>'[2]Bilan 2035 AMS'!$V$13/11.63</f>
        <v>13.920813823171006</v>
      </c>
      <c r="R66" s="28">
        <f>('[2]Bilan 2035 AMS'!$V$22+'[2]Bilan 2035 AMS'!$V$30+SUM('[2]Bilan 2035 AMS'!$V$36:$V$40)+SUM('[2]Bilan 2035 AMS'!$V$44:$V$45)+'[2]Bilan 2035 AMS'!$V$47)/11.63</f>
        <v>18.428808856007375</v>
      </c>
      <c r="S66" s="142">
        <f t="shared" ref="S66:S72" si="13">SUM(O66:R66)</f>
        <v>32.612067499177186</v>
      </c>
    </row>
    <row r="67" spans="2:20" s="3" customFormat="1" x14ac:dyDescent="0.2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1.8976512139999999</v>
      </c>
      <c r="J67" s="8">
        <f>VLOOKUP(F67,Résultats!$B$2:$AX$476,'T energie vecteurs'!T5,FALSE)</f>
        <v>10.234822230000001</v>
      </c>
      <c r="K67" s="8">
        <f>VLOOKUP(G67,Résultats!$B$2:$AX$476,'T energie vecteurs'!T5,FALSE)</f>
        <v>7.4875787049999998</v>
      </c>
      <c r="L67" s="96">
        <f t="shared" si="12"/>
        <v>19.620052148999999</v>
      </c>
      <c r="N67" s="150" t="s">
        <v>22</v>
      </c>
      <c r="O67" s="29">
        <f>('[2]Bilan 2035 AMS'!$W$46)/11.63</f>
        <v>0</v>
      </c>
      <c r="P67" s="28">
        <f>SUM('[2]Bilan 2035 AMS'!$W$41:$W$43)/11.63</f>
        <v>0.17752685454813696</v>
      </c>
      <c r="Q67" s="28">
        <f>('[2]Bilan 2035 AMS'!$W$13)/11.63</f>
        <v>10.219258004272318</v>
      </c>
      <c r="R67" s="28">
        <f>('[2]Bilan 2035 AMS'!$W$22+'[2]Bilan 2035 AMS'!$W$30+SUM('[2]Bilan 2035 AMS'!$W$36:$W$40)+SUM('[2]Bilan 2035 AMS'!$W$44:$W$45)+'[2]Bilan 2035 AMS'!$W$47)/11.63</f>
        <v>8.3604329747133743</v>
      </c>
      <c r="S67" s="142">
        <f t="shared" si="13"/>
        <v>18.757217833533829</v>
      </c>
    </row>
    <row r="68" spans="2:20" s="3" customFormat="1" x14ac:dyDescent="0.25">
      <c r="B68" s="60"/>
      <c r="C68" s="147" t="s">
        <v>23</v>
      </c>
      <c r="D68"/>
      <c r="E68"/>
      <c r="F68"/>
      <c r="G68"/>
      <c r="H68" s="8">
        <f>SUM(H69:H71)</f>
        <v>2.7514364739000001</v>
      </c>
      <c r="I68" s="8">
        <f>SUM(I69:I71)</f>
        <v>12.862261790000002</v>
      </c>
      <c r="J68" s="8">
        <f>SUM(J69:J71)</f>
        <v>15.929475603</v>
      </c>
      <c r="K68" s="8">
        <f>SUM(K69:K71)</f>
        <v>7.4040628196</v>
      </c>
      <c r="L68" s="96">
        <f t="shared" si="12"/>
        <v>38.947236686500005</v>
      </c>
      <c r="N68" s="150" t="s">
        <v>526</v>
      </c>
      <c r="O68" s="29">
        <f>O69+O70</f>
        <v>1.2895605785735207</v>
      </c>
      <c r="P68" s="28">
        <f t="shared" ref="P68:R68" si="14">P69+P70</f>
        <v>11.337300806411763</v>
      </c>
      <c r="Q68" s="28">
        <f t="shared" si="14"/>
        <v>14.018807628102843</v>
      </c>
      <c r="R68" s="28">
        <f t="shared" si="14"/>
        <v>15.570794990567688</v>
      </c>
      <c r="S68" s="142">
        <f t="shared" si="13"/>
        <v>42.216464003655815</v>
      </c>
    </row>
    <row r="69" spans="2:20" s="3" customFormat="1" x14ac:dyDescent="0.2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1.8185506419999999</v>
      </c>
      <c r="I69" s="16">
        <f>VLOOKUP(E69,Résultats!$B$2:$AX$476,'T energie vecteurs'!T5,FALSE)</f>
        <v>8.0139325360000004</v>
      </c>
      <c r="J69" s="16">
        <f>VLOOKUP(F69,Résultats!$B$2:$AX$476,'T energie vecteurs'!T5,FALSE)</f>
        <v>15.59726592</v>
      </c>
      <c r="K69" s="16">
        <f>VLOOKUP(G69,Résultats!$B$2:$AX$476,'T energie vecteurs'!T5,FALSE)</f>
        <v>5.2070760839999997</v>
      </c>
      <c r="L69" s="95">
        <f t="shared" si="12"/>
        <v>30.636825182000003</v>
      </c>
      <c r="N69" s="149" t="s">
        <v>527</v>
      </c>
      <c r="O69" s="143">
        <f>'[2]Bilan 2035 AMS'!$U$46/11.63</f>
        <v>0.31437903703224818</v>
      </c>
      <c r="P69" s="30">
        <f>SUM('[2]Bilan 2035 AMS'!$U$41:$U$43)/11.63</f>
        <v>0.93558908643124061</v>
      </c>
      <c r="Q69" s="30">
        <f>'[2]Bilan 2035 AMS'!$U$13/11.63</f>
        <v>14.018807628102843</v>
      </c>
      <c r="R69" s="30">
        <f>('[2]Bilan 2035 AMS'!$U$22+'[2]Bilan 2035 AMS'!$U$30+SUM('[2]Bilan 2035 AMS'!$U$36:$U$40)+SUM('[2]Bilan 2035 AMS'!$U$44:$U$45)+'[2]Bilan 2035 AMS'!$U$47)/11.63</f>
        <v>12.828509585335674</v>
      </c>
      <c r="S69" s="95">
        <f t="shared" si="13"/>
        <v>28.097285336902004</v>
      </c>
    </row>
    <row r="70" spans="2:20" s="3" customFormat="1" x14ac:dyDescent="0.2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0.93288583189999996</v>
      </c>
      <c r="I70" s="16">
        <f>VLOOKUP(E70,Résultats!$B$2:$AX$476,'T energie vecteurs'!T5,FALSE)</f>
        <v>2.134709763</v>
      </c>
      <c r="J70" s="16">
        <f>VLOOKUP(F70,Résultats!$B$2:$AX$476,'T energie vecteurs'!T5,FALSE)</f>
        <v>0</v>
      </c>
      <c r="K70" s="16">
        <f>VLOOKUP(G70,Résultats!$B$2:$AX$476,'T energie vecteurs'!T5,FALSE)</f>
        <v>1.8699064910000001</v>
      </c>
      <c r="L70" s="95">
        <f t="shared" si="12"/>
        <v>4.9375020859000003</v>
      </c>
      <c r="N70" s="149" t="s">
        <v>47</v>
      </c>
      <c r="O70" s="22">
        <f>'[2]Bilan 2035 AMS'!$E$52/11.63</f>
        <v>0.97518154154127257</v>
      </c>
      <c r="P70" s="16">
        <f>('[2]Bilan 2035 AMS'!$E$54+'[2]Bilan 2035 AMS'!$E$56)/11.63</f>
        <v>10.401711719980522</v>
      </c>
      <c r="Q70" s="16">
        <v>0</v>
      </c>
      <c r="R70" s="16">
        <f>('[2]Bilan 2035 AMS'!$E$53+'[2]Bilan 2035 AMS'!$E$55+'[2]Bilan 2035 AMS'!$E$57)/11.63</f>
        <v>2.7422854052320145</v>
      </c>
      <c r="S70" s="95">
        <f t="shared" si="13"/>
        <v>14.119178666753809</v>
      </c>
    </row>
    <row r="71" spans="2:20" s="3" customFormat="1" x14ac:dyDescent="0.2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2.7136194910000002</v>
      </c>
      <c r="J71" s="16">
        <f>VLOOKUP(F71,Résultats!$B$2:$AX$476,'T energie vecteurs'!T5,FALSE)</f>
        <v>0.33220968299999998</v>
      </c>
      <c r="K71" s="16">
        <f>VLOOKUP(G71,Résultats!$B$2:$AX$476,'T energie vecteurs'!T5,FALSE)</f>
        <v>0.32708024460000001</v>
      </c>
      <c r="L71" s="95">
        <f t="shared" si="12"/>
        <v>3.3729094185999999</v>
      </c>
      <c r="N71" s="150" t="s">
        <v>25</v>
      </c>
      <c r="O71" s="29">
        <f>'[2]Bilan 2035 AMS'!$T$46/11.63</f>
        <v>0</v>
      </c>
      <c r="P71" s="28">
        <f>SUM('[2]Bilan 2035 AMS'!$T$41:$T$43)/11.63</f>
        <v>2.6634240155513398</v>
      </c>
      <c r="Q71" s="28">
        <f>'[2]Bilan 2035 AMS'!$T$13/11.63</f>
        <v>0.59083250678331611</v>
      </c>
      <c r="R71" s="28">
        <f>('[2]Bilan 2035 AMS'!$T$22+'[2]Bilan 2035 AMS'!$T$30+SUM('[2]Bilan 2035 AMS'!$T$36:$T$40)+SUM('[2]Bilan 2035 AMS'!$T$44:$T$45)+'[2]Bilan 2035 AMS'!$T$47)/11.63</f>
        <v>0.57839341838434266</v>
      </c>
      <c r="S71" s="142">
        <f t="shared" si="13"/>
        <v>3.8326499407189987</v>
      </c>
    </row>
    <row r="72" spans="2:20" s="3" customFormat="1" x14ac:dyDescent="0.25">
      <c r="B72" s="60"/>
      <c r="C72" s="23" t="s">
        <v>26</v>
      </c>
      <c r="D72" s="10"/>
      <c r="E72" s="10"/>
      <c r="F72" s="10"/>
      <c r="G72" s="10"/>
      <c r="H72" s="9">
        <f>SUM(H63,H66:H68)</f>
        <v>2.8763812627000003</v>
      </c>
      <c r="I72" s="9">
        <f>SUM(I63,I66:I68)</f>
        <v>51.380321206000005</v>
      </c>
      <c r="J72" s="9">
        <f>SUM(J63,J66:J68)</f>
        <v>44.547433798999997</v>
      </c>
      <c r="K72" s="9">
        <f>SUM(K63,K66:K68)</f>
        <v>32.041080614434705</v>
      </c>
      <c r="L72" s="98">
        <f t="shared" si="12"/>
        <v>130.84521688213471</v>
      </c>
      <c r="N72" s="151" t="s">
        <v>26</v>
      </c>
      <c r="O72" s="32">
        <f>O63+O66+O67+O68+O71</f>
        <v>1.2895605785735207</v>
      </c>
      <c r="P72" s="31">
        <f>P63+P66+P67+P68+P71</f>
        <v>35.823426903229986</v>
      </c>
      <c r="Q72" s="31">
        <f>Q63+Q66+Q67+Q68+Q71</f>
        <v>44.160115024191072</v>
      </c>
      <c r="R72" s="31">
        <f>R63+R66+R67+R68+R71</f>
        <v>43.824179180950857</v>
      </c>
      <c r="S72" s="144">
        <f t="shared" si="13"/>
        <v>125.09728168694545</v>
      </c>
    </row>
    <row r="73" spans="2:20" s="3" customFormat="1" x14ac:dyDescent="0.25">
      <c r="B73" s="60"/>
      <c r="K73" s="47"/>
    </row>
    <row r="74" spans="2:20" s="3" customFormat="1" x14ac:dyDescent="0.25">
      <c r="B74" s="60"/>
      <c r="K74" s="47"/>
    </row>
    <row r="75" spans="2:20" ht="31.5" x14ac:dyDescent="0.3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2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12.191717043104701</v>
      </c>
      <c r="Q76" s="28">
        <f>'[2]Bilan 2040 AMS'!$X$13/11.63</f>
        <v>8.0404185135153163</v>
      </c>
      <c r="R76" s="28">
        <f>('[2]Bilan 2040 AMS'!$X$22+'[2]Bilan 2040 AMS'!$X$30+SUM('[2]Bilan 2040 AMS'!$X$36:$X$40)+SUM('[2]Bilan 2040 AMS'!$X$44:$X$45)+'[2]Bilan 2040 AMS'!$X$47)/11.63</f>
        <v>1.0858470087569896</v>
      </c>
      <c r="S76" s="142">
        <f>SUM(O76:R76)</f>
        <v>21.317982565377005</v>
      </c>
      <c r="T76" s="75"/>
    </row>
    <row r="77" spans="2:20" x14ac:dyDescent="0.2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2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2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6.1040227141625304E-2</v>
      </c>
      <c r="Q79" s="28">
        <f>'[2]Bilan 2040 AMS'!$V$13/11.63</f>
        <v>13.209596020840994</v>
      </c>
      <c r="R79" s="28">
        <f>('[2]Bilan 2040 AMS'!$V$22+'[2]Bilan 2040 AMS'!$V$30+SUM('[2]Bilan 2040 AMS'!$V$36:$V$40)+SUM('[2]Bilan 2040 AMS'!$V$44:$V$45)+'[2]Bilan 2040 AMS'!$V$47)/11.63</f>
        <v>17.347844556605228</v>
      </c>
      <c r="S79" s="142">
        <f t="shared" ref="S79:S85" si="15">SUM(O79:R79)</f>
        <v>30.618480804587847</v>
      </c>
      <c r="T79" s="75"/>
    </row>
    <row r="80" spans="2:20" x14ac:dyDescent="0.2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6.3880432315261901E-2</v>
      </c>
      <c r="Q80" s="28">
        <f>('[2]Bilan 2040 AMS'!$W$13)/11.63</f>
        <v>10.029414757557689</v>
      </c>
      <c r="R80" s="28">
        <f>('[2]Bilan 2040 AMS'!$W$22+'[2]Bilan 2040 AMS'!$W$30+SUM('[2]Bilan 2040 AMS'!$W$36:$W$40)+SUM('[2]Bilan 2040 AMS'!$W$44:$W$45)+'[2]Bilan 2040 AMS'!$W$47)/11.63</f>
        <v>7.8410614287588816</v>
      </c>
      <c r="S80" s="142">
        <f t="shared" si="15"/>
        <v>17.934356618631831</v>
      </c>
      <c r="T80" s="75"/>
    </row>
    <row r="81" spans="3:20" x14ac:dyDescent="0.25">
      <c r="M81" s="75"/>
      <c r="N81" s="150" t="s">
        <v>526</v>
      </c>
      <c r="O81" s="29">
        <f>O82+O83</f>
        <v>1.1470880379308943</v>
      </c>
      <c r="P81" s="28">
        <f t="shared" ref="P81:R81" si="16">P82+P83</f>
        <v>10.34609820525753</v>
      </c>
      <c r="Q81" s="28">
        <f t="shared" si="16"/>
        <v>15.232489488749787</v>
      </c>
      <c r="R81" s="28">
        <f t="shared" si="16"/>
        <v>16.48108085677471</v>
      </c>
      <c r="S81" s="142">
        <f t="shared" si="15"/>
        <v>43.206756588712921</v>
      </c>
      <c r="T81" s="75"/>
    </row>
    <row r="82" spans="3:20" x14ac:dyDescent="0.25">
      <c r="M82" s="16"/>
      <c r="N82" s="149" t="s">
        <v>527</v>
      </c>
      <c r="O82" s="143">
        <f>'[2]Bilan 2040 AMS'!$U$46/11.63</f>
        <v>0.23928972873592452</v>
      </c>
      <c r="P82" s="30">
        <f>SUM('[2]Bilan 2040 AMS'!$U$41:$U$43)/11.63</f>
        <v>0.69055770755550139</v>
      </c>
      <c r="Q82" s="30">
        <f>'[2]Bilan 2040 AMS'!$U$13/11.63</f>
        <v>15.232489488749787</v>
      </c>
      <c r="R82" s="30">
        <f>('[2]Bilan 2040 AMS'!$U$22+'[2]Bilan 2040 AMS'!$U$30+SUM('[2]Bilan 2040 AMS'!$U$36:$U$40)+SUM('[2]Bilan 2040 AMS'!$U$44:$U$45)+'[2]Bilan 2040 AMS'!$U$47)/11.63</f>
        <v>12.396061534712597</v>
      </c>
      <c r="S82" s="95">
        <f t="shared" si="15"/>
        <v>28.558398459753811</v>
      </c>
      <c r="T82" s="16"/>
    </row>
    <row r="83" spans="3:20" x14ac:dyDescent="0.25">
      <c r="M83" s="16"/>
      <c r="N83" s="149" t="s">
        <v>47</v>
      </c>
      <c r="O83" s="22">
        <f>'[2]Bilan 2040 AMS'!$E$52/11.63</f>
        <v>0.90779830919496984</v>
      </c>
      <c r="P83" s="16">
        <f>('[2]Bilan 2040 AMS'!$E$54+'[2]Bilan 2040 AMS'!$E$56)/11.63</f>
        <v>9.6555404977020274</v>
      </c>
      <c r="Q83" s="16">
        <v>0</v>
      </c>
      <c r="R83" s="16">
        <f>('[2]Bilan 2040 AMS'!$E$53+'[2]Bilan 2040 AMS'!$E$55+'[2]Bilan 2040 AMS'!$E$57)/11.63</f>
        <v>4.0850193220621129</v>
      </c>
      <c r="S83" s="95">
        <f t="shared" si="15"/>
        <v>14.64835812895911</v>
      </c>
      <c r="T83" s="16"/>
    </row>
    <row r="84" spans="3:20" x14ac:dyDescent="0.2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2.2837204781323637</v>
      </c>
      <c r="Q84" s="28">
        <f>'[2]Bilan 2040 AMS'!$T$13/11.63</f>
        <v>0.59286024248158409</v>
      </c>
      <c r="R84" s="28">
        <f>('[2]Bilan 2040 AMS'!$T$22+'[2]Bilan 2040 AMS'!$T$30+SUM('[2]Bilan 2040 AMS'!$T$36:$T$40)+SUM('[2]Bilan 2040 AMS'!$T$44:$T$45)+'[2]Bilan 2040 AMS'!$T$47)/11.63</f>
        <v>0.65579878825779125</v>
      </c>
      <c r="S84" s="142">
        <f t="shared" si="15"/>
        <v>3.5323795088717391</v>
      </c>
      <c r="T84" s="16"/>
    </row>
    <row r="85" spans="3:20" x14ac:dyDescent="0.25">
      <c r="M85" s="79"/>
      <c r="N85" s="151" t="s">
        <v>26</v>
      </c>
      <c r="O85" s="32">
        <f>O76+O79+O80+O81+O84</f>
        <v>1.1470880379308943</v>
      </c>
      <c r="P85" s="31">
        <f>P76+P79+P80+P81+P84</f>
        <v>24.946456385951482</v>
      </c>
      <c r="Q85" s="31">
        <f>Q76+Q79+Q80+Q81+Q84</f>
        <v>47.104779023145369</v>
      </c>
      <c r="R85" s="31">
        <f>R76+R79+R80+R81+R84</f>
        <v>43.411632639153602</v>
      </c>
      <c r="S85" s="144">
        <f t="shared" si="15"/>
        <v>116.60995608618134</v>
      </c>
      <c r="T85" s="79"/>
    </row>
    <row r="86" spans="3:20" s="3" customFormat="1" x14ac:dyDescent="0.25"/>
    <row r="87" spans="3:20" s="3" customFormat="1" x14ac:dyDescent="0.25"/>
    <row r="88" spans="3:20" ht="31.5" x14ac:dyDescent="0.3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25">
      <c r="C89" s="147" t="s">
        <v>18</v>
      </c>
      <c r="H89" s="8">
        <f>SUM(H90:H91)</f>
        <v>0</v>
      </c>
      <c r="I89" s="8">
        <f>SUM(I90:I91)</f>
        <v>13.885600739000001</v>
      </c>
      <c r="J89" s="8">
        <f>SUM(J90:J91)</f>
        <v>9.8461579080000003</v>
      </c>
      <c r="K89" s="8">
        <f>SUM(K90:K91)</f>
        <v>1.7316090905535002</v>
      </c>
      <c r="L89" s="96">
        <f t="shared" ref="L89:L98" si="17">SUM(H89:K89)</f>
        <v>25.463367737553501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2.2926536581471288</v>
      </c>
      <c r="Q89" s="28">
        <f>'[2]Bilan 2050 AMS'!$X$13/11.63</f>
        <v>10.137971706805169</v>
      </c>
      <c r="R89" s="28">
        <f>('[2]Bilan 2050 AMS'!$X$22+'[2]Bilan 2050 AMS'!$X$30+SUM('[2]Bilan 2050 AMS'!$X$36:$X$40)+SUM('[2]Bilan 2050 AMS'!$X$44:$X$45)+'[2]Bilan 2050 AMS'!$X$47)/11.63</f>
        <v>1.2737279691923438</v>
      </c>
      <c r="S89" s="142">
        <f>SUM(O89:R89)</f>
        <v>13.704353334144642</v>
      </c>
      <c r="T89" s="270"/>
    </row>
    <row r="90" spans="3:20" x14ac:dyDescent="0.2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5.7675057409999999</v>
      </c>
      <c r="J90" s="16">
        <f>VLOOKUP(F90,Résultats!$B$2:$AX$476,'T energie vecteurs'!W5,FALSE)</f>
        <v>3.294866061</v>
      </c>
      <c r="K90" s="16">
        <f>VLOOKUP(G90,Résultats!$B$2:$AX$476,'T energie vecteurs'!W5,FALSE)</f>
        <v>1.16175535E-5</v>
      </c>
      <c r="L90" s="95">
        <f>SUM(H90:K90)</f>
        <v>9.0623834195535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2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34">
        <f>VLOOKUP(E91,Résultats!$B$2:$AX$476,'T energie vecteurs'!W5,FALSE)</f>
        <v>8.1180949980000001</v>
      </c>
      <c r="J91" s="16">
        <f>VLOOKUP(F91,Résultats!$B$2:$AX$476,'T energie vecteurs'!W5,FALSE)</f>
        <v>6.5512918469999999</v>
      </c>
      <c r="K91" s="16">
        <f>VLOOKUP(G91,Résultats!$B$2:$AX$476,'T energie vecteurs'!W5,FALSE)</f>
        <v>1.7315974730000001</v>
      </c>
      <c r="L91" s="95">
        <f>SUM(H91:K91)</f>
        <v>16.400984317999999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2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7.6863149800000002E-2</v>
      </c>
      <c r="I92" s="8">
        <f>VLOOKUP(E92,Résultats!$B$2:$AX$476,'T energie vecteurs'!W5,FALSE)</f>
        <v>3.1636221629999999</v>
      </c>
      <c r="J92" s="8">
        <f>VLOOKUP(F92,Résultats!$B$2:$AX$476,'T energie vecteurs'!W5,FALSE)</f>
        <v>10.646796399999999</v>
      </c>
      <c r="K92" s="8">
        <f>VLOOKUP(G92,Résultats!$B$2:$AX$476,'T energie vecteurs'!W5,FALSE)+8</f>
        <v>14.097944793</v>
      </c>
      <c r="L92" s="96">
        <f t="shared" si="17"/>
        <v>27.9852265058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3.0621684968348089E-2</v>
      </c>
      <c r="Q92" s="28">
        <f>'[2]Bilan 2050 AMS'!$V$13/11.63</f>
        <v>11.491747360902071</v>
      </c>
      <c r="R92" s="28">
        <f>('[2]Bilan 2050 AMS'!$V$22+'[2]Bilan 2050 AMS'!$V$30+SUM('[2]Bilan 2050 AMS'!$V$36:$V$40)+SUM('[2]Bilan 2050 AMS'!$V$44:$V$45)+'[2]Bilan 2050 AMS'!$V$47)/11.63</f>
        <v>15.333196306176815</v>
      </c>
      <c r="S92" s="142">
        <f t="shared" ref="S92:S98" si="18">SUM(O92:R92)</f>
        <v>26.855565352047236</v>
      </c>
      <c r="T92" s="270"/>
    </row>
    <row r="93" spans="3:20" x14ac:dyDescent="0.2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1.9810465829999999</v>
      </c>
      <c r="J93" s="8">
        <f>VLOOKUP(F93,Résultats!$B$2:$AX$476,'T energie vecteurs'!W5,FALSE)</f>
        <v>7.8559539520000001</v>
      </c>
      <c r="K93" s="8">
        <f>VLOOKUP(G93,Résultats!$B$2:$AX$476,'T energie vecteurs'!W5,FALSE)</f>
        <v>5.0181278709999999</v>
      </c>
      <c r="L93" s="96">
        <f t="shared" si="17"/>
        <v>14.855128405999999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5.6625066314646942E-3</v>
      </c>
      <c r="Q93" s="28">
        <f>('[2]Bilan 2050 AMS'!$W$13)/11.63</f>
        <v>9.5724519323725303</v>
      </c>
      <c r="R93" s="28">
        <f>('[2]Bilan 2050 AMS'!$W$22+'[2]Bilan 2050 AMS'!$W$30+SUM('[2]Bilan 2050 AMS'!$W$36:$W$40)+SUM('[2]Bilan 2050 AMS'!$W$44:$W$45)+'[2]Bilan 2050 AMS'!$W$47)/11.63</f>
        <v>6.9289112574602063</v>
      </c>
      <c r="S93" s="142">
        <f t="shared" si="18"/>
        <v>16.507025696464201</v>
      </c>
      <c r="T93" s="270"/>
    </row>
    <row r="94" spans="3:20" x14ac:dyDescent="0.25">
      <c r="C94" s="147" t="s">
        <v>23</v>
      </c>
      <c r="H94" s="8">
        <f>SUM(H95:H97)</f>
        <v>4.0068869820000002</v>
      </c>
      <c r="I94" s="8">
        <f>SUM(I95:I97)</f>
        <v>18.775563982000001</v>
      </c>
      <c r="J94" s="8">
        <f>SUM(J95:J97)</f>
        <v>15.2308501223</v>
      </c>
      <c r="K94" s="8">
        <f>SUM(K95:K97)</f>
        <v>10.4298026628</v>
      </c>
      <c r="L94" s="96">
        <f>SUM(H94:K94)</f>
        <v>48.443103749100004</v>
      </c>
      <c r="M94" s="75"/>
      <c r="N94" s="150" t="s">
        <v>526</v>
      </c>
      <c r="O94" s="29">
        <f>O95+O96</f>
        <v>5.5141288986823259E-2</v>
      </c>
      <c r="P94" s="28">
        <f t="shared" ref="P94:R94" si="19">P95+P96</f>
        <v>8.659475909889423</v>
      </c>
      <c r="Q94" s="28">
        <f t="shared" si="19"/>
        <v>18.376980061860618</v>
      </c>
      <c r="R94" s="28">
        <f t="shared" si="19"/>
        <v>18.495508139104587</v>
      </c>
      <c r="S94" s="142">
        <f t="shared" si="18"/>
        <v>45.587105399841448</v>
      </c>
      <c r="T94" s="270"/>
    </row>
    <row r="95" spans="3:20" x14ac:dyDescent="0.2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2.9437920960000001</v>
      </c>
      <c r="I95" s="16">
        <f>VLOOKUP(E95,Résultats!$B$2:$AX$476,'T energie vecteurs'!W5,FALSE)</f>
        <v>12.27395563</v>
      </c>
      <c r="J95" s="16">
        <f>VLOOKUP(F95,Résultats!$B$2:$AX$476,'T energie vecteurs'!W5,FALSE)</f>
        <v>14.876390089999999</v>
      </c>
      <c r="K95" s="16">
        <f>VLOOKUP(G95,Résultats!$B$2:$AX$476,'T energie vecteurs'!W5,FALSE)</f>
        <v>7.8176456009999997</v>
      </c>
      <c r="L95" s="95">
        <f t="shared" si="17"/>
        <v>37.911783417000002</v>
      </c>
      <c r="M95" s="16"/>
      <c r="N95" s="149" t="s">
        <v>527</v>
      </c>
      <c r="O95" s="143">
        <f>'[2]Bilan 2050 AMS'!$U$46/11.63</f>
        <v>5.5141288986823259E-2</v>
      </c>
      <c r="P95" s="30">
        <f>SUM('[2]Bilan 2050 AMS'!$U$41:$U$43)/11.63</f>
        <v>0.24326850906629924</v>
      </c>
      <c r="Q95" s="30">
        <f>'[2]Bilan 2050 AMS'!$U$13/11.63</f>
        <v>18.376980061860618</v>
      </c>
      <c r="R95" s="30">
        <f>('[2]Bilan 2050 AMS'!$U$22+'[2]Bilan 2050 AMS'!$U$30+SUM('[2]Bilan 2050 AMS'!$U$36:$U$40)+SUM('[2]Bilan 2050 AMS'!$U$44:$U$45)+'[2]Bilan 2050 AMS'!$U$47)/11.63</f>
        <v>11.543053292700122</v>
      </c>
      <c r="S95" s="95">
        <f t="shared" si="18"/>
        <v>30.218443152613862</v>
      </c>
      <c r="T95" s="270"/>
    </row>
    <row r="96" spans="3:20" x14ac:dyDescent="0.2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1.063094886</v>
      </c>
      <c r="I96" s="16">
        <f>VLOOKUP(E96,Résultats!$B$2:$AX$476,'T energie vecteurs'!W5,FALSE)</f>
        <v>2.5571627929999998</v>
      </c>
      <c r="J96" s="16">
        <f>VLOOKUP(F96,Résultats!$B$2:$AX$476,'T energie vecteurs'!W5,FALSE)</f>
        <v>0</v>
      </c>
      <c r="K96" s="16">
        <f>VLOOKUP(G96,Résultats!$B$2:$AX$476,'T energie vecteurs'!W5,FALSE)</f>
        <v>2.2033274220000001</v>
      </c>
      <c r="L96" s="95">
        <f t="shared" si="17"/>
        <v>5.8235851009999999</v>
      </c>
      <c r="M96" s="16"/>
      <c r="N96" s="149" t="s">
        <v>47</v>
      </c>
      <c r="O96" s="22">
        <f>'[2]Bilan 2050 AMS'!$E$52/11.63</f>
        <v>0</v>
      </c>
      <c r="P96" s="16">
        <f>('[2]Bilan 2050 AMS'!$E$54+'[2]Bilan 2050 AMS'!$E$56)/11.63</f>
        <v>8.416207400823124</v>
      </c>
      <c r="Q96" s="16">
        <v>0</v>
      </c>
      <c r="R96" s="16">
        <f>('[2]Bilan 2050 AMS'!$E$53+'[2]Bilan 2050 AMS'!$E$55+'[2]Bilan 2050 AMS'!$E$57)/11.63</f>
        <v>6.9524548464044633</v>
      </c>
      <c r="S96" s="95">
        <f t="shared" si="18"/>
        <v>15.368662247227586</v>
      </c>
      <c r="T96" s="270"/>
    </row>
    <row r="97" spans="3:20" x14ac:dyDescent="0.2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3.944445559</v>
      </c>
      <c r="J97" s="16">
        <f>VLOOKUP(F97,Résultats!$B$2:$AX$476,'T energie vecteurs'!W5,FALSE)</f>
        <v>0.35446003230000001</v>
      </c>
      <c r="K97" s="16">
        <f>VLOOKUP(G97,Résultats!$B$2:$AX$476,'T energie vecteurs'!W5,FALSE)</f>
        <v>0.40882963979999998</v>
      </c>
      <c r="L97" s="95">
        <f t="shared" si="17"/>
        <v>4.7077352311000009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1.6205405671470268</v>
      </c>
      <c r="Q97" s="28">
        <f>'[2]Bilan 2050 AMS'!$T$13/11.63</f>
        <v>0.59590433813600663</v>
      </c>
      <c r="R97" s="28">
        <f>('[2]Bilan 2050 AMS'!$T$22+'[2]Bilan 2050 AMS'!$T$30+SUM('[2]Bilan 2050 AMS'!$T$36:$T$40)+SUM('[2]Bilan 2050 AMS'!$T$44:$T$45)+'[2]Bilan 2050 AMS'!$T$47)/11.63</f>
        <v>0.82592305453866399</v>
      </c>
      <c r="S97" s="142">
        <f t="shared" si="18"/>
        <v>3.0423679598216973</v>
      </c>
      <c r="T97" s="270"/>
    </row>
    <row r="98" spans="3:20" x14ac:dyDescent="0.25">
      <c r="C98" s="23" t="s">
        <v>26</v>
      </c>
      <c r="D98" s="10"/>
      <c r="E98" s="10"/>
      <c r="F98" s="10"/>
      <c r="G98" s="10"/>
      <c r="H98" s="9">
        <f>SUM(H89,H92:H94)</f>
        <v>4.0837501318000005</v>
      </c>
      <c r="I98" s="9">
        <f>SUM(I89,I92:I94)</f>
        <v>37.805833466999999</v>
      </c>
      <c r="J98" s="9">
        <f>SUM(J89,J92:J94)</f>
        <v>43.5797583823</v>
      </c>
      <c r="K98" s="9">
        <f>SUM(K89,K92:K94)</f>
        <v>31.277484417353499</v>
      </c>
      <c r="L98" s="98">
        <f t="shared" si="17"/>
        <v>116.74682639845349</v>
      </c>
      <c r="M98" s="79"/>
      <c r="N98" s="151" t="s">
        <v>26</v>
      </c>
      <c r="O98" s="32">
        <f>O89+O92+O93+O94+O97</f>
        <v>5.5141288986823259E-2</v>
      </c>
      <c r="P98" s="31">
        <f>P89+P92+P93+P94+P97</f>
        <v>12.608954326783392</v>
      </c>
      <c r="Q98" s="31">
        <f>Q89+Q92+Q93+Q94+Q97</f>
        <v>50.175055400076403</v>
      </c>
      <c r="R98" s="31">
        <f>R89+R92+R93+R94+R97</f>
        <v>42.857266726472616</v>
      </c>
      <c r="S98" s="144">
        <f t="shared" si="18"/>
        <v>105.69641774231923</v>
      </c>
      <c r="T98" s="79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2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2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1.5" x14ac:dyDescent="0.3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2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11.592947080852872</v>
      </c>
      <c r="Q104" s="286">
        <f t="shared" si="20"/>
        <v>-0.291813798805169</v>
      </c>
      <c r="R104" s="286">
        <f t="shared" si="20"/>
        <v>0.45788112136115644</v>
      </c>
      <c r="S104" s="287">
        <f t="shared" si="20"/>
        <v>11.759014403408859</v>
      </c>
    </row>
    <row r="105" spans="3:20" s="3" customFormat="1" x14ac:dyDescent="0.2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5.7675057409999999</v>
      </c>
      <c r="Q105" s="34">
        <f t="shared" si="20"/>
        <v>3.294866061</v>
      </c>
      <c r="R105" s="34">
        <f t="shared" si="20"/>
        <v>1.16175535E-5</v>
      </c>
      <c r="S105" s="280">
        <f t="shared" si="20"/>
        <v>9.0623834195535</v>
      </c>
    </row>
    <row r="106" spans="3:20" s="3" customFormat="1" x14ac:dyDescent="0.2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8.1180949980000001</v>
      </c>
      <c r="Q106" s="34">
        <f t="shared" si="20"/>
        <v>6.5512918469999999</v>
      </c>
      <c r="R106" s="34">
        <f t="shared" si="20"/>
        <v>1.7315974730000001</v>
      </c>
      <c r="S106" s="280">
        <f t="shared" si="20"/>
        <v>16.400984317999999</v>
      </c>
    </row>
    <row r="107" spans="3:20" s="3" customFormat="1" x14ac:dyDescent="0.2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7.6863149800000002E-2</v>
      </c>
      <c r="P107" s="286">
        <f t="shared" si="20"/>
        <v>3.1330004780316516</v>
      </c>
      <c r="Q107" s="286">
        <f t="shared" si="20"/>
        <v>-0.84495096090207156</v>
      </c>
      <c r="R107" s="286">
        <f t="shared" si="20"/>
        <v>-1.2352515131768147</v>
      </c>
      <c r="S107" s="287">
        <f t="shared" si="20"/>
        <v>1.1296611537527639</v>
      </c>
    </row>
    <row r="108" spans="3:20" s="3" customFormat="1" x14ac:dyDescent="0.2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1.9753840763685353</v>
      </c>
      <c r="Q108" s="286">
        <f t="shared" si="20"/>
        <v>-1.7164979803725302</v>
      </c>
      <c r="R108" s="286">
        <f t="shared" si="20"/>
        <v>-1.9107833864602064</v>
      </c>
      <c r="S108" s="287">
        <f t="shared" si="20"/>
        <v>-1.651897290464202</v>
      </c>
    </row>
    <row r="109" spans="3:20" s="3" customFormat="1" x14ac:dyDescent="0.2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3.9517456930131769</v>
      </c>
      <c r="P109" s="286">
        <f t="shared" si="20"/>
        <v>10.116088072110578</v>
      </c>
      <c r="Q109" s="286">
        <f t="shared" si="20"/>
        <v>-3.1461299395606179</v>
      </c>
      <c r="R109" s="286">
        <f t="shared" si="20"/>
        <v>-8.0657054763045863</v>
      </c>
      <c r="S109" s="287">
        <f t="shared" si="20"/>
        <v>2.8559983492585559</v>
      </c>
    </row>
    <row r="110" spans="3:20" s="3" customFormat="1" x14ac:dyDescent="0.2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2.8886508070131769</v>
      </c>
      <c r="P110" s="271">
        <f t="shared" si="20"/>
        <v>12.030687120933701</v>
      </c>
      <c r="Q110" s="271">
        <f t="shared" si="20"/>
        <v>-3.5005899718606184</v>
      </c>
      <c r="R110" s="271">
        <f t="shared" si="20"/>
        <v>-3.7254076917001226</v>
      </c>
      <c r="S110" s="280">
        <f t="shared" si="20"/>
        <v>7.6933402643861406</v>
      </c>
    </row>
    <row r="111" spans="3:20" s="3" customFormat="1" x14ac:dyDescent="0.2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1.063094886</v>
      </c>
      <c r="P111" s="34">
        <f t="shared" si="20"/>
        <v>-5.8590446078231242</v>
      </c>
      <c r="Q111" s="34">
        <f t="shared" si="20"/>
        <v>0</v>
      </c>
      <c r="R111" s="34">
        <f t="shared" si="20"/>
        <v>-4.7491274244044632</v>
      </c>
      <c r="S111" s="280">
        <f t="shared" si="20"/>
        <v>-9.5450771462275874</v>
      </c>
    </row>
    <row r="112" spans="3:20" s="3" customFormat="1" x14ac:dyDescent="0.2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2.3239049918529733</v>
      </c>
      <c r="Q112" s="271">
        <f t="shared" si="20"/>
        <v>-0.24144430583600662</v>
      </c>
      <c r="R112" s="271">
        <f t="shared" si="20"/>
        <v>-0.41709341473866401</v>
      </c>
      <c r="S112" s="280">
        <f t="shared" si="20"/>
        <v>1.6653672712783036</v>
      </c>
    </row>
    <row r="113" spans="3:19" s="3" customFormat="1" x14ac:dyDescent="0.2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4.0286088428131768</v>
      </c>
      <c r="P113" s="292">
        <f t="shared" si="20"/>
        <v>25.196879140216609</v>
      </c>
      <c r="Q113" s="292">
        <f t="shared" si="20"/>
        <v>-6.595297017776403</v>
      </c>
      <c r="R113" s="292">
        <f t="shared" si="20"/>
        <v>-11.579782309119118</v>
      </c>
      <c r="S113" s="293">
        <f t="shared" si="20"/>
        <v>11.050408656134266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pans="3:3" s="3" customFormat="1" x14ac:dyDescent="0.25"/>
    <row r="178" spans="3:3" s="3" customFormat="1" x14ac:dyDescent="0.25">
      <c r="C178" s="3">
        <f>0</f>
        <v>0</v>
      </c>
    </row>
    <row r="179" spans="3:3" s="3" customFormat="1" x14ac:dyDescent="0.25"/>
    <row r="180" spans="3:3" s="3" customFormat="1" x14ac:dyDescent="0.25"/>
    <row r="181" spans="3:3" s="3" customFormat="1" x14ac:dyDescent="0.25"/>
    <row r="182" spans="3:3" s="3" customFormat="1" x14ac:dyDescent="0.25"/>
    <row r="183" spans="3:3" s="3" customFormat="1" x14ac:dyDescent="0.25"/>
    <row r="184" spans="3:3" s="3" customFormat="1" x14ac:dyDescent="0.25"/>
    <row r="185" spans="3:3" s="3" customFormat="1" x14ac:dyDescent="0.25"/>
    <row r="186" spans="3:3" s="3" customFormat="1" x14ac:dyDescent="0.25"/>
    <row r="187" spans="3:3" s="3" customFormat="1" x14ac:dyDescent="0.25"/>
    <row r="188" spans="3:3" s="3" customFormat="1" x14ac:dyDescent="0.25"/>
    <row r="189" spans="3:3" s="3" customFormat="1" x14ac:dyDescent="0.25"/>
    <row r="190" spans="3:3" s="3" customFormat="1" x14ac:dyDescent="0.25"/>
    <row r="191" spans="3:3" s="3" customFormat="1" x14ac:dyDescent="0.25"/>
    <row r="192" spans="3:3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BD67"/>
  <sheetViews>
    <sheetView showGridLines="0" zoomScaleNormal="100" workbookViewId="0">
      <selection activeCell="BA8" sqref="BA8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  <col min="49" max="49" width="13.42578125" customWidth="1"/>
  </cols>
  <sheetData>
    <row r="1" spans="1:56" s="244" customFormat="1" ht="45" customHeight="1" x14ac:dyDescent="0.2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  <c r="AW1" s="266" t="s">
        <v>529</v>
      </c>
      <c r="AX1" s="242">
        <v>2020</v>
      </c>
      <c r="AY1" s="242">
        <v>2030</v>
      </c>
      <c r="AZ1" s="243">
        <v>2050</v>
      </c>
    </row>
    <row r="2" spans="1:56" x14ac:dyDescent="0.25">
      <c r="B2" s="245" t="s">
        <v>1</v>
      </c>
      <c r="C2" s="246">
        <f t="shared" ref="C2:AU2" si="0">C3+C4+C7</f>
        <v>842942.38378000003</v>
      </c>
      <c r="D2" s="247">
        <f t="shared" si="0"/>
        <v>872429.89311000006</v>
      </c>
      <c r="E2" s="247">
        <f t="shared" si="0"/>
        <v>883918.98502999998</v>
      </c>
      <c r="F2" s="247">
        <f t="shared" si="0"/>
        <v>915740.65464000008</v>
      </c>
      <c r="G2" s="247">
        <f t="shared" si="0"/>
        <v>937213.31083999993</v>
      </c>
      <c r="H2" s="247">
        <f t="shared" si="0"/>
        <v>966518.22947000002</v>
      </c>
      <c r="I2" s="247">
        <f t="shared" si="0"/>
        <v>1000819.73436</v>
      </c>
      <c r="J2" s="247">
        <f t="shared" si="0"/>
        <v>1042654.02695</v>
      </c>
      <c r="K2" s="247">
        <f t="shared" si="0"/>
        <v>1094043.93995</v>
      </c>
      <c r="L2" s="247">
        <f t="shared" si="0"/>
        <v>1133297.1222399999</v>
      </c>
      <c r="M2" s="247">
        <f t="shared" si="0"/>
        <v>1119505.3732499999</v>
      </c>
      <c r="N2" s="247">
        <f t="shared" si="0"/>
        <v>1112491.0005300001</v>
      </c>
      <c r="O2" s="247">
        <f t="shared" si="0"/>
        <v>1103029.08023</v>
      </c>
      <c r="P2" s="247">
        <f t="shared" si="0"/>
        <v>1086986.7943799999</v>
      </c>
      <c r="Q2" s="247">
        <f t="shared" si="0"/>
        <v>1101044.5037199999</v>
      </c>
      <c r="R2" s="247">
        <f t="shared" si="0"/>
        <v>1099637.39332</v>
      </c>
      <c r="S2" s="247">
        <f t="shared" si="0"/>
        <v>1097411.7779099999</v>
      </c>
      <c r="T2" s="247">
        <f t="shared" si="0"/>
        <v>1100721.2662</v>
      </c>
      <c r="U2" s="247">
        <f t="shared" si="0"/>
        <v>1097411.82601</v>
      </c>
      <c r="V2" s="247">
        <f t="shared" si="0"/>
        <v>1086722.52134</v>
      </c>
      <c r="W2" s="247">
        <f t="shared" si="0"/>
        <v>1093333.7097200002</v>
      </c>
      <c r="X2" s="247">
        <f t="shared" si="0"/>
        <v>1088752.97664</v>
      </c>
      <c r="Y2" s="247">
        <f t="shared" si="0"/>
        <v>1082051.6313199999</v>
      </c>
      <c r="Z2" s="247">
        <f t="shared" si="0"/>
        <v>1074512.1728000001</v>
      </c>
      <c r="AA2" s="247">
        <f t="shared" si="0"/>
        <v>1066847.6800199999</v>
      </c>
      <c r="AB2" s="247">
        <f t="shared" si="0"/>
        <v>1062910.4523499999</v>
      </c>
      <c r="AC2" s="247">
        <f t="shared" si="0"/>
        <v>1059635.44395</v>
      </c>
      <c r="AD2" s="247">
        <f t="shared" si="0"/>
        <v>1057129.4050799999</v>
      </c>
      <c r="AE2" s="247">
        <f t="shared" si="0"/>
        <v>1055170.43897</v>
      </c>
      <c r="AF2" s="247">
        <f t="shared" si="0"/>
        <v>1053497.66983</v>
      </c>
      <c r="AG2" s="247">
        <f t="shared" si="0"/>
        <v>1051051.33339</v>
      </c>
      <c r="AH2" s="247">
        <f t="shared" si="0"/>
        <v>1048942.6135299997</v>
      </c>
      <c r="AI2" s="247">
        <f t="shared" si="0"/>
        <v>1046806.9712699999</v>
      </c>
      <c r="AJ2" s="247">
        <f t="shared" si="0"/>
        <v>1044523.2373</v>
      </c>
      <c r="AK2" s="247">
        <f t="shared" si="0"/>
        <v>1042076.72947</v>
      </c>
      <c r="AL2" s="247">
        <f t="shared" si="0"/>
        <v>1039409.26746</v>
      </c>
      <c r="AM2" s="247">
        <f t="shared" si="0"/>
        <v>1036784.57259</v>
      </c>
      <c r="AN2" s="247">
        <f t="shared" si="0"/>
        <v>1034229.0551100001</v>
      </c>
      <c r="AO2" s="247">
        <f t="shared" si="0"/>
        <v>1031819.63072</v>
      </c>
      <c r="AP2" s="247">
        <f t="shared" si="0"/>
        <v>1028051.84149</v>
      </c>
      <c r="AQ2" s="247">
        <f t="shared" si="0"/>
        <v>1024797.01085</v>
      </c>
      <c r="AR2" s="247">
        <f t="shared" si="0"/>
        <v>1022051.86748</v>
      </c>
      <c r="AS2" s="247">
        <f t="shared" si="0"/>
        <v>1019752.3241399999</v>
      </c>
      <c r="AT2" s="247">
        <f t="shared" si="0"/>
        <v>1017792.4297299999</v>
      </c>
      <c r="AU2" s="248">
        <f t="shared" si="0"/>
        <v>1016185.1838699998</v>
      </c>
      <c r="AW2" t="s">
        <v>530</v>
      </c>
      <c r="AX2" s="299">
        <f>Q8/Q7</f>
        <v>0.92514691597073484</v>
      </c>
      <c r="AY2" s="299">
        <f>AA8/AA7</f>
        <v>0.91333600368221579</v>
      </c>
      <c r="AZ2" s="299">
        <f>AU8/AU7</f>
        <v>0.8306347298044382</v>
      </c>
    </row>
    <row r="3" spans="1:56" x14ac:dyDescent="0.25">
      <c r="B3" s="249" t="s">
        <v>494</v>
      </c>
      <c r="C3" s="250">
        <f>Résultats!E286</f>
        <v>13442.05508</v>
      </c>
      <c r="D3" s="251">
        <f>Résultats!F286</f>
        <v>13800.648810000001</v>
      </c>
      <c r="E3" s="251">
        <f>Résultats!G286</f>
        <v>14128.44853</v>
      </c>
      <c r="F3" s="251">
        <f>Résultats!H286</f>
        <v>14195.519840000001</v>
      </c>
      <c r="G3" s="251">
        <f>Résultats!I286</f>
        <v>13794.79024</v>
      </c>
      <c r="H3" s="251">
        <f>Résultats!J286</f>
        <v>13756.423269999999</v>
      </c>
      <c r="I3" s="251">
        <f>Résultats!K286</f>
        <v>13860.982959999999</v>
      </c>
      <c r="J3" s="251">
        <f>Résultats!L286</f>
        <v>13866.50295</v>
      </c>
      <c r="K3" s="251">
        <f>Résultats!M286</f>
        <v>14136.336950000001</v>
      </c>
      <c r="L3" s="251">
        <f>Résultats!N286</f>
        <v>14599.262940000001</v>
      </c>
      <c r="M3" s="251">
        <f>Résultats!O286</f>
        <v>14981.41315</v>
      </c>
      <c r="N3" s="251">
        <f>Résultats!P286</f>
        <v>15408.913329999999</v>
      </c>
      <c r="O3" s="251">
        <f>Résultats!Q286</f>
        <v>15820.36303</v>
      </c>
      <c r="P3" s="251">
        <f>Résultats!R286</f>
        <v>16370.210279999999</v>
      </c>
      <c r="Q3" s="251">
        <f>Résultats!S286</f>
        <v>16317.870870000001</v>
      </c>
      <c r="R3" s="251">
        <f>Résultats!T286</f>
        <v>16433.535080000001</v>
      </c>
      <c r="S3" s="251">
        <f>Résultats!U286</f>
        <v>16582.851569999999</v>
      </c>
      <c r="T3" s="251">
        <f>Résultats!V286</f>
        <v>16674.05789</v>
      </c>
      <c r="U3" s="251">
        <f>Résultats!W286</f>
        <v>16700.59678</v>
      </c>
      <c r="V3" s="251">
        <f>Résultats!X286</f>
        <v>16030.00704</v>
      </c>
      <c r="W3" s="251">
        <f>Résultats!Y286</f>
        <v>16769.095570000001</v>
      </c>
      <c r="X3" s="251">
        <f>Résultats!Z286</f>
        <v>16561.91863</v>
      </c>
      <c r="Y3" s="251">
        <f>Résultats!AA286</f>
        <v>16338.71984</v>
      </c>
      <c r="Z3" s="251">
        <f>Résultats!AB286</f>
        <v>16091.017030000001</v>
      </c>
      <c r="AA3" s="251">
        <f>Résultats!AC286</f>
        <v>15827.59799</v>
      </c>
      <c r="AB3" s="251">
        <f>Résultats!AD286</f>
        <v>15310.86166</v>
      </c>
      <c r="AC3" s="251">
        <f>Résultats!AE286</f>
        <v>14892.97919</v>
      </c>
      <c r="AD3" s="251">
        <f>Résultats!AF286</f>
        <v>14543.88774</v>
      </c>
      <c r="AE3" s="251">
        <f>Résultats!AG286</f>
        <v>14243.598969999999</v>
      </c>
      <c r="AF3" s="251">
        <f>Résultats!AH286</f>
        <v>13977.79962</v>
      </c>
      <c r="AG3" s="251">
        <f>Résultats!AI286</f>
        <v>13734.23785</v>
      </c>
      <c r="AH3" s="251">
        <f>Résultats!AJ286</f>
        <v>13501.4493</v>
      </c>
      <c r="AI3" s="251">
        <f>Résultats!AK286</f>
        <v>13265.055549999999</v>
      </c>
      <c r="AJ3" s="251">
        <f>Résultats!AL286</f>
        <v>13024.91567</v>
      </c>
      <c r="AK3" s="251">
        <f>Résultats!AM286</f>
        <v>12782.363810000001</v>
      </c>
      <c r="AL3" s="251">
        <f>Résultats!AN286</f>
        <v>12541.34489</v>
      </c>
      <c r="AM3" s="251">
        <f>Résultats!AO286</f>
        <v>12307.561180000001</v>
      </c>
      <c r="AN3" s="251">
        <f>Résultats!AP286</f>
        <v>12077.05709</v>
      </c>
      <c r="AO3" s="251">
        <f>Résultats!AQ286</f>
        <v>11852.231330000001</v>
      </c>
      <c r="AP3" s="251">
        <f>Résultats!AR286</f>
        <v>11632.92427</v>
      </c>
      <c r="AQ3" s="251">
        <f>Résultats!AS286</f>
        <v>11413.828729999999</v>
      </c>
      <c r="AR3" s="251">
        <f>Résultats!AT286</f>
        <v>11186.18067</v>
      </c>
      <c r="AS3" s="251">
        <f>Résultats!AU286</f>
        <v>10959.47244</v>
      </c>
      <c r="AT3" s="251">
        <f>Résultats!AV286</f>
        <v>10732.434310000001</v>
      </c>
      <c r="AU3" s="252">
        <f>Résultats!AW286</f>
        <v>10509.87981</v>
      </c>
      <c r="AV3" s="253"/>
      <c r="AW3" t="s">
        <v>531</v>
      </c>
      <c r="AX3" s="299">
        <f>Q5/Q4</f>
        <v>0.71251564195674266</v>
      </c>
      <c r="AY3" s="299">
        <f>AA5/AA4</f>
        <v>0.67762103117653449</v>
      </c>
      <c r="AZ3" s="299">
        <f>AU5/AU4</f>
        <v>0.55478339734814885</v>
      </c>
    </row>
    <row r="4" spans="1:56" x14ac:dyDescent="0.25">
      <c r="B4" s="254" t="s">
        <v>495</v>
      </c>
      <c r="C4" s="255">
        <f>Résultats!E292</f>
        <v>248850.0986</v>
      </c>
      <c r="D4" s="256">
        <f>Résultats!F292</f>
        <v>263218.60739999998</v>
      </c>
      <c r="E4" s="256">
        <f>Résultats!G292</f>
        <v>272512.9008</v>
      </c>
      <c r="F4" s="256">
        <f>Résultats!H292</f>
        <v>288171.35580000002</v>
      </c>
      <c r="G4" s="256">
        <f>Résultats!I292</f>
        <v>299825.94170000002</v>
      </c>
      <c r="H4" s="256">
        <f>Résultats!J292</f>
        <v>315946.01329999999</v>
      </c>
      <c r="I4" s="256">
        <f>Résultats!K292</f>
        <v>335612.0613</v>
      </c>
      <c r="J4" s="256">
        <f>Résultats!L292</f>
        <v>357855.8933</v>
      </c>
      <c r="K4" s="256">
        <f>Résultats!M292</f>
        <v>383503.7819</v>
      </c>
      <c r="L4" s="256">
        <f>Résultats!N292</f>
        <v>407232.94579999999</v>
      </c>
      <c r="M4" s="256">
        <f>Résultats!O292</f>
        <v>397084.9461</v>
      </c>
      <c r="N4" s="256">
        <f>Résultats!P292</f>
        <v>389203.4289</v>
      </c>
      <c r="O4" s="256">
        <f>Résultats!Q292</f>
        <v>380248.00589999999</v>
      </c>
      <c r="P4" s="256">
        <f>Résultats!R292</f>
        <v>366158.31569999998</v>
      </c>
      <c r="Q4" s="256">
        <f>SUM(Q5:Q6)</f>
        <v>372914.34159999999</v>
      </c>
      <c r="R4" s="256">
        <f t="shared" ref="R4:AU4" si="1">SUM(R5:R6)</f>
        <v>315106.91333999997</v>
      </c>
      <c r="S4" s="256">
        <f t="shared" si="1"/>
        <v>312565.96403999999</v>
      </c>
      <c r="T4" s="256">
        <f t="shared" si="1"/>
        <v>315772.64591000002</v>
      </c>
      <c r="U4" s="256">
        <f t="shared" si="1"/>
        <v>317478.30852999998</v>
      </c>
      <c r="V4" s="256">
        <f t="shared" si="1"/>
        <v>314853.70939999999</v>
      </c>
      <c r="W4" s="256">
        <f t="shared" si="1"/>
        <v>316864.17385000002</v>
      </c>
      <c r="X4" s="256">
        <f t="shared" si="1"/>
        <v>318936.48351000005</v>
      </c>
      <c r="Y4" s="256">
        <f t="shared" si="1"/>
        <v>319211.20048</v>
      </c>
      <c r="Z4" s="256">
        <f t="shared" si="1"/>
        <v>318649.58437</v>
      </c>
      <c r="AA4" s="256">
        <f t="shared" si="1"/>
        <v>383404.47129999998</v>
      </c>
      <c r="AB4" s="256">
        <f t="shared" si="1"/>
        <v>318295.31489000004</v>
      </c>
      <c r="AC4" s="256">
        <f t="shared" si="1"/>
        <v>318179.90356000001</v>
      </c>
      <c r="AD4" s="256">
        <f t="shared" si="1"/>
        <v>317938.73243999999</v>
      </c>
      <c r="AE4" s="256">
        <f t="shared" si="1"/>
        <v>317737.39300000004</v>
      </c>
      <c r="AF4" s="256">
        <f t="shared" si="1"/>
        <v>317602.42111</v>
      </c>
      <c r="AG4" s="256">
        <f t="shared" si="1"/>
        <v>316670.05723999999</v>
      </c>
      <c r="AH4" s="256">
        <f t="shared" si="1"/>
        <v>316189.72762999998</v>
      </c>
      <c r="AI4" s="256">
        <f t="shared" si="1"/>
        <v>316021.65662000002</v>
      </c>
      <c r="AJ4" s="256">
        <f t="shared" si="1"/>
        <v>316113.80313000001</v>
      </c>
      <c r="AK4" s="256">
        <f t="shared" si="1"/>
        <v>316478.70446000004</v>
      </c>
      <c r="AL4" s="256">
        <f t="shared" si="1"/>
        <v>317079.56816999998</v>
      </c>
      <c r="AM4" s="256">
        <f t="shared" si="1"/>
        <v>318087.56050999998</v>
      </c>
      <c r="AN4" s="256">
        <f t="shared" si="1"/>
        <v>319529.87401999993</v>
      </c>
      <c r="AO4" s="256">
        <f t="shared" si="1"/>
        <v>321407.38389</v>
      </c>
      <c r="AP4" s="256">
        <f t="shared" si="1"/>
        <v>322444.69052</v>
      </c>
      <c r="AQ4" s="256">
        <f t="shared" si="1"/>
        <v>324152.95341999998</v>
      </c>
      <c r="AR4" s="256">
        <f t="shared" si="1"/>
        <v>326489.45981000003</v>
      </c>
      <c r="AS4" s="256">
        <f t="shared" si="1"/>
        <v>329264.13939999999</v>
      </c>
      <c r="AT4" s="256">
        <f t="shared" si="1"/>
        <v>332360.39231999993</v>
      </c>
      <c r="AU4" s="256">
        <f t="shared" si="1"/>
        <v>429138.36560000002</v>
      </c>
      <c r="AV4" s="253"/>
      <c r="AW4" t="s">
        <v>532</v>
      </c>
      <c r="AX4" s="299">
        <f>Q10/(Q7+Q4)</f>
        <v>0.85204716055663321</v>
      </c>
      <c r="AY4" s="299">
        <f>AA10/(AA7+AA4)</f>
        <v>0.82734889843444448</v>
      </c>
      <c r="AZ4" s="299">
        <f>AU10/(AU7+AU4)</f>
        <v>0.71292438186115048</v>
      </c>
    </row>
    <row r="5" spans="1:56" x14ac:dyDescent="0.25">
      <c r="B5" s="258" t="s">
        <v>496</v>
      </c>
      <c r="C5" s="259">
        <f>Résultats!E287</f>
        <v>163461.30420000001</v>
      </c>
      <c r="D5" s="212">
        <f>Résultats!F287</f>
        <v>172176.10159999999</v>
      </c>
      <c r="E5" s="212">
        <f>Résultats!G287</f>
        <v>178756.91519999999</v>
      </c>
      <c r="F5" s="212">
        <f>Résultats!H287</f>
        <v>188506.12179999999</v>
      </c>
      <c r="G5" s="212">
        <f>Résultats!I287</f>
        <v>196096.66279999999</v>
      </c>
      <c r="H5" s="212">
        <f>Résultats!J287</f>
        <v>204603.93</v>
      </c>
      <c r="I5" s="212">
        <f>Résultats!K287</f>
        <v>218725.06589999999</v>
      </c>
      <c r="J5" s="212">
        <f>Résultats!L287</f>
        <v>234629.73740000001</v>
      </c>
      <c r="K5" s="212">
        <f>Résultats!M287</f>
        <v>251559.0932</v>
      </c>
      <c r="L5" s="212">
        <f>Résultats!N287</f>
        <v>272099.5355</v>
      </c>
      <c r="M5" s="212">
        <f>Résultats!O287</f>
        <v>270740.23269999999</v>
      </c>
      <c r="N5" s="212">
        <f>Résultats!P287</f>
        <v>265513.73</v>
      </c>
      <c r="O5" s="212">
        <f>Résultats!Q287</f>
        <v>259582.49460000001</v>
      </c>
      <c r="P5" s="212">
        <f>Résultats!R287</f>
        <v>256777.07399999999</v>
      </c>
      <c r="Q5" s="212">
        <f>Résultats!S287</f>
        <v>265707.3015</v>
      </c>
      <c r="R5" s="212">
        <f>Résultats!T287</f>
        <v>260823.50459999999</v>
      </c>
      <c r="S5" s="212">
        <f>Résultats!U287</f>
        <v>257846.2628</v>
      </c>
      <c r="T5" s="212">
        <f>Résultats!V287</f>
        <v>261471.61840000001</v>
      </c>
      <c r="U5" s="212">
        <f>Résultats!W287</f>
        <v>263915.0833</v>
      </c>
      <c r="V5" s="212">
        <f>Résultats!X287</f>
        <v>261292.69459999999</v>
      </c>
      <c r="W5" s="212">
        <f>Résultats!Y287</f>
        <v>261417.1458</v>
      </c>
      <c r="X5" s="212">
        <f>Résultats!Z287</f>
        <v>263094.87560000003</v>
      </c>
      <c r="Y5" s="212">
        <f>Résultats!AA287</f>
        <v>262791.98940000002</v>
      </c>
      <c r="Z5" s="212">
        <f>Résultats!AB287</f>
        <v>261552.59650000001</v>
      </c>
      <c r="AA5" s="212">
        <f>Résultats!AC287</f>
        <v>259802.9332</v>
      </c>
      <c r="AB5" s="212">
        <f>Résultats!AD287</f>
        <v>258846.04370000001</v>
      </c>
      <c r="AC5" s="212">
        <f>Résultats!AE287</f>
        <v>256809.4455</v>
      </c>
      <c r="AD5" s="212">
        <f>Résultats!AF287</f>
        <v>254478.2666</v>
      </c>
      <c r="AE5" s="212">
        <f>Résultats!AG287</f>
        <v>252089.71040000001</v>
      </c>
      <c r="AF5" s="212">
        <f>Résultats!AH287</f>
        <v>249717.32870000001</v>
      </c>
      <c r="AG5" s="212">
        <f>Résultats!AI287</f>
        <v>246401.95689999999</v>
      </c>
      <c r="AH5" s="212">
        <f>Résultats!AJ287</f>
        <v>243620.8751</v>
      </c>
      <c r="AI5" s="212">
        <f>Résultats!AK287</f>
        <v>241247.9822</v>
      </c>
      <c r="AJ5" s="212">
        <f>Résultats!AL287</f>
        <v>239229.4817</v>
      </c>
      <c r="AK5" s="212">
        <f>Résultats!AM287</f>
        <v>237573.5276</v>
      </c>
      <c r="AL5" s="212">
        <f>Résultats!AN287</f>
        <v>236231.51459999999</v>
      </c>
      <c r="AM5" s="212">
        <f>Résultats!AO287</f>
        <v>235370.9811</v>
      </c>
      <c r="AN5" s="212">
        <f>Résultats!AP287</f>
        <v>235007.58660000001</v>
      </c>
      <c r="AO5" s="212">
        <f>Résultats!AQ287</f>
        <v>235116.1599</v>
      </c>
      <c r="AP5" s="212">
        <f>Résultats!AR287</f>
        <v>234226.2513</v>
      </c>
      <c r="AQ5" s="212">
        <f>Résultats!AS287</f>
        <v>234066.22839999999</v>
      </c>
      <c r="AR5" s="212">
        <f>Résultats!AT287</f>
        <v>234575.83540000001</v>
      </c>
      <c r="AS5" s="212">
        <f>Résultats!AU287</f>
        <v>235498.32399999999</v>
      </c>
      <c r="AT5" s="212">
        <f>Résultats!AV287</f>
        <v>236693.55710000001</v>
      </c>
      <c r="AU5" s="260">
        <f>Résultats!AW287</f>
        <v>238078.84039999999</v>
      </c>
    </row>
    <row r="6" spans="1:56" x14ac:dyDescent="0.25">
      <c r="B6" s="261" t="s">
        <v>497</v>
      </c>
      <c r="C6" s="262">
        <f>Résultats!E290</f>
        <v>47168.089010000003</v>
      </c>
      <c r="D6" s="263">
        <f>Résultats!F290</f>
        <v>48268.571060000002</v>
      </c>
      <c r="E6" s="263">
        <f>Résultats!G290</f>
        <v>47881.730860000003</v>
      </c>
      <c r="F6" s="263">
        <f>Résultats!H290</f>
        <v>49090.663849999997</v>
      </c>
      <c r="G6" s="263">
        <f>Résultats!I290</f>
        <v>49842.286849999997</v>
      </c>
      <c r="H6" s="263">
        <f>Résultats!J290</f>
        <v>51005.548199999997</v>
      </c>
      <c r="I6" s="263">
        <f>Résultats!K290</f>
        <v>51481.179179999999</v>
      </c>
      <c r="J6" s="263">
        <f>Résultats!L290</f>
        <v>52483.270100000002</v>
      </c>
      <c r="K6" s="263">
        <f>Résultats!M290</f>
        <v>54269.167849999998</v>
      </c>
      <c r="L6" s="263">
        <f>Résultats!N290</f>
        <v>54145.234550000001</v>
      </c>
      <c r="M6" s="263">
        <f>Résultats!O290</f>
        <v>53405.296710000002</v>
      </c>
      <c r="N6" s="263">
        <f>Résultats!P290</f>
        <v>53928.730499999998</v>
      </c>
      <c r="O6" s="263">
        <f>Résultats!Q290</f>
        <v>54362.714269999997</v>
      </c>
      <c r="P6" s="263">
        <f>Résultats!R290</f>
        <v>53755.517079999998</v>
      </c>
      <c r="Q6" s="263">
        <f>Résultats!S289</f>
        <v>107207.0401</v>
      </c>
      <c r="R6" s="263">
        <f>Résultats!T290</f>
        <v>54283.408739999999</v>
      </c>
      <c r="S6" s="263">
        <f>Résultats!U290</f>
        <v>54719.701240000002</v>
      </c>
      <c r="T6" s="263">
        <f>Résultats!V290</f>
        <v>54301.02751</v>
      </c>
      <c r="U6" s="263">
        <f>Résultats!W290</f>
        <v>53563.225229999996</v>
      </c>
      <c r="V6" s="263">
        <f>Résultats!X290</f>
        <v>53561.014799999997</v>
      </c>
      <c r="W6" s="263">
        <f>Résultats!Y290</f>
        <v>55447.028050000001</v>
      </c>
      <c r="X6" s="263">
        <f>Résultats!Z290</f>
        <v>55841.607909999999</v>
      </c>
      <c r="Y6" s="263">
        <f>Résultats!AA290</f>
        <v>56419.211080000001</v>
      </c>
      <c r="Z6" s="263">
        <f>Résultats!AB290</f>
        <v>57096.987869999997</v>
      </c>
      <c r="AA6" s="263">
        <f>Résultats!AC289</f>
        <v>123601.53810000001</v>
      </c>
      <c r="AB6" s="263">
        <f>Résultats!AD290</f>
        <v>59449.271189999999</v>
      </c>
      <c r="AC6" s="263">
        <f>Résultats!AE290</f>
        <v>61370.458059999997</v>
      </c>
      <c r="AD6" s="263">
        <f>Résultats!AF290</f>
        <v>63460.465839999997</v>
      </c>
      <c r="AE6" s="263">
        <f>Résultats!AG290</f>
        <v>65647.6826</v>
      </c>
      <c r="AF6" s="263">
        <f>Résultats!AH290</f>
        <v>67885.092409999997</v>
      </c>
      <c r="AG6" s="263">
        <f>Résultats!AI290</f>
        <v>70268.100340000005</v>
      </c>
      <c r="AH6" s="263">
        <f>Résultats!AJ290</f>
        <v>72568.852530000004</v>
      </c>
      <c r="AI6" s="263">
        <f>Résultats!AK290</f>
        <v>74773.674419999996</v>
      </c>
      <c r="AJ6" s="263">
        <f>Résultats!AL290</f>
        <v>76884.321429999996</v>
      </c>
      <c r="AK6" s="263">
        <f>Résultats!AM290</f>
        <v>78905.176860000007</v>
      </c>
      <c r="AL6" s="263">
        <f>Résultats!AN290</f>
        <v>80848.053570000004</v>
      </c>
      <c r="AM6" s="263">
        <f>Résultats!AO290</f>
        <v>82716.579410000006</v>
      </c>
      <c r="AN6" s="263">
        <f>Résultats!AP290</f>
        <v>84522.287419999906</v>
      </c>
      <c r="AO6" s="263">
        <f>Résultats!AQ290</f>
        <v>86291.223989999999</v>
      </c>
      <c r="AP6" s="263">
        <f>Résultats!AR290</f>
        <v>88218.43922</v>
      </c>
      <c r="AQ6" s="263">
        <f>Résultats!AS290</f>
        <v>90086.725019999998</v>
      </c>
      <c r="AR6" s="263">
        <f>Résultats!AT290</f>
        <v>91913.624410000004</v>
      </c>
      <c r="AS6" s="263">
        <f>Résultats!AU290</f>
        <v>93765.815400000007</v>
      </c>
      <c r="AT6" s="263">
        <f>Résultats!AV290</f>
        <v>95666.835219999906</v>
      </c>
      <c r="AU6" s="264">
        <f>Résultats!AW289</f>
        <v>191059.5252</v>
      </c>
      <c r="AV6" s="253"/>
      <c r="BB6" t="s">
        <v>542</v>
      </c>
    </row>
    <row r="7" spans="1:56" x14ac:dyDescent="0.25">
      <c r="B7" s="258" t="s">
        <v>498</v>
      </c>
      <c r="C7" s="259">
        <f>Résultats!E291</f>
        <v>580650.23010000004</v>
      </c>
      <c r="D7" s="212">
        <f>Résultats!F291</f>
        <v>595410.63690000004</v>
      </c>
      <c r="E7" s="212">
        <f>Résultats!G291</f>
        <v>597277.63569999998</v>
      </c>
      <c r="F7" s="212">
        <f>Résultats!H291</f>
        <v>613373.77899999998</v>
      </c>
      <c r="G7" s="212">
        <f>Résultats!I291</f>
        <v>623592.57889999996</v>
      </c>
      <c r="H7" s="212">
        <f>Résultats!J291</f>
        <v>636815.7929</v>
      </c>
      <c r="I7" s="212">
        <f>Résultats!K291</f>
        <v>651346.69010000001</v>
      </c>
      <c r="J7" s="212">
        <f>Résultats!L291</f>
        <v>670931.63069999998</v>
      </c>
      <c r="K7" s="212">
        <f>Résultats!M291</f>
        <v>696403.82109999994</v>
      </c>
      <c r="L7" s="212">
        <f>Résultats!N291</f>
        <v>711464.91350000002</v>
      </c>
      <c r="M7" s="212">
        <f>Résultats!O291</f>
        <v>707439.01399999997</v>
      </c>
      <c r="N7" s="212">
        <f>Résultats!P291</f>
        <v>707878.65830000001</v>
      </c>
      <c r="O7" s="212">
        <f>Résultats!Q291</f>
        <v>706960.71129999997</v>
      </c>
      <c r="P7" s="212">
        <f>Résultats!R291</f>
        <v>704458.26839999994</v>
      </c>
      <c r="Q7" s="212">
        <f>SUM(Q8:Q9)</f>
        <v>711812.29125000001</v>
      </c>
      <c r="R7" s="212">
        <f t="shared" ref="R7:AU7" si="2">SUM(R8:R9)</f>
        <v>768096.9449</v>
      </c>
      <c r="S7" s="212">
        <f t="shared" si="2"/>
        <v>768262.96230000001</v>
      </c>
      <c r="T7" s="212">
        <f t="shared" si="2"/>
        <v>768274.56240000005</v>
      </c>
      <c r="U7" s="212">
        <f t="shared" si="2"/>
        <v>763232.92070000002</v>
      </c>
      <c r="V7" s="212">
        <f t="shared" si="2"/>
        <v>755838.80489999999</v>
      </c>
      <c r="W7" s="212">
        <f t="shared" si="2"/>
        <v>759700.44030000002</v>
      </c>
      <c r="X7" s="212">
        <f t="shared" si="2"/>
        <v>753254.57449999999</v>
      </c>
      <c r="Y7" s="212">
        <f t="shared" si="2"/>
        <v>746501.71100000001</v>
      </c>
      <c r="Z7" s="212">
        <f t="shared" si="2"/>
        <v>739771.57140000002</v>
      </c>
      <c r="AA7" s="212">
        <f t="shared" si="2"/>
        <v>667615.61072999996</v>
      </c>
      <c r="AB7" s="212">
        <f t="shared" si="2"/>
        <v>729304.27579999994</v>
      </c>
      <c r="AC7" s="212">
        <f t="shared" si="2"/>
        <v>726562.5612</v>
      </c>
      <c r="AD7" s="212">
        <f t="shared" si="2"/>
        <v>724646.78490000009</v>
      </c>
      <c r="AE7" s="212">
        <f t="shared" si="2"/>
        <v>723189.44699999993</v>
      </c>
      <c r="AF7" s="212">
        <f t="shared" si="2"/>
        <v>721917.44909999997</v>
      </c>
      <c r="AG7" s="212">
        <f t="shared" si="2"/>
        <v>720647.03830000001</v>
      </c>
      <c r="AH7" s="212">
        <f t="shared" si="2"/>
        <v>719251.4365999999</v>
      </c>
      <c r="AI7" s="212">
        <f t="shared" si="2"/>
        <v>717520.25909999991</v>
      </c>
      <c r="AJ7" s="212">
        <f t="shared" si="2"/>
        <v>715384.51850000001</v>
      </c>
      <c r="AK7" s="212">
        <f t="shared" si="2"/>
        <v>712815.66119999997</v>
      </c>
      <c r="AL7" s="212">
        <f t="shared" si="2"/>
        <v>709788.35439999995</v>
      </c>
      <c r="AM7" s="212">
        <f t="shared" si="2"/>
        <v>706389.45089999994</v>
      </c>
      <c r="AN7" s="212">
        <f t="shared" si="2"/>
        <v>702622.12400000007</v>
      </c>
      <c r="AO7" s="212">
        <f t="shared" si="2"/>
        <v>698560.01549999998</v>
      </c>
      <c r="AP7" s="212">
        <f t="shared" si="2"/>
        <v>693974.2267</v>
      </c>
      <c r="AQ7" s="212">
        <f t="shared" si="2"/>
        <v>689230.22869999998</v>
      </c>
      <c r="AR7" s="212">
        <f t="shared" si="2"/>
        <v>684376.22699999996</v>
      </c>
      <c r="AS7" s="212">
        <f t="shared" si="2"/>
        <v>679528.71230000001</v>
      </c>
      <c r="AT7" s="212">
        <f t="shared" si="2"/>
        <v>674699.60309999995</v>
      </c>
      <c r="AU7" s="212">
        <f t="shared" si="2"/>
        <v>576536.93845999986</v>
      </c>
      <c r="AW7" t="s">
        <v>538</v>
      </c>
      <c r="AX7" s="312">
        <f>Q3/Q2</f>
        <v>1.4820355412400026E-2</v>
      </c>
      <c r="AY7" s="312">
        <f>AA3/AA2</f>
        <v>1.4835855470673457E-2</v>
      </c>
      <c r="AZ7" s="312">
        <f>AU3/AU2</f>
        <v>1.03424847919693E-2</v>
      </c>
      <c r="BB7" s="312">
        <f>[3]Trafic!$H$27/([3]Trafic!$H$30-[3]Trafic!$H$29)</f>
        <v>9.6732536609177803E-3</v>
      </c>
      <c r="BC7" s="312">
        <f>[3]Trafic!$J$27/([3]Trafic!$J$30-[3]Trafic!$J$29)</f>
        <v>1.4577967949865439E-2</v>
      </c>
      <c r="BD7" s="312">
        <f>[3]Trafic!$N$27/([3]Trafic!$N$30-[3]Trafic!$N$29)</f>
        <v>6.5864876836073186E-3</v>
      </c>
    </row>
    <row r="8" spans="1:56" x14ac:dyDescent="0.25">
      <c r="B8" s="258" t="s">
        <v>499</v>
      </c>
      <c r="C8" s="259">
        <f>Résultats!E288</f>
        <v>533482.14110000001</v>
      </c>
      <c r="D8" s="212">
        <f>Résultats!F288</f>
        <v>547142.1753</v>
      </c>
      <c r="E8" s="212">
        <f>Résultats!G288</f>
        <v>549399.29500000004</v>
      </c>
      <c r="F8" s="212">
        <f>Résultats!H288</f>
        <v>564286.67000000004</v>
      </c>
      <c r="G8" s="212">
        <f>Résultats!I288</f>
        <v>573753.95389999996</v>
      </c>
      <c r="H8" s="212">
        <f>Résultats!J288</f>
        <v>585814.10479999997</v>
      </c>
      <c r="I8" s="212">
        <f>Résultats!K288</f>
        <v>599874.43960000004</v>
      </c>
      <c r="J8" s="212">
        <f>Résultats!L288</f>
        <v>618460.63029999996</v>
      </c>
      <c r="K8" s="212">
        <f>Résultats!M288</f>
        <v>642147.81510000001</v>
      </c>
      <c r="L8" s="212">
        <f>Résultats!N288</f>
        <v>657349.8665</v>
      </c>
      <c r="M8" s="212">
        <f>Résultats!O288</f>
        <v>654065.63410000002</v>
      </c>
      <c r="N8" s="212">
        <f>Résultats!P288</f>
        <v>653984.28139999998</v>
      </c>
      <c r="O8" s="212">
        <f>Résultats!Q288</f>
        <v>652634.84140000003</v>
      </c>
      <c r="P8" s="212">
        <f>Résultats!R288</f>
        <v>650741.19469999999</v>
      </c>
      <c r="Q8" s="212">
        <f>Résultats!S288</f>
        <v>658530.946</v>
      </c>
      <c r="R8" s="212">
        <f>Résultats!T288</f>
        <v>658587.37580000004</v>
      </c>
      <c r="S8" s="212">
        <f>Résultats!U288</f>
        <v>657746.28590000002</v>
      </c>
      <c r="T8" s="212">
        <f>Résultats!V288</f>
        <v>659031.50170000002</v>
      </c>
      <c r="U8" s="212">
        <f>Résultats!W288</f>
        <v>653526.88309999998</v>
      </c>
      <c r="V8" s="212">
        <f>Résultats!X288</f>
        <v>643455.9682</v>
      </c>
      <c r="W8" s="212">
        <f>Résultats!Y288</f>
        <v>643304.31350000005</v>
      </c>
      <c r="X8" s="212">
        <f>Résultats!Z288</f>
        <v>635657.43700000003</v>
      </c>
      <c r="Y8" s="212">
        <f>Résultats!AA288</f>
        <v>627163.78370000003</v>
      </c>
      <c r="Z8" s="212">
        <f>Résultats!AB288</f>
        <v>618423.5344</v>
      </c>
      <c r="AA8" s="212">
        <f>Résultats!AC288</f>
        <v>609757.37390000001</v>
      </c>
      <c r="AB8" s="212">
        <f>Résultats!AD288</f>
        <v>602486.58349999995</v>
      </c>
      <c r="AC8" s="212">
        <f>Résultats!AE288</f>
        <v>595712.59149999998</v>
      </c>
      <c r="AD8" s="212">
        <f>Résultats!AF288</f>
        <v>589297.25520000001</v>
      </c>
      <c r="AE8" s="212">
        <f>Résultats!AG288</f>
        <v>583077.9791</v>
      </c>
      <c r="AF8" s="212">
        <f>Résultats!AH288</f>
        <v>576906.73800000001</v>
      </c>
      <c r="AG8" s="212">
        <f>Résultats!AI288</f>
        <v>570344.40870000003</v>
      </c>
      <c r="AH8" s="212">
        <f>Résultats!AJ288</f>
        <v>563812.77579999994</v>
      </c>
      <c r="AI8" s="212">
        <f>Résultats!AK288</f>
        <v>557191.61549999996</v>
      </c>
      <c r="AJ8" s="212">
        <f>Résultats!AL288</f>
        <v>550478.94010000001</v>
      </c>
      <c r="AK8" s="212">
        <f>Résultats!AM288</f>
        <v>543712.31999999995</v>
      </c>
      <c r="AL8" s="212">
        <f>Résultats!AN288</f>
        <v>536907.61239999998</v>
      </c>
      <c r="AM8" s="212">
        <f>Résultats!AO288</f>
        <v>530192.98809999996</v>
      </c>
      <c r="AN8" s="212">
        <f>Résultats!AP288</f>
        <v>523582.72960000002</v>
      </c>
      <c r="AO8" s="212">
        <f>Résultats!AQ288</f>
        <v>517111.5895</v>
      </c>
      <c r="AP8" s="212">
        <f>Résultats!AR288</f>
        <v>510209.26779999997</v>
      </c>
      <c r="AQ8" s="212">
        <f>Résultats!AS288</f>
        <v>503551.56199999998</v>
      </c>
      <c r="AR8" s="212">
        <f>Résultats!AT288</f>
        <v>497122.96850000002</v>
      </c>
      <c r="AS8" s="212">
        <f>Résultats!AU288</f>
        <v>490898.48550000001</v>
      </c>
      <c r="AT8" s="212">
        <f>Résultats!AV288</f>
        <v>484822.49579999998</v>
      </c>
      <c r="AU8" s="260">
        <f>Résultats!AW288</f>
        <v>478891.6041</v>
      </c>
      <c r="AW8" t="s">
        <v>539</v>
      </c>
      <c r="AX8" s="312">
        <f>+Q6/Q2</f>
        <v>9.7368489409637146E-2</v>
      </c>
      <c r="AY8" s="312">
        <f>+AA6/AA2</f>
        <v>0.11585678107082999</v>
      </c>
      <c r="AZ8" s="312">
        <f>+AU6/AU2</f>
        <v>0.18801644447557914</v>
      </c>
      <c r="BB8" s="312">
        <f>[3]Trafic!$H$25/[3]Trafic!$H$31</f>
        <v>8.6581998710879085E-2</v>
      </c>
      <c r="BC8" s="312">
        <f>[3]Trafic!$J$25/[3]Trafic!$J$31</f>
        <v>0.14233557304995703</v>
      </c>
      <c r="BD8" s="312">
        <f>[3]Trafic!$N$25/[3]Trafic!$N$31</f>
        <v>0.18954036770730018</v>
      </c>
    </row>
    <row r="9" spans="1:56" x14ac:dyDescent="0.25">
      <c r="B9" s="261" t="s">
        <v>500</v>
      </c>
      <c r="C9" s="262">
        <f>Résultats!E289</f>
        <v>85388.794389999995</v>
      </c>
      <c r="D9" s="263">
        <f>Résultats!F289</f>
        <v>91046.940289999999</v>
      </c>
      <c r="E9" s="263">
        <f>Résultats!G289</f>
        <v>93762.606759999995</v>
      </c>
      <c r="F9" s="263">
        <f>Résultats!H289</f>
        <v>99674.338589999999</v>
      </c>
      <c r="G9" s="263">
        <f>Résultats!I289</f>
        <v>103738.7598</v>
      </c>
      <c r="H9" s="263">
        <f>Résultats!J289</f>
        <v>111381.4342</v>
      </c>
      <c r="I9" s="263">
        <f>Résultats!K289</f>
        <v>116941.224</v>
      </c>
      <c r="J9" s="263">
        <f>Résultats!L289</f>
        <v>123296.0827</v>
      </c>
      <c r="K9" s="263">
        <f>Résultats!M289</f>
        <v>132019.70110000001</v>
      </c>
      <c r="L9" s="263">
        <f>Résultats!N289</f>
        <v>135344.49400000001</v>
      </c>
      <c r="M9" s="263">
        <f>Résultats!O289</f>
        <v>126712.8321</v>
      </c>
      <c r="N9" s="263">
        <f>Résultats!P289</f>
        <v>124050.6391</v>
      </c>
      <c r="O9" s="263">
        <f>Résultats!Q289</f>
        <v>121018.3382</v>
      </c>
      <c r="P9" s="263">
        <f>Résultats!R289</f>
        <v>110002.386</v>
      </c>
      <c r="Q9" s="263">
        <f>Résultats!S290</f>
        <v>53281.345249999998</v>
      </c>
      <c r="R9" s="263">
        <f>Résultats!T289</f>
        <v>109509.56909999999</v>
      </c>
      <c r="S9" s="263">
        <f>Résultats!U289</f>
        <v>110516.6764</v>
      </c>
      <c r="T9" s="263">
        <f>Résultats!V289</f>
        <v>109243.0607</v>
      </c>
      <c r="U9" s="263">
        <f>Résultats!W289</f>
        <v>109706.0376</v>
      </c>
      <c r="V9" s="263">
        <f>Résultats!X289</f>
        <v>112382.8367</v>
      </c>
      <c r="W9" s="263">
        <f>Résultats!Y289</f>
        <v>116396.1268</v>
      </c>
      <c r="X9" s="263">
        <f>Résultats!Z289</f>
        <v>117597.1375</v>
      </c>
      <c r="Y9" s="263">
        <f>Résultats!AA289</f>
        <v>119337.9273</v>
      </c>
      <c r="Z9" s="263">
        <f>Résultats!AB289</f>
        <v>121348.037</v>
      </c>
      <c r="AA9" s="263">
        <f>Résultats!AC290</f>
        <v>57858.236830000002</v>
      </c>
      <c r="AB9" s="263">
        <f>Résultats!AD289</f>
        <v>126817.6923</v>
      </c>
      <c r="AC9" s="263">
        <f>Résultats!AE289</f>
        <v>130849.9697</v>
      </c>
      <c r="AD9" s="263">
        <f>Résultats!AF289</f>
        <v>135349.52970000001</v>
      </c>
      <c r="AE9" s="263">
        <f>Résultats!AG289</f>
        <v>140111.46789999999</v>
      </c>
      <c r="AF9" s="263">
        <f>Résultats!AH289</f>
        <v>145010.71109999999</v>
      </c>
      <c r="AG9" s="263">
        <f>Résultats!AI289</f>
        <v>150302.62959999999</v>
      </c>
      <c r="AH9" s="263">
        <f>Résultats!AJ289</f>
        <v>155438.66080000001</v>
      </c>
      <c r="AI9" s="263">
        <f>Résultats!AK289</f>
        <v>160328.64360000001</v>
      </c>
      <c r="AJ9" s="263">
        <f>Résultats!AL289</f>
        <v>164905.5784</v>
      </c>
      <c r="AK9" s="263">
        <f>Résultats!AM289</f>
        <v>169103.3412</v>
      </c>
      <c r="AL9" s="263">
        <f>Résultats!AN289</f>
        <v>172880.742</v>
      </c>
      <c r="AM9" s="263">
        <f>Résultats!AO289</f>
        <v>176196.46280000001</v>
      </c>
      <c r="AN9" s="263">
        <f>Résultats!AP289</f>
        <v>179039.39439999999</v>
      </c>
      <c r="AO9" s="263">
        <f>Résultats!AQ289</f>
        <v>181448.42600000001</v>
      </c>
      <c r="AP9" s="263">
        <f>Résultats!AR289</f>
        <v>183764.9589</v>
      </c>
      <c r="AQ9" s="263">
        <f>Résultats!AS289</f>
        <v>185678.6667</v>
      </c>
      <c r="AR9" s="263">
        <f>Résultats!AT289</f>
        <v>187253.2585</v>
      </c>
      <c r="AS9" s="263">
        <f>Résultats!AU289</f>
        <v>188630.2268</v>
      </c>
      <c r="AT9" s="263">
        <f>Résultats!AV289</f>
        <v>189877.1073</v>
      </c>
      <c r="AU9" s="264">
        <f>Résultats!AW290</f>
        <v>97645.334359999906</v>
      </c>
      <c r="AW9" t="s">
        <v>540</v>
      </c>
      <c r="AX9" s="312">
        <f>Q9/Q2</f>
        <v>4.8391636368905269E-2</v>
      </c>
      <c r="AY9" s="312">
        <f>AA9/AA2</f>
        <v>5.4232893705046394E-2</v>
      </c>
      <c r="AZ9" s="312">
        <f>AU9/AU2</f>
        <v>9.6090098448524161E-2</v>
      </c>
      <c r="BB9" s="312">
        <f>[3]Trafic!$H$26/[3]Trafic!$H$31</f>
        <v>5.0587052351781035E-2</v>
      </c>
      <c r="BC9" s="312">
        <f>[3]Trafic!$J$26/[3]Trafic!$J$31</f>
        <v>7.6007847942966056E-2</v>
      </c>
      <c r="BD9" s="312">
        <f>[3]Trafic!$N$26/[3]Trafic!$N$31</f>
        <v>9.8293993125704568E-2</v>
      </c>
    </row>
    <row r="10" spans="1:56" x14ac:dyDescent="0.25">
      <c r="B10" s="249" t="s">
        <v>501</v>
      </c>
      <c r="C10" s="250">
        <f t="shared" ref="C10:AU10" si="3">C5+C8</f>
        <v>696943.44530000002</v>
      </c>
      <c r="D10" s="251">
        <f t="shared" si="3"/>
        <v>719318.27689999994</v>
      </c>
      <c r="E10" s="251">
        <f t="shared" si="3"/>
        <v>728156.21020000009</v>
      </c>
      <c r="F10" s="251">
        <f t="shared" si="3"/>
        <v>752792.79180000001</v>
      </c>
      <c r="G10" s="251">
        <f t="shared" si="3"/>
        <v>769850.6166999999</v>
      </c>
      <c r="H10" s="251">
        <f t="shared" si="3"/>
        <v>790418.03480000002</v>
      </c>
      <c r="I10" s="251">
        <f t="shared" si="3"/>
        <v>818599.50549999997</v>
      </c>
      <c r="J10" s="251">
        <f t="shared" si="3"/>
        <v>853090.36769999994</v>
      </c>
      <c r="K10" s="251">
        <f t="shared" si="3"/>
        <v>893706.90830000001</v>
      </c>
      <c r="L10" s="251">
        <f t="shared" si="3"/>
        <v>929449.402</v>
      </c>
      <c r="M10" s="251">
        <f t="shared" si="3"/>
        <v>924805.86679999996</v>
      </c>
      <c r="N10" s="251">
        <f t="shared" si="3"/>
        <v>919498.01139999996</v>
      </c>
      <c r="O10" s="251">
        <f t="shared" si="3"/>
        <v>912217.33600000001</v>
      </c>
      <c r="P10" s="251">
        <f t="shared" si="3"/>
        <v>907518.26870000002</v>
      </c>
      <c r="Q10" s="251">
        <f>Q5+Q8</f>
        <v>924238.24750000006</v>
      </c>
      <c r="R10" s="251">
        <f t="shared" si="3"/>
        <v>919410.88040000002</v>
      </c>
      <c r="S10" s="251">
        <f t="shared" si="3"/>
        <v>915592.54870000004</v>
      </c>
      <c r="T10" s="251">
        <f t="shared" si="3"/>
        <v>920503.12010000006</v>
      </c>
      <c r="U10" s="251">
        <f t="shared" si="3"/>
        <v>917441.96640000003</v>
      </c>
      <c r="V10" s="251">
        <f t="shared" si="3"/>
        <v>904748.66280000005</v>
      </c>
      <c r="W10" s="251">
        <f t="shared" si="3"/>
        <v>904721.45929999999</v>
      </c>
      <c r="X10" s="251">
        <f t="shared" si="3"/>
        <v>898752.31260000006</v>
      </c>
      <c r="Y10" s="251">
        <f t="shared" si="3"/>
        <v>889955.77310000011</v>
      </c>
      <c r="Z10" s="251">
        <f t="shared" si="3"/>
        <v>879976.13089999999</v>
      </c>
      <c r="AA10" s="251">
        <f t="shared" si="3"/>
        <v>869560.30709999998</v>
      </c>
      <c r="AB10" s="251">
        <f t="shared" si="3"/>
        <v>861332.62719999999</v>
      </c>
      <c r="AC10" s="251">
        <f t="shared" si="3"/>
        <v>852522.03700000001</v>
      </c>
      <c r="AD10" s="251">
        <f t="shared" si="3"/>
        <v>843775.52179999999</v>
      </c>
      <c r="AE10" s="251">
        <f t="shared" si="3"/>
        <v>835167.68949999998</v>
      </c>
      <c r="AF10" s="251">
        <f t="shared" si="3"/>
        <v>826624.06670000008</v>
      </c>
      <c r="AG10" s="251">
        <f t="shared" si="3"/>
        <v>816746.36560000002</v>
      </c>
      <c r="AH10" s="251">
        <f t="shared" si="3"/>
        <v>807433.65090000001</v>
      </c>
      <c r="AI10" s="251">
        <f t="shared" si="3"/>
        <v>798439.59769999993</v>
      </c>
      <c r="AJ10" s="251">
        <f t="shared" si="3"/>
        <v>789708.42180000001</v>
      </c>
      <c r="AK10" s="251">
        <f t="shared" si="3"/>
        <v>781285.84759999998</v>
      </c>
      <c r="AL10" s="251">
        <f t="shared" si="3"/>
        <v>773139.12699999998</v>
      </c>
      <c r="AM10" s="251">
        <f t="shared" si="3"/>
        <v>765563.96919999993</v>
      </c>
      <c r="AN10" s="251">
        <f t="shared" si="3"/>
        <v>758590.3162</v>
      </c>
      <c r="AO10" s="251">
        <f t="shared" si="3"/>
        <v>752227.74939999997</v>
      </c>
      <c r="AP10" s="251">
        <f t="shared" si="3"/>
        <v>744435.51909999992</v>
      </c>
      <c r="AQ10" s="251">
        <f t="shared" si="3"/>
        <v>737617.79039999994</v>
      </c>
      <c r="AR10" s="251">
        <f t="shared" si="3"/>
        <v>731698.80390000006</v>
      </c>
      <c r="AS10" s="251">
        <f t="shared" si="3"/>
        <v>726396.80949999997</v>
      </c>
      <c r="AT10" s="251">
        <f t="shared" si="3"/>
        <v>721516.05290000001</v>
      </c>
      <c r="AU10" s="252">
        <f t="shared" si="3"/>
        <v>716970.44449999998</v>
      </c>
      <c r="AW10" t="s">
        <v>541</v>
      </c>
      <c r="AX10" s="312">
        <f>1-SUM(AX7:AX9)</f>
        <v>0.83941951880905763</v>
      </c>
      <c r="AY10" s="312">
        <f>1-SUM(AY7:AY9)</f>
        <v>0.81507446975345021</v>
      </c>
      <c r="AZ10" s="312">
        <f t="shared" ref="AZ10" si="4">1-SUM(AZ7:AZ9)</f>
        <v>0.70555097228392738</v>
      </c>
      <c r="BB10" s="312">
        <f>([3]Trafic!$H$23+[3]Trafic!$H$28)/[3]Trafic!$H$30</f>
        <v>0.84698145105670741</v>
      </c>
      <c r="BC10" s="312">
        <f>([3]Trafic!$J$23+[3]Trafic!$J$28)/[3]Trafic!$J$30</f>
        <v>0.75252158630631349</v>
      </c>
      <c r="BD10" s="312">
        <f>([3]Trafic!$N$23+[3]Trafic!$N$28)/[3]Trafic!$N$30</f>
        <v>0.6858880697768327</v>
      </c>
    </row>
    <row r="11" spans="1:56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56" s="244" customFormat="1" ht="45" customHeight="1" x14ac:dyDescent="0.2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  <c r="AW12" s="266" t="s">
        <v>529</v>
      </c>
      <c r="AX12" s="242">
        <v>2020</v>
      </c>
      <c r="AY12" s="242">
        <v>2030</v>
      </c>
      <c r="AZ12" s="243">
        <v>2050</v>
      </c>
    </row>
    <row r="13" spans="1:56" x14ac:dyDescent="0.25">
      <c r="B13" s="245" t="s">
        <v>1</v>
      </c>
      <c r="C13" s="246">
        <f t="shared" ref="C13:AU13" si="5">C14+C15+C18</f>
        <v>842942.38378000003</v>
      </c>
      <c r="D13" s="247">
        <f t="shared" si="5"/>
        <v>872429.52866000007</v>
      </c>
      <c r="E13" s="247">
        <f t="shared" si="5"/>
        <v>883918.7766199999</v>
      </c>
      <c r="F13" s="247">
        <f t="shared" si="5"/>
        <v>915740.55455999996</v>
      </c>
      <c r="G13" s="247">
        <f t="shared" si="5"/>
        <v>937213.30383999995</v>
      </c>
      <c r="H13" s="247">
        <f t="shared" si="5"/>
        <v>966518.27863999992</v>
      </c>
      <c r="I13" s="247">
        <f t="shared" si="5"/>
        <v>1000819.8228000001</v>
      </c>
      <c r="J13" s="247">
        <f t="shared" si="5"/>
        <v>1042654.1675200001</v>
      </c>
      <c r="K13" s="247">
        <f t="shared" si="5"/>
        <v>1094044.1658699999</v>
      </c>
      <c r="L13" s="247">
        <f t="shared" si="5"/>
        <v>1133297.3942500001</v>
      </c>
      <c r="M13" s="247">
        <f t="shared" si="5"/>
        <v>1119505.7430100001</v>
      </c>
      <c r="N13" s="247">
        <f t="shared" si="5"/>
        <v>1112491.44371</v>
      </c>
      <c r="O13" s="247">
        <f t="shared" si="5"/>
        <v>1103029.5839300002</v>
      </c>
      <c r="P13" s="247">
        <f t="shared" si="5"/>
        <v>1086987.40812</v>
      </c>
      <c r="Q13" s="247">
        <f t="shared" si="5"/>
        <v>1100224.79345</v>
      </c>
      <c r="R13" s="247">
        <f t="shared" si="5"/>
        <v>1100842.24826</v>
      </c>
      <c r="S13" s="247">
        <f t="shared" si="5"/>
        <v>1099261.7486999999</v>
      </c>
      <c r="T13" s="247">
        <f t="shared" si="5"/>
        <v>1103202.88641</v>
      </c>
      <c r="U13" s="247">
        <f t="shared" si="5"/>
        <v>1104004.5096400001</v>
      </c>
      <c r="V13" s="247">
        <f t="shared" si="5"/>
        <v>1103164.3877599998</v>
      </c>
      <c r="W13" s="247">
        <f t="shared" si="5"/>
        <v>1102836.2069000001</v>
      </c>
      <c r="X13" s="247">
        <f t="shared" si="5"/>
        <v>1103709.2626</v>
      </c>
      <c r="Y13" s="247">
        <f t="shared" si="5"/>
        <v>1105804.1933299999</v>
      </c>
      <c r="Z13" s="247">
        <f t="shared" si="5"/>
        <v>1108984.16218</v>
      </c>
      <c r="AA13" s="247">
        <f t="shared" si="5"/>
        <v>1113037.08179</v>
      </c>
      <c r="AB13" s="247">
        <f t="shared" si="5"/>
        <v>1117799.80375</v>
      </c>
      <c r="AC13" s="247">
        <f t="shared" si="5"/>
        <v>1123474.7774799999</v>
      </c>
      <c r="AD13" s="247">
        <f t="shared" si="5"/>
        <v>1129045.10891</v>
      </c>
      <c r="AE13" s="247">
        <f t="shared" si="5"/>
        <v>1134457.2970700001</v>
      </c>
      <c r="AF13" s="247">
        <f t="shared" si="5"/>
        <v>1140204.4639000001</v>
      </c>
      <c r="AG13" s="247">
        <f t="shared" si="5"/>
        <v>1144978.2970500002</v>
      </c>
      <c r="AH13" s="247">
        <f t="shared" si="5"/>
        <v>1149724.7305000001</v>
      </c>
      <c r="AI13" s="247">
        <f t="shared" si="5"/>
        <v>1154415.4532600001</v>
      </c>
      <c r="AJ13" s="247">
        <f t="shared" si="5"/>
        <v>1159135.0986500001</v>
      </c>
      <c r="AK13" s="247">
        <f t="shared" si="5"/>
        <v>1163946.0035999999</v>
      </c>
      <c r="AL13" s="247">
        <f t="shared" si="5"/>
        <v>1168121.5695499999</v>
      </c>
      <c r="AM13" s="247">
        <f t="shared" si="5"/>
        <v>1172543.1171800001</v>
      </c>
      <c r="AN13" s="247">
        <f t="shared" si="5"/>
        <v>1177142.32482</v>
      </c>
      <c r="AO13" s="247">
        <f t="shared" si="5"/>
        <v>1181937.43081</v>
      </c>
      <c r="AP13" s="247">
        <f t="shared" si="5"/>
        <v>1186899.2534400001</v>
      </c>
      <c r="AQ13" s="247">
        <f t="shared" si="5"/>
        <v>1194631.0233400001</v>
      </c>
      <c r="AR13" s="247">
        <f t="shared" si="5"/>
        <v>1201189.61253</v>
      </c>
      <c r="AS13" s="247">
        <f t="shared" si="5"/>
        <v>1207255.6910299999</v>
      </c>
      <c r="AT13" s="247">
        <f t="shared" si="5"/>
        <v>1213079.1495300001</v>
      </c>
      <c r="AU13" s="248">
        <f t="shared" si="5"/>
        <v>1218857.0378399999</v>
      </c>
      <c r="AW13" t="s">
        <v>530</v>
      </c>
      <c r="AX13" s="299">
        <f>Q19/Q18</f>
        <v>0.92521124065453297</v>
      </c>
      <c r="AY13" s="299">
        <f>AA19/AA18</f>
        <v>0.91545574025134935</v>
      </c>
      <c r="AZ13" s="299">
        <f>AU19/AU18</f>
        <v>0.89896510846436695</v>
      </c>
    </row>
    <row r="14" spans="1:56" x14ac:dyDescent="0.25">
      <c r="B14" s="249" t="s">
        <v>494</v>
      </c>
      <c r="C14" s="250">
        <f>Résultats!E294</f>
        <v>13442.05508</v>
      </c>
      <c r="D14" s="251">
        <f>Résultats!F294</f>
        <v>13800.62846</v>
      </c>
      <c r="E14" s="251">
        <f>Résultats!G294</f>
        <v>14128.43772</v>
      </c>
      <c r="F14" s="251">
        <f>Résultats!H294</f>
        <v>14195.51426</v>
      </c>
      <c r="G14" s="251">
        <f>Résultats!I294</f>
        <v>13794.785239999999</v>
      </c>
      <c r="H14" s="251">
        <f>Résultats!J294</f>
        <v>13756.41454</v>
      </c>
      <c r="I14" s="251">
        <f>Résultats!K294</f>
        <v>13860.968699999999</v>
      </c>
      <c r="J14" s="251">
        <f>Résultats!L294</f>
        <v>13866.483620000001</v>
      </c>
      <c r="K14" s="251">
        <f>Résultats!M294</f>
        <v>14136.31257</v>
      </c>
      <c r="L14" s="251">
        <f>Résultats!N294</f>
        <v>14599.234850000001</v>
      </c>
      <c r="M14" s="251">
        <f>Résultats!O294</f>
        <v>14981.37931</v>
      </c>
      <c r="N14" s="251">
        <f>Résultats!P294</f>
        <v>15408.87371</v>
      </c>
      <c r="O14" s="251">
        <f>Résultats!Q294</f>
        <v>15820.31813</v>
      </c>
      <c r="P14" s="251">
        <f>Résultats!R294</f>
        <v>16370.160620000001</v>
      </c>
      <c r="Q14" s="251">
        <f>Résultats!S294</f>
        <v>16317.81885</v>
      </c>
      <c r="R14" s="251">
        <f>Résultats!T294</f>
        <v>16433.481059999998</v>
      </c>
      <c r="S14" s="251">
        <f>Résultats!U294</f>
        <v>16582.797500000001</v>
      </c>
      <c r="T14" s="251">
        <f>Résultats!V294</f>
        <v>16674.005809999999</v>
      </c>
      <c r="U14" s="251">
        <f>Résultats!W294</f>
        <v>17089.26424</v>
      </c>
      <c r="V14" s="251">
        <f>Résultats!X294</f>
        <v>17418.093659999999</v>
      </c>
      <c r="W14" s="251">
        <f>Résultats!Y294</f>
        <v>17739.228899999998</v>
      </c>
      <c r="X14" s="251">
        <f>Résultats!Z294</f>
        <v>18049.157500000001</v>
      </c>
      <c r="Y14" s="251">
        <f>Résultats!AA294</f>
        <v>18392.883330000001</v>
      </c>
      <c r="Z14" s="251">
        <f>Résultats!AB294</f>
        <v>18768.48098</v>
      </c>
      <c r="AA14" s="251">
        <f>Résultats!AC294</f>
        <v>19173.10859</v>
      </c>
      <c r="AB14" s="251">
        <f>Résultats!AD294</f>
        <v>19604.96975</v>
      </c>
      <c r="AC14" s="251">
        <f>Résultats!AE294</f>
        <v>20052.603579999999</v>
      </c>
      <c r="AD14" s="251">
        <f>Résultats!AF294</f>
        <v>20502.518110000001</v>
      </c>
      <c r="AE14" s="251">
        <f>Résultats!AG294</f>
        <v>20942.937470000001</v>
      </c>
      <c r="AF14" s="251">
        <f>Résultats!AH294</f>
        <v>21368.506399999998</v>
      </c>
      <c r="AG14" s="251">
        <f>Résultats!AI294</f>
        <v>21779.140950000001</v>
      </c>
      <c r="AH14" s="251">
        <f>Résultats!AJ294</f>
        <v>22174.144700000001</v>
      </c>
      <c r="AI14" s="251">
        <f>Résultats!AK294</f>
        <v>22555.779460000002</v>
      </c>
      <c r="AJ14" s="251">
        <f>Résultats!AL294</f>
        <v>22938.83165</v>
      </c>
      <c r="AK14" s="251">
        <f>Résultats!AM294</f>
        <v>23331.364600000001</v>
      </c>
      <c r="AL14" s="251">
        <f>Résultats!AN294</f>
        <v>23734.335849999999</v>
      </c>
      <c r="AM14" s="251">
        <f>Résultats!AO294</f>
        <v>24148.944479999998</v>
      </c>
      <c r="AN14" s="251">
        <f>Résultats!AP294</f>
        <v>24579.374220000002</v>
      </c>
      <c r="AO14" s="251">
        <f>Résultats!AQ294</f>
        <v>25034.803909999999</v>
      </c>
      <c r="AP14" s="251">
        <f>Résultats!AR294</f>
        <v>25518.540239999998</v>
      </c>
      <c r="AQ14" s="251">
        <f>Résultats!AS294</f>
        <v>26024.167939999999</v>
      </c>
      <c r="AR14" s="251">
        <f>Résultats!AT294</f>
        <v>26562.674029999998</v>
      </c>
      <c r="AS14" s="251">
        <f>Résultats!AU294</f>
        <v>27131.059929999999</v>
      </c>
      <c r="AT14" s="251">
        <f>Résultats!AV294</f>
        <v>27722.960029999998</v>
      </c>
      <c r="AU14" s="252">
        <f>Résultats!AW294</f>
        <v>28345.98774</v>
      </c>
      <c r="AW14" t="s">
        <v>531</v>
      </c>
      <c r="AX14" s="299">
        <f>Q16/Q15</f>
        <v>0.71399028776610973</v>
      </c>
      <c r="AY14" s="299">
        <f>AA16/AA15</f>
        <v>0.71956894852781184</v>
      </c>
      <c r="AZ14" s="299">
        <f>AU16/AU15</f>
        <v>0.73021564899013791</v>
      </c>
    </row>
    <row r="15" spans="1:56" x14ac:dyDescent="0.25">
      <c r="B15" s="254" t="s">
        <v>495</v>
      </c>
      <c r="C15" s="255">
        <f>Résultats!E300</f>
        <v>248850.0986</v>
      </c>
      <c r="D15" s="256">
        <f>Résultats!F300</f>
        <v>263218.4693</v>
      </c>
      <c r="E15" s="256">
        <f>Résultats!G300</f>
        <v>272512.7966</v>
      </c>
      <c r="F15" s="256">
        <f>Résultats!H300</f>
        <v>288171.26559999998</v>
      </c>
      <c r="G15" s="256">
        <f>Résultats!I300</f>
        <v>299825.85810000001</v>
      </c>
      <c r="H15" s="256">
        <f>Résultats!J300</f>
        <v>315945.92609999998</v>
      </c>
      <c r="I15" s="256">
        <f>Résultats!K300</f>
        <v>335611.96870000003</v>
      </c>
      <c r="J15" s="256">
        <f>Résultats!L300</f>
        <v>357855.7844</v>
      </c>
      <c r="K15" s="256">
        <f>Résultats!M300</f>
        <v>383503.66810000001</v>
      </c>
      <c r="L15" s="256">
        <f>Résultats!N300</f>
        <v>407232.83740000002</v>
      </c>
      <c r="M15" s="256">
        <f>Résultats!O300</f>
        <v>397084.87920000002</v>
      </c>
      <c r="N15" s="256">
        <f>Résultats!P300</f>
        <v>389203.39840000001</v>
      </c>
      <c r="O15" s="256">
        <f>Résultats!Q300</f>
        <v>380248.02590000001</v>
      </c>
      <c r="P15" s="256">
        <f>Résultats!R300</f>
        <v>366158.43239999999</v>
      </c>
      <c r="Q15" s="256">
        <f>Résultats!S300</f>
        <v>372143.73550000001</v>
      </c>
      <c r="R15" s="256">
        <f>Résultats!T300</f>
        <v>369507.49979999999</v>
      </c>
      <c r="S15" s="256">
        <f>Résultats!U300</f>
        <v>367525.40409999999</v>
      </c>
      <c r="T15" s="256">
        <f>Résultats!V300</f>
        <v>369846.5246</v>
      </c>
      <c r="U15" s="256">
        <f>Résultats!W300</f>
        <v>371071.0747</v>
      </c>
      <c r="V15" s="256">
        <f>Résultats!X300</f>
        <v>371688.69839999999</v>
      </c>
      <c r="W15" s="256">
        <f>Résultats!Y300</f>
        <v>372306.5344</v>
      </c>
      <c r="X15" s="256">
        <f>Résultats!Z300</f>
        <v>373272.82319999998</v>
      </c>
      <c r="Y15" s="256">
        <f>Résultats!AA300</f>
        <v>374398.47850000003</v>
      </c>
      <c r="Z15" s="256">
        <f>Résultats!AB300</f>
        <v>375741.9595</v>
      </c>
      <c r="AA15" s="256">
        <f>Résultats!AC300</f>
        <v>377277.69069999998</v>
      </c>
      <c r="AB15" s="256">
        <f>Résultats!AD300</f>
        <v>378975.1986</v>
      </c>
      <c r="AC15" s="256">
        <f>Résultats!AE300</f>
        <v>381140.62939999998</v>
      </c>
      <c r="AD15" s="256">
        <f>Résultats!AF300</f>
        <v>383147.13699999999</v>
      </c>
      <c r="AE15" s="256">
        <f>Résultats!AG300</f>
        <v>385049.68440000003</v>
      </c>
      <c r="AF15" s="256">
        <f>Résultats!AH300</f>
        <v>387246.68770000001</v>
      </c>
      <c r="AG15" s="256">
        <f>Résultats!AI300</f>
        <v>388788.13679999998</v>
      </c>
      <c r="AH15" s="256">
        <f>Résultats!AJ300</f>
        <v>390368.82689999999</v>
      </c>
      <c r="AI15" s="256">
        <f>Résultats!AK300</f>
        <v>391949.90100000001</v>
      </c>
      <c r="AJ15" s="256">
        <f>Résultats!AL300</f>
        <v>393536.91210000002</v>
      </c>
      <c r="AK15" s="256">
        <f>Résultats!AM300</f>
        <v>395149.49560000002</v>
      </c>
      <c r="AL15" s="256">
        <f>Résultats!AN300</f>
        <v>396316.96010000003</v>
      </c>
      <c r="AM15" s="256">
        <f>Résultats!AO300</f>
        <v>397662.40340000001</v>
      </c>
      <c r="AN15" s="256">
        <f>Résultats!AP300</f>
        <v>399107.69679999998</v>
      </c>
      <c r="AO15" s="256">
        <f>Résultats!AQ300</f>
        <v>400633.73019999999</v>
      </c>
      <c r="AP15" s="256">
        <f>Résultats!AR300</f>
        <v>402229.4621</v>
      </c>
      <c r="AQ15" s="256">
        <f>Résultats!AS300</f>
        <v>405872.4008</v>
      </c>
      <c r="AR15" s="256">
        <f>Résultats!AT300</f>
        <v>408605.49249999999</v>
      </c>
      <c r="AS15" s="256">
        <f>Résultats!AU300</f>
        <v>410992.08510000003</v>
      </c>
      <c r="AT15" s="256">
        <f>Résultats!AV300</f>
        <v>413249.52370000002</v>
      </c>
      <c r="AU15" s="257">
        <f>Résultats!AW300</f>
        <v>415479.86820000003</v>
      </c>
      <c r="AW15" t="s">
        <v>532</v>
      </c>
      <c r="AX15" s="299">
        <f>Q21/(Q18+Q15)</f>
        <v>0.85269159066079137</v>
      </c>
      <c r="AY15" s="299">
        <f>AA21/(AA18+AA15)</f>
        <v>0.84789366833861468</v>
      </c>
      <c r="AZ15" s="299">
        <f>AU21/(AU18+AU15)</f>
        <v>0.84007275028315997</v>
      </c>
    </row>
    <row r="16" spans="1:56" x14ac:dyDescent="0.25">
      <c r="B16" s="258" t="s">
        <v>496</v>
      </c>
      <c r="C16" s="259">
        <f>Résultats!E295</f>
        <v>163461.30420000001</v>
      </c>
      <c r="D16" s="212">
        <f>Résultats!F295</f>
        <v>172176.00659999999</v>
      </c>
      <c r="E16" s="212">
        <f>Résultats!G295</f>
        <v>178756.83850000001</v>
      </c>
      <c r="F16" s="212">
        <f>Résultats!H295</f>
        <v>188506.04440000001</v>
      </c>
      <c r="G16" s="212">
        <f>Résultats!I295</f>
        <v>196096.57320000001</v>
      </c>
      <c r="H16" s="212">
        <f>Résultats!J295</f>
        <v>204603.80970000001</v>
      </c>
      <c r="I16" s="212">
        <f>Résultats!K295</f>
        <v>218724.90229999999</v>
      </c>
      <c r="J16" s="212">
        <f>Résultats!L295</f>
        <v>234629.52540000001</v>
      </c>
      <c r="K16" s="212">
        <f>Résultats!M295</f>
        <v>251558.8314</v>
      </c>
      <c r="L16" s="212">
        <f>Résultats!N295</f>
        <v>272099.23249999998</v>
      </c>
      <c r="M16" s="212">
        <f>Résultats!O295</f>
        <v>270739.92599999998</v>
      </c>
      <c r="N16" s="212">
        <f>Résultats!P295</f>
        <v>265513.40700000001</v>
      </c>
      <c r="O16" s="212">
        <f>Résultats!Q295</f>
        <v>259582.16140000001</v>
      </c>
      <c r="P16" s="212">
        <f>Résultats!R295</f>
        <v>256776.7836</v>
      </c>
      <c r="Q16" s="212">
        <f>Résultats!S295</f>
        <v>265707.01280000003</v>
      </c>
      <c r="R16" s="212">
        <f>Résultats!T295</f>
        <v>260823.19639999999</v>
      </c>
      <c r="S16" s="212">
        <f>Résultats!U295</f>
        <v>257845.9362</v>
      </c>
      <c r="T16" s="212">
        <f>Résultats!V295</f>
        <v>261471.28769999999</v>
      </c>
      <c r="U16" s="212">
        <f>Résultats!W295</f>
        <v>263799.30540000001</v>
      </c>
      <c r="V16" s="212">
        <f>Résultats!X295</f>
        <v>265188.26199999999</v>
      </c>
      <c r="W16" s="212">
        <f>Résultats!Y295</f>
        <v>266439.16769999999</v>
      </c>
      <c r="X16" s="212">
        <f>Résultats!Z295</f>
        <v>267696.99420000002</v>
      </c>
      <c r="Y16" s="212">
        <f>Résultats!AA295</f>
        <v>268916.15629999997</v>
      </c>
      <c r="Z16" s="212">
        <f>Résultats!AB295</f>
        <v>270175.03490000003</v>
      </c>
      <c r="AA16" s="212">
        <f>Résultats!AC295</f>
        <v>271477.3112</v>
      </c>
      <c r="AB16" s="212">
        <f>Résultats!AD295</f>
        <v>272814.09539999999</v>
      </c>
      <c r="AC16" s="212">
        <f>Résultats!AE295</f>
        <v>274776.71189999999</v>
      </c>
      <c r="AD16" s="212">
        <f>Résultats!AF295</f>
        <v>276469.23489999998</v>
      </c>
      <c r="AE16" s="212">
        <f>Résultats!AG295</f>
        <v>278036.07559999998</v>
      </c>
      <c r="AF16" s="212">
        <f>Résultats!AH295</f>
        <v>280125.84789999999</v>
      </c>
      <c r="AG16" s="212">
        <f>Résultats!AI295</f>
        <v>281250.9546</v>
      </c>
      <c r="AH16" s="212">
        <f>Résultats!AJ295</f>
        <v>282492.19040000002</v>
      </c>
      <c r="AI16" s="212">
        <f>Résultats!AK295</f>
        <v>283764.23540000001</v>
      </c>
      <c r="AJ16" s="212">
        <f>Résultats!AL295</f>
        <v>285036.55910000001</v>
      </c>
      <c r="AK16" s="212">
        <f>Résultats!AM295</f>
        <v>286320.13929999998</v>
      </c>
      <c r="AL16" s="212">
        <f>Résultats!AN295</f>
        <v>286847.23340000003</v>
      </c>
      <c r="AM16" s="212">
        <f>Résultats!AO295</f>
        <v>287609.54119999998</v>
      </c>
      <c r="AN16" s="212">
        <f>Résultats!AP295</f>
        <v>288477.11109999998</v>
      </c>
      <c r="AO16" s="212">
        <f>Résultats!AQ295</f>
        <v>289406.81510000001</v>
      </c>
      <c r="AP16" s="212">
        <f>Résultats!AR295</f>
        <v>290393.75949999999</v>
      </c>
      <c r="AQ16" s="212">
        <f>Résultats!AS295</f>
        <v>294602.71659999999</v>
      </c>
      <c r="AR16" s="212">
        <f>Résultats!AT295</f>
        <v>297344.59250000003</v>
      </c>
      <c r="AS16" s="212">
        <f>Résultats!AU295</f>
        <v>299524.55910000001</v>
      </c>
      <c r="AT16" s="212">
        <f>Résultats!AV295</f>
        <v>301495.50589999999</v>
      </c>
      <c r="AU16" s="260">
        <f>Résultats!AW295</f>
        <v>303389.90159999998</v>
      </c>
    </row>
    <row r="17" spans="1:49" x14ac:dyDescent="0.25">
      <c r="B17" s="261" t="s">
        <v>497</v>
      </c>
      <c r="C17" s="262">
        <f>Résultats!E298</f>
        <v>47168.089010000003</v>
      </c>
      <c r="D17" s="263">
        <f>Résultats!F298</f>
        <v>48268.558420000001</v>
      </c>
      <c r="E17" s="263">
        <f>Résultats!G298</f>
        <v>47881.72941</v>
      </c>
      <c r="F17" s="263">
        <f>Résultats!H298</f>
        <v>49090.673940000001</v>
      </c>
      <c r="G17" s="263">
        <f>Résultats!I298</f>
        <v>49842.310279999998</v>
      </c>
      <c r="H17" s="263">
        <f>Résultats!J298</f>
        <v>51005.585350000001</v>
      </c>
      <c r="I17" s="263">
        <f>Résultats!K298</f>
        <v>51481.229370000001</v>
      </c>
      <c r="J17" s="263">
        <f>Résultats!L298</f>
        <v>52483.33642</v>
      </c>
      <c r="K17" s="263">
        <f>Résultats!M298</f>
        <v>54269.253660000002</v>
      </c>
      <c r="L17" s="263">
        <f>Résultats!N298</f>
        <v>54145.330309999998</v>
      </c>
      <c r="M17" s="263">
        <f>Résultats!O298</f>
        <v>53405.40425</v>
      </c>
      <c r="N17" s="263">
        <f>Résultats!P298</f>
        <v>53928.850530000003</v>
      </c>
      <c r="O17" s="263">
        <f>Résultats!Q298</f>
        <v>54362.843390000002</v>
      </c>
      <c r="P17" s="263">
        <f>Résultats!R298</f>
        <v>53755.650719999998</v>
      </c>
      <c r="Q17" s="263">
        <f>Résultats!S297</f>
        <v>107207.44869999999</v>
      </c>
      <c r="R17" s="263">
        <f>Résultats!T298</f>
        <v>54283.54679</v>
      </c>
      <c r="S17" s="263">
        <f>Résultats!U298</f>
        <v>54719.843699999998</v>
      </c>
      <c r="T17" s="263">
        <f>Résultats!V298</f>
        <v>54301.172229999996</v>
      </c>
      <c r="U17" s="263">
        <f>Résultats!W298</f>
        <v>53783.114869999998</v>
      </c>
      <c r="V17" s="263">
        <f>Résultats!X298</f>
        <v>53301.584940000001</v>
      </c>
      <c r="W17" s="263">
        <f>Résultats!Y298</f>
        <v>52914.76094</v>
      </c>
      <c r="X17" s="263">
        <f>Résultats!Z298</f>
        <v>52661.654849999999</v>
      </c>
      <c r="Y17" s="263">
        <f>Résultats!AA298</f>
        <v>52552.833910000001</v>
      </c>
      <c r="Z17" s="263">
        <f>Résultats!AB298</f>
        <v>52552.27852</v>
      </c>
      <c r="AA17" s="263">
        <f>Résultats!AC297</f>
        <v>106714.3291</v>
      </c>
      <c r="AB17" s="263">
        <f>Résultats!AD298</f>
        <v>52783.678390000001</v>
      </c>
      <c r="AC17" s="263">
        <f>Résultats!AE298</f>
        <v>52894.706319999998</v>
      </c>
      <c r="AD17" s="263">
        <f>Résultats!AF298</f>
        <v>53053.664980000001</v>
      </c>
      <c r="AE17" s="263">
        <f>Résultats!AG298</f>
        <v>53225.232620000002</v>
      </c>
      <c r="AF17" s="263">
        <f>Résultats!AH298</f>
        <v>53323.782670000001</v>
      </c>
      <c r="AG17" s="263">
        <f>Résultats!AI298</f>
        <v>53528.436990000002</v>
      </c>
      <c r="AH17" s="263">
        <f>Résultats!AJ298</f>
        <v>53708.23401</v>
      </c>
      <c r="AI17" s="263">
        <f>Résultats!AK298</f>
        <v>53878.144959999998</v>
      </c>
      <c r="AJ17" s="263">
        <f>Résultats!AL298</f>
        <v>54051.336289999999</v>
      </c>
      <c r="AK17" s="263">
        <f>Résultats!AM298</f>
        <v>54230.770499999999</v>
      </c>
      <c r="AL17" s="263">
        <f>Résultats!AN298</f>
        <v>54501.649720000001</v>
      </c>
      <c r="AM17" s="263">
        <f>Résultats!AO298</f>
        <v>54745.54898</v>
      </c>
      <c r="AN17" s="263">
        <f>Résultats!AP298</f>
        <v>54982.941740000002</v>
      </c>
      <c r="AO17" s="263">
        <f>Résultats!AQ298</f>
        <v>55223.9251</v>
      </c>
      <c r="AP17" s="263">
        <f>Résultats!AR298</f>
        <v>55465.833209999997</v>
      </c>
      <c r="AQ17" s="263">
        <f>Résultats!AS298</f>
        <v>55312.206810000003</v>
      </c>
      <c r="AR17" s="263">
        <f>Résultats!AT298</f>
        <v>55341.404620000001</v>
      </c>
      <c r="AS17" s="263">
        <f>Résultats!AU298</f>
        <v>55432.90868</v>
      </c>
      <c r="AT17" s="263">
        <f>Résultats!AV298</f>
        <v>55538.942750000002</v>
      </c>
      <c r="AU17" s="264">
        <f>Résultats!AW297</f>
        <v>113123.299</v>
      </c>
      <c r="AW17" s="253"/>
    </row>
    <row r="18" spans="1:49" x14ac:dyDescent="0.25">
      <c r="B18" s="258" t="s">
        <v>498</v>
      </c>
      <c r="C18" s="259">
        <f>Résultats!E299</f>
        <v>580650.23010000004</v>
      </c>
      <c r="D18" s="212">
        <f>Résultats!F299</f>
        <v>595410.43090000004</v>
      </c>
      <c r="E18" s="212">
        <f>Résultats!G299</f>
        <v>597277.54229999997</v>
      </c>
      <c r="F18" s="212">
        <f>Résultats!H299</f>
        <v>613373.77469999995</v>
      </c>
      <c r="G18" s="212">
        <f>Résultats!I299</f>
        <v>623592.6605</v>
      </c>
      <c r="H18" s="212">
        <f>Résultats!J299</f>
        <v>636815.93799999997</v>
      </c>
      <c r="I18" s="212">
        <f>Résultats!K299</f>
        <v>651346.88540000003</v>
      </c>
      <c r="J18" s="212">
        <f>Résultats!L299</f>
        <v>670931.89950000006</v>
      </c>
      <c r="K18" s="212">
        <f>Résultats!M299</f>
        <v>696404.18519999995</v>
      </c>
      <c r="L18" s="212">
        <f>Résultats!N299</f>
        <v>711465.32200000004</v>
      </c>
      <c r="M18" s="212">
        <f>Résultats!O299</f>
        <v>707439.48450000002</v>
      </c>
      <c r="N18" s="212">
        <f>Résultats!P299</f>
        <v>707879.1716</v>
      </c>
      <c r="O18" s="212">
        <f>Résultats!Q299</f>
        <v>706961.23990000004</v>
      </c>
      <c r="P18" s="212">
        <f>Résultats!R299</f>
        <v>704458.81510000001</v>
      </c>
      <c r="Q18" s="212">
        <f>Résultats!S299</f>
        <v>711763.23910000001</v>
      </c>
      <c r="R18" s="212">
        <f>Résultats!T299</f>
        <v>714901.26740000001</v>
      </c>
      <c r="S18" s="212">
        <f>Résultats!U299</f>
        <v>715153.54709999997</v>
      </c>
      <c r="T18" s="212">
        <f>Résultats!V299</f>
        <v>716682.35600000003</v>
      </c>
      <c r="U18" s="212">
        <f>Résultats!W299</f>
        <v>715844.17070000002</v>
      </c>
      <c r="V18" s="212">
        <f>Résultats!X299</f>
        <v>714057.59569999995</v>
      </c>
      <c r="W18" s="212">
        <f>Résultats!Y299</f>
        <v>712790.4436</v>
      </c>
      <c r="X18" s="212">
        <f>Résultats!Z299</f>
        <v>712387.28189999994</v>
      </c>
      <c r="Y18" s="212">
        <f>Résultats!AA299</f>
        <v>713012.83149999997</v>
      </c>
      <c r="Z18" s="212">
        <f>Résultats!AB299</f>
        <v>714473.72169999999</v>
      </c>
      <c r="AA18" s="212">
        <f>Résultats!AC299</f>
        <v>716586.28249999997</v>
      </c>
      <c r="AB18" s="212">
        <f>Résultats!AD299</f>
        <v>719219.63540000003</v>
      </c>
      <c r="AC18" s="212">
        <f>Résultats!AE299</f>
        <v>722281.54449999996</v>
      </c>
      <c r="AD18" s="212">
        <f>Résultats!AF299</f>
        <v>725395.45380000002</v>
      </c>
      <c r="AE18" s="212">
        <f>Résultats!AG299</f>
        <v>728464.67520000006</v>
      </c>
      <c r="AF18" s="212">
        <f>Résultats!AH299</f>
        <v>731589.26980000001</v>
      </c>
      <c r="AG18" s="212">
        <f>Résultats!AI299</f>
        <v>734411.01930000004</v>
      </c>
      <c r="AH18" s="212">
        <f>Résultats!AJ299</f>
        <v>737181.75890000002</v>
      </c>
      <c r="AI18" s="212">
        <f>Résultats!AK299</f>
        <v>739909.77280000004</v>
      </c>
      <c r="AJ18" s="212">
        <f>Résultats!AL299</f>
        <v>742659.35490000003</v>
      </c>
      <c r="AK18" s="212">
        <f>Résultats!AM299</f>
        <v>745465.14339999994</v>
      </c>
      <c r="AL18" s="212">
        <f>Résultats!AN299</f>
        <v>748070.27359999996</v>
      </c>
      <c r="AM18" s="212">
        <f>Résultats!AO299</f>
        <v>750731.76930000004</v>
      </c>
      <c r="AN18" s="212">
        <f>Résultats!AP299</f>
        <v>753455.25379999995</v>
      </c>
      <c r="AO18" s="212">
        <f>Résultats!AQ299</f>
        <v>756268.89670000004</v>
      </c>
      <c r="AP18" s="212">
        <f>Résultats!AR299</f>
        <v>759151.25109999999</v>
      </c>
      <c r="AQ18" s="212">
        <f>Résultats!AS299</f>
        <v>762734.45460000006</v>
      </c>
      <c r="AR18" s="212">
        <f>Résultats!AT299</f>
        <v>766021.446</v>
      </c>
      <c r="AS18" s="212">
        <f>Résultats!AU299</f>
        <v>769132.54599999997</v>
      </c>
      <c r="AT18" s="212">
        <f>Résultats!AV299</f>
        <v>772106.66579999996</v>
      </c>
      <c r="AU18" s="260">
        <f>Résultats!AW299</f>
        <v>775031.18189999997</v>
      </c>
    </row>
    <row r="19" spans="1:49" x14ac:dyDescent="0.25">
      <c r="B19" s="258" t="s">
        <v>499</v>
      </c>
      <c r="C19" s="259">
        <f>Résultats!E296</f>
        <v>533482.14110000001</v>
      </c>
      <c r="D19" s="212">
        <f>Résultats!F296</f>
        <v>547141.98199999996</v>
      </c>
      <c r="E19" s="212">
        <f>Résultats!G296</f>
        <v>549399.20290000003</v>
      </c>
      <c r="F19" s="212">
        <f>Résultats!H296</f>
        <v>564286.65560000006</v>
      </c>
      <c r="G19" s="212">
        <f>Résultats!I296</f>
        <v>573754.01210000005</v>
      </c>
      <c r="H19" s="212">
        <f>Résultats!J296</f>
        <v>585814.21279999998</v>
      </c>
      <c r="I19" s="212">
        <f>Résultats!K296</f>
        <v>599874.58459999994</v>
      </c>
      <c r="J19" s="212">
        <f>Résultats!L296</f>
        <v>618460.83250000002</v>
      </c>
      <c r="K19" s="212">
        <f>Résultats!M296</f>
        <v>642148.0932</v>
      </c>
      <c r="L19" s="212">
        <f>Résultats!N296</f>
        <v>657350.17870000005</v>
      </c>
      <c r="M19" s="212">
        <f>Résultats!O296</f>
        <v>654065.99650000001</v>
      </c>
      <c r="N19" s="212">
        <f>Résultats!P296</f>
        <v>653984.67429999996</v>
      </c>
      <c r="O19" s="212">
        <f>Résultats!Q296</f>
        <v>652635.24060000002</v>
      </c>
      <c r="P19" s="212">
        <f>Résultats!R296</f>
        <v>650741.60730000003</v>
      </c>
      <c r="Q19" s="212">
        <f>Résultats!S296</f>
        <v>658531.34950000001</v>
      </c>
      <c r="R19" s="212">
        <f>Résultats!T296</f>
        <v>658587.78220000002</v>
      </c>
      <c r="S19" s="212">
        <f>Résultats!U296</f>
        <v>657746.69799999997</v>
      </c>
      <c r="T19" s="212">
        <f>Résultats!V296</f>
        <v>659031.92579999997</v>
      </c>
      <c r="U19" s="212">
        <f>Résultats!W296</f>
        <v>658059.40020000003</v>
      </c>
      <c r="V19" s="212">
        <f>Résultats!X296</f>
        <v>656109.12650000001</v>
      </c>
      <c r="W19" s="212">
        <f>Résultats!Y296</f>
        <v>654583.00520000001</v>
      </c>
      <c r="X19" s="212">
        <f>Résultats!Z296</f>
        <v>653782.34439999994</v>
      </c>
      <c r="Y19" s="212">
        <f>Résultats!AA296</f>
        <v>653857.55850000004</v>
      </c>
      <c r="Z19" s="212">
        <f>Résultats!AB296</f>
        <v>654650.61869999999</v>
      </c>
      <c r="AA19" s="212">
        <f>Résultats!AC296</f>
        <v>656003.0257</v>
      </c>
      <c r="AB19" s="212">
        <f>Résultats!AD296</f>
        <v>657800.03870000003</v>
      </c>
      <c r="AC19" s="212">
        <f>Résultats!AE296</f>
        <v>660053.90240000002</v>
      </c>
      <c r="AD19" s="212">
        <f>Résultats!AF296</f>
        <v>662306.02800000005</v>
      </c>
      <c r="AE19" s="212">
        <f>Résultats!AG296</f>
        <v>664496.41910000006</v>
      </c>
      <c r="AF19" s="212">
        <f>Résultats!AH296</f>
        <v>666809.41110000003</v>
      </c>
      <c r="AG19" s="212">
        <f>Résultats!AI296</f>
        <v>668713.27240000002</v>
      </c>
      <c r="AH19" s="212">
        <f>Résultats!AJ296</f>
        <v>670587.38540000003</v>
      </c>
      <c r="AI19" s="212">
        <f>Résultats!AK296</f>
        <v>672425.04890000005</v>
      </c>
      <c r="AJ19" s="212">
        <f>Résultats!AL296</f>
        <v>674276.27</v>
      </c>
      <c r="AK19" s="212">
        <f>Résultats!AM296</f>
        <v>676171.97450000001</v>
      </c>
      <c r="AL19" s="212">
        <f>Résultats!AN296</f>
        <v>677775.53890000004</v>
      </c>
      <c r="AM19" s="212">
        <f>Résultats!AO296</f>
        <v>679457.17420000001</v>
      </c>
      <c r="AN19" s="212">
        <f>Résultats!AP296</f>
        <v>681201.7746</v>
      </c>
      <c r="AO19" s="212">
        <f>Résultats!AQ296</f>
        <v>683026.58459999994</v>
      </c>
      <c r="AP19" s="212">
        <f>Résultats!AR296</f>
        <v>684913.11170000001</v>
      </c>
      <c r="AQ19" s="212">
        <f>Résultats!AS296</f>
        <v>687874.79980000004</v>
      </c>
      <c r="AR19" s="212">
        <f>Résultats!AT296</f>
        <v>690358.07720000006</v>
      </c>
      <c r="AS19" s="212">
        <f>Résultats!AU296</f>
        <v>692602.36199999996</v>
      </c>
      <c r="AT19" s="212">
        <f>Résultats!AV296</f>
        <v>694693.94039999996</v>
      </c>
      <c r="AU19" s="260">
        <f>Résultats!AW296</f>
        <v>696725.99049999996</v>
      </c>
    </row>
    <row r="20" spans="1:49" x14ac:dyDescent="0.25">
      <c r="B20" s="261" t="s">
        <v>500</v>
      </c>
      <c r="C20" s="262">
        <f>Résultats!E297</f>
        <v>85388.794389999995</v>
      </c>
      <c r="D20" s="263">
        <f>Résultats!F297</f>
        <v>91046.897219999999</v>
      </c>
      <c r="E20" s="263">
        <f>Résultats!G297</f>
        <v>93762.57922</v>
      </c>
      <c r="F20" s="263">
        <f>Résultats!H297</f>
        <v>99674.325889999905</v>
      </c>
      <c r="G20" s="263">
        <f>Résultats!I297</f>
        <v>103738.7659</v>
      </c>
      <c r="H20" s="263">
        <f>Résultats!J297</f>
        <v>111381.4681</v>
      </c>
      <c r="I20" s="263">
        <f>Résultats!K297</f>
        <v>116941.2954</v>
      </c>
      <c r="J20" s="263">
        <f>Résultats!L297</f>
        <v>123296.1856</v>
      </c>
      <c r="K20" s="263">
        <f>Résultats!M297</f>
        <v>132019.84899999999</v>
      </c>
      <c r="L20" s="263">
        <f>Résultats!N297</f>
        <v>135344.68650000001</v>
      </c>
      <c r="M20" s="263">
        <f>Résultats!O297</f>
        <v>126713.06759999999</v>
      </c>
      <c r="N20" s="263">
        <f>Résultats!P297</f>
        <v>124050.9273</v>
      </c>
      <c r="O20" s="263">
        <f>Résultats!Q297</f>
        <v>121018.6872</v>
      </c>
      <c r="P20" s="263">
        <f>Résultats!R297</f>
        <v>110002.7858</v>
      </c>
      <c r="Q20" s="263">
        <f>Résultats!S298</f>
        <v>53281.4784</v>
      </c>
      <c r="R20" s="263">
        <f>Résultats!T297</f>
        <v>109509.9874</v>
      </c>
      <c r="S20" s="263">
        <f>Résultats!U297</f>
        <v>110517.1014</v>
      </c>
      <c r="T20" s="263">
        <f>Résultats!V297</f>
        <v>109243.4906</v>
      </c>
      <c r="U20" s="263">
        <f>Résultats!W297</f>
        <v>108156.61569999999</v>
      </c>
      <c r="V20" s="263">
        <f>Résultats!X297</f>
        <v>107392.59600000001</v>
      </c>
      <c r="W20" s="263">
        <f>Résultats!Y297</f>
        <v>106765.27559999999</v>
      </c>
      <c r="X20" s="263">
        <f>Résultats!Z297</f>
        <v>106478.16</v>
      </c>
      <c r="Y20" s="263">
        <f>Résultats!AA297</f>
        <v>106388.4819</v>
      </c>
      <c r="Z20" s="263">
        <f>Résultats!AB297</f>
        <v>106476.8996</v>
      </c>
      <c r="AA20" s="263">
        <f>Résultats!AC298</f>
        <v>52634.65739</v>
      </c>
      <c r="AB20" s="263">
        <f>Résultats!AD297</f>
        <v>107079.2513</v>
      </c>
      <c r="AC20" s="263">
        <f>Résultats!AE297</f>
        <v>107288.36350000001</v>
      </c>
      <c r="AD20" s="263">
        <f>Résultats!AF297</f>
        <v>107607.60430000001</v>
      </c>
      <c r="AE20" s="263">
        <f>Résultats!AG297</f>
        <v>107948.16899999999</v>
      </c>
      <c r="AF20" s="263">
        <f>Résultats!AH297</f>
        <v>108062.348</v>
      </c>
      <c r="AG20" s="263">
        <f>Résultats!AI297</f>
        <v>108482.4387</v>
      </c>
      <c r="AH20" s="263">
        <f>Résultats!AJ297</f>
        <v>108825.7968</v>
      </c>
      <c r="AI20" s="263">
        <f>Résultats!AK297</f>
        <v>109138.7739</v>
      </c>
      <c r="AJ20" s="263">
        <f>Résultats!AL297</f>
        <v>109457.41650000001</v>
      </c>
      <c r="AK20" s="263">
        <f>Résultats!AM297</f>
        <v>109790.42570000001</v>
      </c>
      <c r="AL20" s="263">
        <f>Résultats!AN297</f>
        <v>110434.27529999999</v>
      </c>
      <c r="AM20" s="263">
        <f>Résultats!AO297</f>
        <v>111020.9651</v>
      </c>
      <c r="AN20" s="263">
        <f>Résultats!AP297</f>
        <v>111602.4038</v>
      </c>
      <c r="AO20" s="263">
        <f>Résultats!AQ297</f>
        <v>112202.6351</v>
      </c>
      <c r="AP20" s="263">
        <f>Résultats!AR297</f>
        <v>112815.47840000001</v>
      </c>
      <c r="AQ20" s="263">
        <f>Résultats!AS297</f>
        <v>112273.4129</v>
      </c>
      <c r="AR20" s="263">
        <f>Résultats!AT297</f>
        <v>112274.8848</v>
      </c>
      <c r="AS20" s="263">
        <f>Résultats!AU297</f>
        <v>112488.62880000001</v>
      </c>
      <c r="AT20" s="263">
        <f>Résultats!AV297</f>
        <v>112781.3734</v>
      </c>
      <c r="AU20" s="264">
        <f>Résultats!AW298</f>
        <v>55651.575400000002</v>
      </c>
    </row>
    <row r="21" spans="1:49" x14ac:dyDescent="0.25">
      <c r="B21" s="249" t="s">
        <v>501</v>
      </c>
      <c r="C21" s="250">
        <f t="shared" ref="C21:AU21" si="6">C16+C19</f>
        <v>696943.44530000002</v>
      </c>
      <c r="D21" s="251">
        <f t="shared" si="6"/>
        <v>719317.98859999992</v>
      </c>
      <c r="E21" s="251">
        <f t="shared" si="6"/>
        <v>728156.04139999999</v>
      </c>
      <c r="F21" s="251">
        <f t="shared" si="6"/>
        <v>752792.70000000007</v>
      </c>
      <c r="G21" s="251">
        <f t="shared" si="6"/>
        <v>769850.58530000004</v>
      </c>
      <c r="H21" s="251">
        <f t="shared" si="6"/>
        <v>790418.02249999996</v>
      </c>
      <c r="I21" s="251">
        <f t="shared" si="6"/>
        <v>818599.4868999999</v>
      </c>
      <c r="J21" s="251">
        <f t="shared" si="6"/>
        <v>853090.35790000006</v>
      </c>
      <c r="K21" s="251">
        <f t="shared" si="6"/>
        <v>893706.92460000003</v>
      </c>
      <c r="L21" s="251">
        <f t="shared" si="6"/>
        <v>929449.41119999997</v>
      </c>
      <c r="M21" s="251">
        <f t="shared" si="6"/>
        <v>924805.92249999999</v>
      </c>
      <c r="N21" s="251">
        <f t="shared" si="6"/>
        <v>919498.08129999996</v>
      </c>
      <c r="O21" s="251">
        <f t="shared" si="6"/>
        <v>912217.402</v>
      </c>
      <c r="P21" s="251">
        <f t="shared" si="6"/>
        <v>907518.3909</v>
      </c>
      <c r="Q21" s="251">
        <f t="shared" si="6"/>
        <v>924238.36230000004</v>
      </c>
      <c r="R21" s="251">
        <f t="shared" si="6"/>
        <v>919410.97860000003</v>
      </c>
      <c r="S21" s="251">
        <f t="shared" si="6"/>
        <v>915592.63419999997</v>
      </c>
      <c r="T21" s="251">
        <f t="shared" si="6"/>
        <v>920503.21349999995</v>
      </c>
      <c r="U21" s="251">
        <f t="shared" si="6"/>
        <v>921858.70559999999</v>
      </c>
      <c r="V21" s="251">
        <f t="shared" si="6"/>
        <v>921297.3885</v>
      </c>
      <c r="W21" s="251">
        <f t="shared" si="6"/>
        <v>921022.17290000001</v>
      </c>
      <c r="X21" s="251">
        <f t="shared" si="6"/>
        <v>921479.3385999999</v>
      </c>
      <c r="Y21" s="251">
        <f t="shared" si="6"/>
        <v>922773.71479999996</v>
      </c>
      <c r="Z21" s="251">
        <f t="shared" si="6"/>
        <v>924825.65360000008</v>
      </c>
      <c r="AA21" s="251">
        <f t="shared" si="6"/>
        <v>927480.33689999999</v>
      </c>
      <c r="AB21" s="251">
        <f t="shared" si="6"/>
        <v>930614.13410000002</v>
      </c>
      <c r="AC21" s="251">
        <f t="shared" si="6"/>
        <v>934830.61430000002</v>
      </c>
      <c r="AD21" s="251">
        <f t="shared" si="6"/>
        <v>938775.26289999997</v>
      </c>
      <c r="AE21" s="251">
        <f t="shared" si="6"/>
        <v>942532.49470000004</v>
      </c>
      <c r="AF21" s="251">
        <f t="shared" si="6"/>
        <v>946935.25900000008</v>
      </c>
      <c r="AG21" s="251">
        <f t="shared" si="6"/>
        <v>949964.22699999996</v>
      </c>
      <c r="AH21" s="251">
        <f t="shared" si="6"/>
        <v>953079.57579999999</v>
      </c>
      <c r="AI21" s="251">
        <f t="shared" si="6"/>
        <v>956189.28430000006</v>
      </c>
      <c r="AJ21" s="251">
        <f t="shared" si="6"/>
        <v>959312.82909999997</v>
      </c>
      <c r="AK21" s="251">
        <f t="shared" si="6"/>
        <v>962492.11379999993</v>
      </c>
      <c r="AL21" s="251">
        <f t="shared" si="6"/>
        <v>964622.77230000007</v>
      </c>
      <c r="AM21" s="251">
        <f t="shared" si="6"/>
        <v>967066.71539999999</v>
      </c>
      <c r="AN21" s="251">
        <f t="shared" si="6"/>
        <v>969678.88569999998</v>
      </c>
      <c r="AO21" s="251">
        <f t="shared" si="6"/>
        <v>972433.39969999995</v>
      </c>
      <c r="AP21" s="251">
        <f t="shared" si="6"/>
        <v>975306.87119999994</v>
      </c>
      <c r="AQ21" s="251">
        <f t="shared" si="6"/>
        <v>982477.51640000008</v>
      </c>
      <c r="AR21" s="251">
        <f t="shared" si="6"/>
        <v>987702.66970000009</v>
      </c>
      <c r="AS21" s="251">
        <f t="shared" si="6"/>
        <v>992126.92109999992</v>
      </c>
      <c r="AT21" s="251">
        <f t="shared" si="6"/>
        <v>996189.44629999995</v>
      </c>
      <c r="AU21" s="252">
        <f t="shared" si="6"/>
        <v>1000115.8920999999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7">C2-C13</f>
        <v>0</v>
      </c>
      <c r="D24" s="247">
        <f t="shared" si="7"/>
        <v>0.36444999999366701</v>
      </c>
      <c r="E24" s="247">
        <f t="shared" si="7"/>
        <v>0.20841000007931143</v>
      </c>
      <c r="F24" s="247">
        <f t="shared" si="7"/>
        <v>0.10008000012021512</v>
      </c>
      <c r="G24" s="247">
        <f t="shared" si="7"/>
        <v>6.9999999832361937E-3</v>
      </c>
      <c r="H24" s="247">
        <f t="shared" si="7"/>
        <v>-4.9169999896548688E-2</v>
      </c>
      <c r="I24" s="247">
        <f t="shared" si="7"/>
        <v>-8.8440000079572201E-2</v>
      </c>
      <c r="J24" s="247">
        <f t="shared" si="7"/>
        <v>-0.14057000016327947</v>
      </c>
      <c r="K24" s="247">
        <f t="shared" si="7"/>
        <v>-0.2259199998807162</v>
      </c>
      <c r="L24" s="247">
        <f t="shared" si="7"/>
        <v>-0.27201000018976629</v>
      </c>
      <c r="M24" s="247">
        <f t="shared" si="7"/>
        <v>-0.36976000014692545</v>
      </c>
      <c r="N24" s="247">
        <f t="shared" si="7"/>
        <v>-0.44317999994382262</v>
      </c>
      <c r="O24" s="247">
        <f t="shared" si="7"/>
        <v>-0.50370000023394823</v>
      </c>
      <c r="P24" s="247">
        <f t="shared" si="7"/>
        <v>-0.61374000017531216</v>
      </c>
      <c r="Q24" s="247">
        <f t="shared" si="7"/>
        <v>819.71026999992318</v>
      </c>
      <c r="R24" s="247">
        <f t="shared" si="7"/>
        <v>-1204.8549399999902</v>
      </c>
      <c r="S24" s="247">
        <f t="shared" si="7"/>
        <v>-1849.9707899999339</v>
      </c>
      <c r="T24" s="247">
        <f t="shared" si="7"/>
        <v>-2481.620210000081</v>
      </c>
      <c r="U24" s="247">
        <f t="shared" si="7"/>
        <v>-6592.6836300001014</v>
      </c>
      <c r="V24" s="247">
        <f t="shared" si="7"/>
        <v>-16441.86641999986</v>
      </c>
      <c r="W24" s="247">
        <f t="shared" si="7"/>
        <v>-9502.4971799999475</v>
      </c>
      <c r="X24" s="247">
        <f t="shared" si="7"/>
        <v>-14956.285960000008</v>
      </c>
      <c r="Y24" s="247">
        <f t="shared" si="7"/>
        <v>-23752.562009999994</v>
      </c>
      <c r="Z24" s="247">
        <f t="shared" si="7"/>
        <v>-34471.989379999926</v>
      </c>
      <c r="AA24" s="247">
        <f t="shared" si="7"/>
        <v>-46189.401770000113</v>
      </c>
      <c r="AB24" s="247">
        <f t="shared" si="7"/>
        <v>-54889.351400000043</v>
      </c>
      <c r="AC24" s="247">
        <f t="shared" si="7"/>
        <v>-63839.333529999945</v>
      </c>
      <c r="AD24" s="247">
        <f t="shared" si="7"/>
        <v>-71915.703830000013</v>
      </c>
      <c r="AE24" s="247">
        <f t="shared" si="7"/>
        <v>-79286.85810000007</v>
      </c>
      <c r="AF24" s="247">
        <f t="shared" si="7"/>
        <v>-86706.794070000062</v>
      </c>
      <c r="AG24" s="247">
        <f t="shared" si="7"/>
        <v>-93926.963660000125</v>
      </c>
      <c r="AH24" s="247">
        <f t="shared" si="7"/>
        <v>-100782.11697000032</v>
      </c>
      <c r="AI24" s="247">
        <f t="shared" si="7"/>
        <v>-107608.48199000023</v>
      </c>
      <c r="AJ24" s="247">
        <f t="shared" si="7"/>
        <v>-114611.86135000002</v>
      </c>
      <c r="AK24" s="247">
        <f t="shared" si="7"/>
        <v>-121869.27412999992</v>
      </c>
      <c r="AL24" s="247">
        <f t="shared" si="7"/>
        <v>-128712.3020899999</v>
      </c>
      <c r="AM24" s="247">
        <f t="shared" si="7"/>
        <v>-135758.54459000006</v>
      </c>
      <c r="AN24" s="247">
        <f t="shared" si="7"/>
        <v>-142913.26970999991</v>
      </c>
      <c r="AO24" s="247">
        <f t="shared" si="7"/>
        <v>-150117.80009000003</v>
      </c>
      <c r="AP24" s="247">
        <f t="shared" si="7"/>
        <v>-158847.4119500001</v>
      </c>
      <c r="AQ24" s="247">
        <f t="shared" si="7"/>
        <v>-169834.01249000011</v>
      </c>
      <c r="AR24" s="247">
        <f t="shared" si="7"/>
        <v>-179137.74505000003</v>
      </c>
      <c r="AS24" s="247">
        <f t="shared" si="7"/>
        <v>-187503.36688999995</v>
      </c>
      <c r="AT24" s="247">
        <f t="shared" si="7"/>
        <v>-195286.7198000002</v>
      </c>
      <c r="AU24" s="247">
        <f t="shared" si="7"/>
        <v>-202671.85397000005</v>
      </c>
      <c r="AV24" s="268"/>
    </row>
    <row r="25" spans="1:49" x14ac:dyDescent="0.25">
      <c r="B25" s="249" t="s">
        <v>494</v>
      </c>
      <c r="C25" s="251">
        <f t="shared" si="7"/>
        <v>0</v>
      </c>
      <c r="D25" s="251">
        <f t="shared" si="7"/>
        <v>2.0350000000689761E-2</v>
      </c>
      <c r="E25" s="251">
        <f t="shared" si="7"/>
        <v>1.0809999999764841E-2</v>
      </c>
      <c r="F25" s="251">
        <f t="shared" si="7"/>
        <v>5.5800000009185169E-3</v>
      </c>
      <c r="G25" s="251">
        <f t="shared" si="7"/>
        <v>5.0000000010186341E-3</v>
      </c>
      <c r="H25" s="251">
        <f t="shared" si="7"/>
        <v>8.729999999559368E-3</v>
      </c>
      <c r="I25" s="251">
        <f t="shared" si="7"/>
        <v>1.4259999999922002E-2</v>
      </c>
      <c r="J25" s="251">
        <f t="shared" si="7"/>
        <v>1.9329999999172287E-2</v>
      </c>
      <c r="K25" s="251">
        <f t="shared" si="7"/>
        <v>2.4380000000746804E-2</v>
      </c>
      <c r="L25" s="251">
        <f t="shared" si="7"/>
        <v>2.8089999999792781E-2</v>
      </c>
      <c r="M25" s="251">
        <f t="shared" si="7"/>
        <v>3.3840000000054715E-2</v>
      </c>
      <c r="N25" s="251">
        <f t="shared" si="7"/>
        <v>3.9619999999558786E-2</v>
      </c>
      <c r="O25" s="251">
        <f t="shared" si="7"/>
        <v>4.4900000000779983E-2</v>
      </c>
      <c r="P25" s="251">
        <f t="shared" si="7"/>
        <v>4.965999999876658E-2</v>
      </c>
      <c r="Q25" s="251">
        <f t="shared" si="7"/>
        <v>5.2020000000993605E-2</v>
      </c>
      <c r="R25" s="251">
        <f t="shared" si="7"/>
        <v>5.4020000003220048E-2</v>
      </c>
      <c r="S25" s="251">
        <f t="shared" si="7"/>
        <v>5.4069999998318963E-2</v>
      </c>
      <c r="T25" s="251">
        <f t="shared" si="7"/>
        <v>5.2080000001296867E-2</v>
      </c>
      <c r="U25" s="251">
        <f t="shared" si="7"/>
        <v>-388.66746000000057</v>
      </c>
      <c r="V25" s="251">
        <f t="shared" si="7"/>
        <v>-1388.0866199999982</v>
      </c>
      <c r="W25" s="251">
        <f t="shared" si="7"/>
        <v>-970.13332999999693</v>
      </c>
      <c r="X25" s="251">
        <f t="shared" si="7"/>
        <v>-1487.238870000001</v>
      </c>
      <c r="Y25" s="251">
        <f t="shared" si="7"/>
        <v>-2054.1634900000008</v>
      </c>
      <c r="Z25" s="251">
        <f t="shared" si="7"/>
        <v>-2677.4639499999994</v>
      </c>
      <c r="AA25" s="251">
        <f t="shared" si="7"/>
        <v>-3345.5105999999996</v>
      </c>
      <c r="AB25" s="251">
        <f t="shared" si="7"/>
        <v>-4294.1080899999997</v>
      </c>
      <c r="AC25" s="251">
        <f t="shared" si="7"/>
        <v>-5159.624389999999</v>
      </c>
      <c r="AD25" s="251">
        <f t="shared" si="7"/>
        <v>-5958.6303700000008</v>
      </c>
      <c r="AE25" s="251">
        <f t="shared" si="7"/>
        <v>-6699.3385000000017</v>
      </c>
      <c r="AF25" s="251">
        <f t="shared" si="7"/>
        <v>-7390.7067799999986</v>
      </c>
      <c r="AG25" s="251">
        <f t="shared" si="7"/>
        <v>-8044.9031000000014</v>
      </c>
      <c r="AH25" s="251">
        <f t="shared" si="7"/>
        <v>-8672.6954000000005</v>
      </c>
      <c r="AI25" s="251">
        <f t="shared" si="7"/>
        <v>-9290.7239100000024</v>
      </c>
      <c r="AJ25" s="251">
        <f t="shared" si="7"/>
        <v>-9913.9159799999998</v>
      </c>
      <c r="AK25" s="251">
        <f t="shared" si="7"/>
        <v>-10549.00079</v>
      </c>
      <c r="AL25" s="251">
        <f t="shared" si="7"/>
        <v>-11192.990959999999</v>
      </c>
      <c r="AM25" s="251">
        <f t="shared" si="7"/>
        <v>-11841.383299999998</v>
      </c>
      <c r="AN25" s="251">
        <f t="shared" si="7"/>
        <v>-12502.317130000001</v>
      </c>
      <c r="AO25" s="251">
        <f t="shared" si="7"/>
        <v>-13182.572579999998</v>
      </c>
      <c r="AP25" s="251">
        <f t="shared" si="7"/>
        <v>-13885.615969999999</v>
      </c>
      <c r="AQ25" s="251">
        <f t="shared" si="7"/>
        <v>-14610.33921</v>
      </c>
      <c r="AR25" s="251">
        <f t="shared" si="7"/>
        <v>-15376.493359999999</v>
      </c>
      <c r="AS25" s="251">
        <f t="shared" si="7"/>
        <v>-16171.58749</v>
      </c>
      <c r="AT25" s="251">
        <f t="shared" si="7"/>
        <v>-16990.525719999998</v>
      </c>
      <c r="AU25" s="251">
        <f t="shared" si="7"/>
        <v>-17836.107929999998</v>
      </c>
      <c r="AV25" s="268"/>
    </row>
    <row r="26" spans="1:49" x14ac:dyDescent="0.25">
      <c r="B26" s="254" t="s">
        <v>495</v>
      </c>
      <c r="C26" s="256">
        <f t="shared" ref="C26:E26" si="8">SUM(C27:C28)</f>
        <v>0</v>
      </c>
      <c r="D26" s="256">
        <f t="shared" si="8"/>
        <v>0.10764000000199303</v>
      </c>
      <c r="E26" s="256">
        <f t="shared" si="8"/>
        <v>7.8149999979359563E-2</v>
      </c>
      <c r="F26" s="256">
        <f>SUM(F27:F28)</f>
        <v>6.7309999976714607E-2</v>
      </c>
      <c r="G26" s="256">
        <f t="shared" ref="G26:AU26" si="9">SUM(G27:G28)</f>
        <v>6.6169999976409599E-2</v>
      </c>
      <c r="H26" s="256">
        <f t="shared" si="9"/>
        <v>8.3149999976740219E-2</v>
      </c>
      <c r="I26" s="256">
        <f t="shared" si="9"/>
        <v>0.11340999999811174</v>
      </c>
      <c r="J26" s="256">
        <f t="shared" si="9"/>
        <v>0.14568000000144821</v>
      </c>
      <c r="K26" s="256">
        <f t="shared" si="9"/>
        <v>0.17599000000336673</v>
      </c>
      <c r="L26" s="256">
        <f t="shared" si="9"/>
        <v>0.20724000001791865</v>
      </c>
      <c r="M26" s="256">
        <f t="shared" si="9"/>
        <v>0.1991600000183098</v>
      </c>
      <c r="N26" s="256">
        <f t="shared" si="9"/>
        <v>0.20296999996935483</v>
      </c>
      <c r="O26" s="256">
        <f t="shared" si="9"/>
        <v>0.2040799999886076</v>
      </c>
      <c r="P26" s="256">
        <f t="shared" si="9"/>
        <v>0.15675999999803025</v>
      </c>
      <c r="Q26" s="256">
        <f t="shared" si="9"/>
        <v>-0.11990000001969747</v>
      </c>
      <c r="R26" s="256">
        <f t="shared" si="9"/>
        <v>0.17014999999810243</v>
      </c>
      <c r="S26" s="256">
        <f t="shared" si="9"/>
        <v>0.18414000000484521</v>
      </c>
      <c r="T26" s="256">
        <f t="shared" si="9"/>
        <v>0.18598000002384651</v>
      </c>
      <c r="U26" s="256">
        <f t="shared" si="9"/>
        <v>-104.11174000001483</v>
      </c>
      <c r="V26" s="256">
        <f t="shared" si="9"/>
        <v>-3636.1375400000034</v>
      </c>
      <c r="W26" s="256">
        <f t="shared" si="9"/>
        <v>-2489.7547899999918</v>
      </c>
      <c r="X26" s="256">
        <f t="shared" si="9"/>
        <v>-1422.1655399999872</v>
      </c>
      <c r="Y26" s="256">
        <f t="shared" si="9"/>
        <v>-2257.7897299999531</v>
      </c>
      <c r="Z26" s="256">
        <f t="shared" si="9"/>
        <v>-4077.7290500000163</v>
      </c>
      <c r="AA26" s="256">
        <f t="shared" si="9"/>
        <v>5212.8310000000056</v>
      </c>
      <c r="AB26" s="256">
        <f t="shared" si="9"/>
        <v>-7302.4588999999833</v>
      </c>
      <c r="AC26" s="256">
        <f t="shared" si="9"/>
        <v>-9491.5146599999935</v>
      </c>
      <c r="AD26" s="256">
        <f t="shared" si="9"/>
        <v>-11584.167439999983</v>
      </c>
      <c r="AE26" s="256">
        <f t="shared" si="9"/>
        <v>-13523.915219999973</v>
      </c>
      <c r="AF26" s="256">
        <f t="shared" si="9"/>
        <v>-15847.209459999984</v>
      </c>
      <c r="AG26" s="256">
        <f t="shared" si="9"/>
        <v>-18109.334350000005</v>
      </c>
      <c r="AH26" s="256">
        <f t="shared" si="9"/>
        <v>-20010.696780000013</v>
      </c>
      <c r="AI26" s="256">
        <f t="shared" si="9"/>
        <v>-21620.723740000009</v>
      </c>
      <c r="AJ26" s="256">
        <f t="shared" si="9"/>
        <v>-22974.092260000012</v>
      </c>
      <c r="AK26" s="256">
        <f t="shared" si="9"/>
        <v>-24072.205339999971</v>
      </c>
      <c r="AL26" s="256">
        <f t="shared" si="9"/>
        <v>-24269.314950000029</v>
      </c>
      <c r="AM26" s="256">
        <f t="shared" si="9"/>
        <v>-24267.529669999967</v>
      </c>
      <c r="AN26" s="256">
        <f t="shared" si="9"/>
        <v>-23930.178820000066</v>
      </c>
      <c r="AO26" s="256">
        <f t="shared" si="9"/>
        <v>-23223.35631000001</v>
      </c>
      <c r="AP26" s="256">
        <f t="shared" si="9"/>
        <v>-23414.902189999979</v>
      </c>
      <c r="AQ26" s="256">
        <f t="shared" si="9"/>
        <v>-25761.969989999998</v>
      </c>
      <c r="AR26" s="256">
        <f t="shared" si="9"/>
        <v>-26196.537310000014</v>
      </c>
      <c r="AS26" s="256">
        <f t="shared" si="9"/>
        <v>-25693.328380000014</v>
      </c>
      <c r="AT26" s="256">
        <f t="shared" si="9"/>
        <v>-24674.056330000079</v>
      </c>
      <c r="AU26" s="256">
        <f t="shared" si="9"/>
        <v>12625.165000000008</v>
      </c>
      <c r="AV26" s="268"/>
    </row>
    <row r="27" spans="1:49" x14ac:dyDescent="0.25">
      <c r="B27" s="258" t="s">
        <v>496</v>
      </c>
      <c r="C27" s="212">
        <f t="shared" ref="C27:AU28" si="10">C5-C16</f>
        <v>0</v>
      </c>
      <c r="D27" s="212">
        <f t="shared" si="10"/>
        <v>9.5000000001164153E-2</v>
      </c>
      <c r="E27" s="212">
        <f t="shared" si="10"/>
        <v>7.6699999975971878E-2</v>
      </c>
      <c r="F27" s="212">
        <f t="shared" si="10"/>
        <v>7.7399999980116263E-2</v>
      </c>
      <c r="G27" s="212">
        <f t="shared" si="10"/>
        <v>8.959999997750856E-2</v>
      </c>
      <c r="H27" s="212">
        <f t="shared" si="10"/>
        <v>0.12029999998048879</v>
      </c>
      <c r="I27" s="212">
        <f t="shared" si="10"/>
        <v>0.1635999999998603</v>
      </c>
      <c r="J27" s="212">
        <f t="shared" si="10"/>
        <v>0.21199999999953434</v>
      </c>
      <c r="K27" s="212">
        <f t="shared" si="10"/>
        <v>0.26180000000749715</v>
      </c>
      <c r="L27" s="212">
        <f t="shared" si="10"/>
        <v>0.3030000000144355</v>
      </c>
      <c r="M27" s="212">
        <f t="shared" si="10"/>
        <v>0.30670000001555309</v>
      </c>
      <c r="N27" s="212">
        <f t="shared" si="10"/>
        <v>0.32299999997485429</v>
      </c>
      <c r="O27" s="212">
        <f t="shared" si="10"/>
        <v>0.33319999999366701</v>
      </c>
      <c r="P27" s="212">
        <f t="shared" si="10"/>
        <v>0.29039999999804422</v>
      </c>
      <c r="Q27" s="212">
        <f t="shared" si="10"/>
        <v>0.28869999997550622</v>
      </c>
      <c r="R27" s="212">
        <f t="shared" si="10"/>
        <v>0.30819999999948777</v>
      </c>
      <c r="S27" s="212">
        <f t="shared" si="10"/>
        <v>0.32660000000032596</v>
      </c>
      <c r="T27" s="212">
        <f t="shared" si="10"/>
        <v>0.33070000002044253</v>
      </c>
      <c r="U27" s="212">
        <f t="shared" si="10"/>
        <v>115.7778999999864</v>
      </c>
      <c r="V27" s="212">
        <f t="shared" si="10"/>
        <v>-3895.5673999999999</v>
      </c>
      <c r="W27" s="212">
        <f t="shared" si="10"/>
        <v>-5022.0218999999925</v>
      </c>
      <c r="X27" s="212">
        <f t="shared" si="10"/>
        <v>-4602.1185999999871</v>
      </c>
      <c r="Y27" s="212">
        <f t="shared" si="10"/>
        <v>-6124.1668999999529</v>
      </c>
      <c r="Z27" s="212">
        <f t="shared" si="10"/>
        <v>-8622.4384000000136</v>
      </c>
      <c r="AA27" s="212">
        <f t="shared" si="10"/>
        <v>-11674.377999999997</v>
      </c>
      <c r="AB27" s="212">
        <f t="shared" si="10"/>
        <v>-13968.051699999982</v>
      </c>
      <c r="AC27" s="212">
        <f t="shared" si="10"/>
        <v>-17967.266399999993</v>
      </c>
      <c r="AD27" s="212">
        <f t="shared" si="10"/>
        <v>-21990.968299999979</v>
      </c>
      <c r="AE27" s="212">
        <f t="shared" si="10"/>
        <v>-25946.365199999971</v>
      </c>
      <c r="AF27" s="212">
        <f t="shared" si="10"/>
        <v>-30408.519199999981</v>
      </c>
      <c r="AG27" s="212">
        <f t="shared" si="10"/>
        <v>-34848.997700000007</v>
      </c>
      <c r="AH27" s="212">
        <f t="shared" si="10"/>
        <v>-38871.315300000017</v>
      </c>
      <c r="AI27" s="212">
        <f t="shared" si="10"/>
        <v>-42516.253200000006</v>
      </c>
      <c r="AJ27" s="212">
        <f t="shared" si="10"/>
        <v>-45807.077400000009</v>
      </c>
      <c r="AK27" s="212">
        <f t="shared" si="10"/>
        <v>-48746.611699999979</v>
      </c>
      <c r="AL27" s="212">
        <f t="shared" si="10"/>
        <v>-50615.718800000031</v>
      </c>
      <c r="AM27" s="212">
        <f t="shared" si="10"/>
        <v>-52238.560099999973</v>
      </c>
      <c r="AN27" s="212">
        <f t="shared" si="10"/>
        <v>-53469.52449999997</v>
      </c>
      <c r="AO27" s="212">
        <f t="shared" si="10"/>
        <v>-54290.655200000008</v>
      </c>
      <c r="AP27" s="212">
        <f t="shared" si="10"/>
        <v>-56167.508199999982</v>
      </c>
      <c r="AQ27" s="212">
        <f t="shared" si="10"/>
        <v>-60536.488199999993</v>
      </c>
      <c r="AR27" s="212">
        <f t="shared" si="10"/>
        <v>-62768.757100000017</v>
      </c>
      <c r="AS27" s="212">
        <f t="shared" si="10"/>
        <v>-64026.23510000002</v>
      </c>
      <c r="AT27" s="212">
        <f t="shared" si="10"/>
        <v>-64801.948799999984</v>
      </c>
      <c r="AU27" s="212">
        <f t="shared" si="10"/>
        <v>-65311.061199999996</v>
      </c>
      <c r="AV27" s="268"/>
    </row>
    <row r="28" spans="1:49" x14ac:dyDescent="0.25">
      <c r="B28" s="261" t="s">
        <v>497</v>
      </c>
      <c r="C28" s="263">
        <f t="shared" si="10"/>
        <v>0</v>
      </c>
      <c r="D28" s="263">
        <f t="shared" si="10"/>
        <v>1.2640000000828877E-2</v>
      </c>
      <c r="E28" s="263">
        <f t="shared" si="10"/>
        <v>1.4500000033876859E-3</v>
      </c>
      <c r="F28" s="263">
        <f t="shared" si="10"/>
        <v>-1.0090000003401656E-2</v>
      </c>
      <c r="G28" s="263">
        <f t="shared" si="10"/>
        <v>-2.3430000001098961E-2</v>
      </c>
      <c r="H28" s="263">
        <f t="shared" si="10"/>
        <v>-3.7150000003748573E-2</v>
      </c>
      <c r="I28" s="263">
        <f t="shared" si="10"/>
        <v>-5.0190000001748558E-2</v>
      </c>
      <c r="J28" s="263">
        <f t="shared" si="10"/>
        <v>-6.6319999998086132E-2</v>
      </c>
      <c r="K28" s="263">
        <f t="shared" si="10"/>
        <v>-8.5810000004130416E-2</v>
      </c>
      <c r="L28" s="263">
        <f t="shared" si="10"/>
        <v>-9.5759999996516854E-2</v>
      </c>
      <c r="M28" s="263">
        <f t="shared" si="10"/>
        <v>-0.10753999999724329</v>
      </c>
      <c r="N28" s="263">
        <f t="shared" si="10"/>
        <v>-0.12003000000549946</v>
      </c>
      <c r="O28" s="263">
        <f t="shared" si="10"/>
        <v>-0.12912000000505941</v>
      </c>
      <c r="P28" s="263">
        <f t="shared" si="10"/>
        <v>-0.13364000000001397</v>
      </c>
      <c r="Q28" s="263">
        <f t="shared" si="10"/>
        <v>-0.40859999999520369</v>
      </c>
      <c r="R28" s="263">
        <f t="shared" si="10"/>
        <v>-0.13805000000138534</v>
      </c>
      <c r="S28" s="263">
        <f t="shared" si="10"/>
        <v>-0.14245999999548076</v>
      </c>
      <c r="T28" s="263">
        <f t="shared" si="10"/>
        <v>-0.14471999999659602</v>
      </c>
      <c r="U28" s="263">
        <f t="shared" si="10"/>
        <v>-219.88964000000124</v>
      </c>
      <c r="V28" s="263">
        <f t="shared" si="10"/>
        <v>259.42985999999655</v>
      </c>
      <c r="W28" s="263">
        <f t="shared" si="10"/>
        <v>2532.2671100000007</v>
      </c>
      <c r="X28" s="263">
        <f t="shared" si="10"/>
        <v>3179.9530599999998</v>
      </c>
      <c r="Y28" s="263">
        <f t="shared" si="10"/>
        <v>3866.3771699999998</v>
      </c>
      <c r="Z28" s="263">
        <f t="shared" si="10"/>
        <v>4544.7093499999974</v>
      </c>
      <c r="AA28" s="263">
        <f t="shared" si="10"/>
        <v>16887.209000000003</v>
      </c>
      <c r="AB28" s="263">
        <f t="shared" si="10"/>
        <v>6665.5927999999985</v>
      </c>
      <c r="AC28" s="263">
        <f t="shared" si="10"/>
        <v>8475.7517399999997</v>
      </c>
      <c r="AD28" s="263">
        <f t="shared" si="10"/>
        <v>10406.800859999996</v>
      </c>
      <c r="AE28" s="263">
        <f t="shared" si="10"/>
        <v>12422.449979999998</v>
      </c>
      <c r="AF28" s="263">
        <f t="shared" si="10"/>
        <v>14561.309739999997</v>
      </c>
      <c r="AG28" s="263">
        <f t="shared" si="10"/>
        <v>16739.663350000003</v>
      </c>
      <c r="AH28" s="263">
        <f t="shared" si="10"/>
        <v>18860.618520000004</v>
      </c>
      <c r="AI28" s="263">
        <f t="shared" si="10"/>
        <v>20895.529459999998</v>
      </c>
      <c r="AJ28" s="263">
        <f t="shared" si="10"/>
        <v>22832.985139999997</v>
      </c>
      <c r="AK28" s="263">
        <f t="shared" si="10"/>
        <v>24674.406360000008</v>
      </c>
      <c r="AL28" s="263">
        <f t="shared" si="10"/>
        <v>26346.403850000002</v>
      </c>
      <c r="AM28" s="263">
        <f t="shared" si="10"/>
        <v>27971.030430000006</v>
      </c>
      <c r="AN28" s="263">
        <f t="shared" si="10"/>
        <v>29539.345679999904</v>
      </c>
      <c r="AO28" s="263">
        <f t="shared" si="10"/>
        <v>31067.298889999998</v>
      </c>
      <c r="AP28" s="263">
        <f t="shared" si="10"/>
        <v>32752.606010000003</v>
      </c>
      <c r="AQ28" s="263">
        <f t="shared" si="10"/>
        <v>34774.518209999995</v>
      </c>
      <c r="AR28" s="263">
        <f t="shared" si="10"/>
        <v>36572.219790000003</v>
      </c>
      <c r="AS28" s="263">
        <f t="shared" si="10"/>
        <v>38332.906720000006</v>
      </c>
      <c r="AT28" s="263">
        <f t="shared" si="10"/>
        <v>40127.892469999904</v>
      </c>
      <c r="AU28" s="263">
        <f t="shared" si="10"/>
        <v>77936.226200000005</v>
      </c>
      <c r="AV28" s="268"/>
    </row>
    <row r="29" spans="1:49" x14ac:dyDescent="0.25">
      <c r="B29" s="258" t="s">
        <v>498</v>
      </c>
      <c r="C29" s="212">
        <f t="shared" ref="C29:E29" si="11">SUM(C30:C31)</f>
        <v>0</v>
      </c>
      <c r="D29" s="212">
        <f t="shared" si="11"/>
        <v>0.23637000004237052</v>
      </c>
      <c r="E29" s="212">
        <f t="shared" si="11"/>
        <v>0.11964000000443775</v>
      </c>
      <c r="F29" s="212">
        <f>SUM(F30:F31)</f>
        <v>2.7100000079371966E-2</v>
      </c>
      <c r="G29" s="212">
        <f t="shared" ref="G29:AU29" si="12">SUM(G30:G31)</f>
        <v>-6.4300000085495412E-2</v>
      </c>
      <c r="H29" s="212">
        <f t="shared" si="12"/>
        <v>-0.14190000000235159</v>
      </c>
      <c r="I29" s="212">
        <f t="shared" si="12"/>
        <v>-0.2163999999029329</v>
      </c>
      <c r="J29" s="212">
        <f t="shared" si="12"/>
        <v>-0.30510000005597249</v>
      </c>
      <c r="K29" s="212">
        <f t="shared" si="12"/>
        <v>-0.42599999997764826</v>
      </c>
      <c r="L29" s="212">
        <f t="shared" si="12"/>
        <v>-0.50470000004861504</v>
      </c>
      <c r="M29" s="212">
        <f t="shared" si="12"/>
        <v>-0.59789999997883569</v>
      </c>
      <c r="N29" s="212">
        <f t="shared" si="12"/>
        <v>-0.6810999999725027</v>
      </c>
      <c r="O29" s="212">
        <f t="shared" si="12"/>
        <v>-0.74819999998726416</v>
      </c>
      <c r="P29" s="212">
        <f t="shared" si="12"/>
        <v>-0.812400000038906</v>
      </c>
      <c r="Q29" s="212">
        <f t="shared" si="12"/>
        <v>-0.53665000001637964</v>
      </c>
      <c r="R29" s="212">
        <f t="shared" si="12"/>
        <v>-0.82469999998284038</v>
      </c>
      <c r="S29" s="212">
        <f t="shared" si="12"/>
        <v>-0.83709999996062834</v>
      </c>
      <c r="T29" s="212">
        <f t="shared" si="12"/>
        <v>-0.85399999994842801</v>
      </c>
      <c r="U29" s="212">
        <f t="shared" si="12"/>
        <v>-2983.0952000000543</v>
      </c>
      <c r="V29" s="212">
        <f t="shared" si="12"/>
        <v>-7662.9176000000152</v>
      </c>
      <c r="W29" s="212">
        <f t="shared" si="12"/>
        <v>-1647.840499999962</v>
      </c>
      <c r="X29" s="212">
        <f t="shared" si="12"/>
        <v>-7005.9298999999155</v>
      </c>
      <c r="Y29" s="212">
        <f t="shared" si="12"/>
        <v>-13744.329400000017</v>
      </c>
      <c r="Z29" s="212">
        <f t="shared" si="12"/>
        <v>-21355.946899999995</v>
      </c>
      <c r="AA29" s="212">
        <f t="shared" si="12"/>
        <v>-41022.072359999991</v>
      </c>
      <c r="AB29" s="212">
        <f t="shared" si="12"/>
        <v>-35575.014200000092</v>
      </c>
      <c r="AC29" s="212">
        <f t="shared" si="12"/>
        <v>-40779.704700000046</v>
      </c>
      <c r="AD29" s="212">
        <f t="shared" si="12"/>
        <v>-45266.847400000028</v>
      </c>
      <c r="AE29" s="212">
        <f t="shared" si="12"/>
        <v>-49255.141100000066</v>
      </c>
      <c r="AF29" s="212">
        <f t="shared" si="12"/>
        <v>-52954.310000000027</v>
      </c>
      <c r="AG29" s="212">
        <f t="shared" si="12"/>
        <v>-56548.6728</v>
      </c>
      <c r="AH29" s="212">
        <f t="shared" si="12"/>
        <v>-60161.745600000067</v>
      </c>
      <c r="AI29" s="212">
        <f t="shared" si="12"/>
        <v>-64043.563700000086</v>
      </c>
      <c r="AJ29" s="212">
        <f t="shared" si="12"/>
        <v>-68349.16800000002</v>
      </c>
      <c r="AK29" s="212">
        <f t="shared" si="12"/>
        <v>-73146.739000000074</v>
      </c>
      <c r="AL29" s="212">
        <f t="shared" si="12"/>
        <v>-78421.459800000055</v>
      </c>
      <c r="AM29" s="212">
        <f t="shared" si="12"/>
        <v>-84088.688400000043</v>
      </c>
      <c r="AN29" s="212">
        <f t="shared" si="12"/>
        <v>-90182.054399999994</v>
      </c>
      <c r="AO29" s="212">
        <f t="shared" si="12"/>
        <v>-96669.204199999935</v>
      </c>
      <c r="AP29" s="212">
        <f t="shared" si="12"/>
        <v>-103754.36340000005</v>
      </c>
      <c r="AQ29" s="212">
        <f t="shared" si="12"/>
        <v>-110917.98400000005</v>
      </c>
      <c r="AR29" s="212">
        <f t="shared" si="12"/>
        <v>-118256.73500000004</v>
      </c>
      <c r="AS29" s="212">
        <f t="shared" si="12"/>
        <v>-125562.27849999996</v>
      </c>
      <c r="AT29" s="212">
        <f t="shared" si="12"/>
        <v>-132775.7107</v>
      </c>
      <c r="AU29" s="212">
        <f t="shared" si="12"/>
        <v>-175840.62744000007</v>
      </c>
      <c r="AV29" s="268"/>
    </row>
    <row r="30" spans="1:49" x14ac:dyDescent="0.25">
      <c r="B30" s="258" t="s">
        <v>499</v>
      </c>
      <c r="C30" s="212">
        <f t="shared" ref="C30:AU31" si="13">C8-C19</f>
        <v>0</v>
      </c>
      <c r="D30" s="212">
        <f t="shared" si="13"/>
        <v>0.19330000004265457</v>
      </c>
      <c r="E30" s="212">
        <f t="shared" si="13"/>
        <v>9.2100000008940697E-2</v>
      </c>
      <c r="F30" s="212">
        <f t="shared" si="13"/>
        <v>1.4399999985471368E-2</v>
      </c>
      <c r="G30" s="212">
        <f t="shared" si="13"/>
        <v>-5.8200000086799264E-2</v>
      </c>
      <c r="H30" s="212">
        <f t="shared" si="13"/>
        <v>-0.10800000000745058</v>
      </c>
      <c r="I30" s="212">
        <f t="shared" si="13"/>
        <v>-0.14499999990221113</v>
      </c>
      <c r="J30" s="212">
        <f t="shared" si="13"/>
        <v>-0.20220000005792826</v>
      </c>
      <c r="K30" s="212">
        <f t="shared" si="13"/>
        <v>-0.27809999999590218</v>
      </c>
      <c r="L30" s="212">
        <f t="shared" si="13"/>
        <v>-0.31220000004395843</v>
      </c>
      <c r="M30" s="212">
        <f t="shared" si="13"/>
        <v>-0.36239999998360872</v>
      </c>
      <c r="N30" s="212">
        <f t="shared" si="13"/>
        <v>-0.39289999997708946</v>
      </c>
      <c r="O30" s="212">
        <f t="shared" si="13"/>
        <v>-0.3991999999852851</v>
      </c>
      <c r="P30" s="212">
        <f t="shared" si="13"/>
        <v>-0.41260000003967434</v>
      </c>
      <c r="Q30" s="212">
        <f t="shared" si="13"/>
        <v>-0.40350000001490116</v>
      </c>
      <c r="R30" s="212">
        <f t="shared" si="13"/>
        <v>-0.40639999997802079</v>
      </c>
      <c r="S30" s="212">
        <f t="shared" si="13"/>
        <v>-0.41209999995771796</v>
      </c>
      <c r="T30" s="212">
        <f t="shared" si="13"/>
        <v>-0.42409999994561076</v>
      </c>
      <c r="U30" s="212">
        <f t="shared" si="13"/>
        <v>-4532.5171000000555</v>
      </c>
      <c r="V30" s="212">
        <f t="shared" si="13"/>
        <v>-12653.15830000001</v>
      </c>
      <c r="W30" s="212">
        <f t="shared" si="13"/>
        <v>-11278.691699999967</v>
      </c>
      <c r="X30" s="212">
        <f t="shared" si="13"/>
        <v>-18124.907399999909</v>
      </c>
      <c r="Y30" s="212">
        <f t="shared" si="13"/>
        <v>-26693.774800000014</v>
      </c>
      <c r="Z30" s="212">
        <f t="shared" si="13"/>
        <v>-36227.084299999988</v>
      </c>
      <c r="AA30" s="212">
        <f t="shared" si="13"/>
        <v>-46245.651799999992</v>
      </c>
      <c r="AB30" s="212">
        <f t="shared" si="13"/>
        <v>-55313.455200000084</v>
      </c>
      <c r="AC30" s="212">
        <f t="shared" si="13"/>
        <v>-64341.31090000004</v>
      </c>
      <c r="AD30" s="212">
        <f t="shared" si="13"/>
        <v>-73008.772800000035</v>
      </c>
      <c r="AE30" s="212">
        <f t="shared" si="13"/>
        <v>-81418.440000000061</v>
      </c>
      <c r="AF30" s="212">
        <f t="shared" si="13"/>
        <v>-89902.673100000015</v>
      </c>
      <c r="AG30" s="212">
        <f t="shared" si="13"/>
        <v>-98368.863699999987</v>
      </c>
      <c r="AH30" s="212">
        <f t="shared" si="13"/>
        <v>-106774.60960000008</v>
      </c>
      <c r="AI30" s="212">
        <f t="shared" si="13"/>
        <v>-115233.4334000001</v>
      </c>
      <c r="AJ30" s="212">
        <f t="shared" si="13"/>
        <v>-123797.32990000001</v>
      </c>
      <c r="AK30" s="212">
        <f t="shared" si="13"/>
        <v>-132459.65450000006</v>
      </c>
      <c r="AL30" s="212">
        <f t="shared" si="13"/>
        <v>-140867.92650000006</v>
      </c>
      <c r="AM30" s="212">
        <f t="shared" si="13"/>
        <v>-149264.18610000005</v>
      </c>
      <c r="AN30" s="212">
        <f t="shared" si="13"/>
        <v>-157619.04499999998</v>
      </c>
      <c r="AO30" s="212">
        <f t="shared" si="13"/>
        <v>-165914.99509999994</v>
      </c>
      <c r="AP30" s="212">
        <f t="shared" si="13"/>
        <v>-174703.84390000004</v>
      </c>
      <c r="AQ30" s="212">
        <f t="shared" si="13"/>
        <v>-184323.23780000006</v>
      </c>
      <c r="AR30" s="212">
        <f t="shared" si="13"/>
        <v>-193235.10870000004</v>
      </c>
      <c r="AS30" s="212">
        <f t="shared" si="13"/>
        <v>-201703.87649999995</v>
      </c>
      <c r="AT30" s="212">
        <f t="shared" si="13"/>
        <v>-209871.44459999999</v>
      </c>
      <c r="AU30" s="212">
        <f t="shared" si="13"/>
        <v>-217834.38639999996</v>
      </c>
      <c r="AV30" s="268"/>
    </row>
    <row r="31" spans="1:49" x14ac:dyDescent="0.25">
      <c r="B31" s="261" t="s">
        <v>500</v>
      </c>
      <c r="C31" s="263">
        <f t="shared" si="13"/>
        <v>0</v>
      </c>
      <c r="D31" s="263">
        <f t="shared" si="13"/>
        <v>4.3069999999715947E-2</v>
      </c>
      <c r="E31" s="263">
        <f t="shared" si="13"/>
        <v>2.7539999995497055E-2</v>
      </c>
      <c r="F31" s="263">
        <f t="shared" si="13"/>
        <v>1.2700000093900599E-2</v>
      </c>
      <c r="G31" s="263">
        <f t="shared" si="13"/>
        <v>-6.0999999986961484E-3</v>
      </c>
      <c r="H31" s="263">
        <f t="shared" si="13"/>
        <v>-3.3899999994901009E-2</v>
      </c>
      <c r="I31" s="263">
        <f t="shared" si="13"/>
        <v>-7.1400000000721775E-2</v>
      </c>
      <c r="J31" s="263">
        <f t="shared" si="13"/>
        <v>-0.10289999999804422</v>
      </c>
      <c r="K31" s="263">
        <f t="shared" si="13"/>
        <v>-0.14789999998174608</v>
      </c>
      <c r="L31" s="263">
        <f t="shared" si="13"/>
        <v>-0.19250000000465661</v>
      </c>
      <c r="M31" s="263">
        <f t="shared" si="13"/>
        <v>-0.23549999999522697</v>
      </c>
      <c r="N31" s="263">
        <f t="shared" si="13"/>
        <v>-0.28819999999541324</v>
      </c>
      <c r="O31" s="263">
        <f t="shared" si="13"/>
        <v>-0.34900000000197906</v>
      </c>
      <c r="P31" s="263">
        <f t="shared" si="13"/>
        <v>-0.39979999999923166</v>
      </c>
      <c r="Q31" s="263">
        <f t="shared" si="13"/>
        <v>-0.13315000000147847</v>
      </c>
      <c r="R31" s="263">
        <f t="shared" si="13"/>
        <v>-0.41830000000481959</v>
      </c>
      <c r="S31" s="263">
        <f t="shared" si="13"/>
        <v>-0.42500000000291038</v>
      </c>
      <c r="T31" s="263">
        <f t="shared" si="13"/>
        <v>-0.42990000000281725</v>
      </c>
      <c r="U31" s="263">
        <f t="shared" si="13"/>
        <v>1549.4219000000012</v>
      </c>
      <c r="V31" s="263">
        <f t="shared" si="13"/>
        <v>4990.2406999999948</v>
      </c>
      <c r="W31" s="263">
        <f t="shared" si="13"/>
        <v>9630.8512000000046</v>
      </c>
      <c r="X31" s="263">
        <f t="shared" si="13"/>
        <v>11118.977499999994</v>
      </c>
      <c r="Y31" s="263">
        <f t="shared" si="13"/>
        <v>12949.445399999997</v>
      </c>
      <c r="Z31" s="263">
        <f t="shared" si="13"/>
        <v>14871.137399999992</v>
      </c>
      <c r="AA31" s="263">
        <f t="shared" si="13"/>
        <v>5223.5794400000013</v>
      </c>
      <c r="AB31" s="263">
        <f t="shared" si="13"/>
        <v>19738.440999999992</v>
      </c>
      <c r="AC31" s="263">
        <f t="shared" si="13"/>
        <v>23561.606199999995</v>
      </c>
      <c r="AD31" s="263">
        <f t="shared" si="13"/>
        <v>27741.925400000007</v>
      </c>
      <c r="AE31" s="263">
        <f t="shared" si="13"/>
        <v>32163.298899999994</v>
      </c>
      <c r="AF31" s="263">
        <f t="shared" si="13"/>
        <v>36948.363099999988</v>
      </c>
      <c r="AG31" s="263">
        <f t="shared" si="13"/>
        <v>41820.190899999987</v>
      </c>
      <c r="AH31" s="263">
        <f t="shared" si="13"/>
        <v>46612.864000000016</v>
      </c>
      <c r="AI31" s="263">
        <f t="shared" si="13"/>
        <v>51189.86970000001</v>
      </c>
      <c r="AJ31" s="263">
        <f t="shared" si="13"/>
        <v>55448.161899999992</v>
      </c>
      <c r="AK31" s="263">
        <f t="shared" si="13"/>
        <v>59312.915499999988</v>
      </c>
      <c r="AL31" s="263">
        <f t="shared" si="13"/>
        <v>62446.466700000004</v>
      </c>
      <c r="AM31" s="263">
        <f t="shared" si="13"/>
        <v>65175.497700000007</v>
      </c>
      <c r="AN31" s="263">
        <f t="shared" si="13"/>
        <v>67436.99059999999</v>
      </c>
      <c r="AO31" s="263">
        <f t="shared" si="13"/>
        <v>69245.790900000007</v>
      </c>
      <c r="AP31" s="263">
        <f t="shared" si="13"/>
        <v>70949.480499999991</v>
      </c>
      <c r="AQ31" s="263">
        <f t="shared" si="13"/>
        <v>73405.253800000006</v>
      </c>
      <c r="AR31" s="263">
        <f t="shared" si="13"/>
        <v>74978.373699999996</v>
      </c>
      <c r="AS31" s="263">
        <f t="shared" si="13"/>
        <v>76141.597999999998</v>
      </c>
      <c r="AT31" s="263">
        <f t="shared" si="13"/>
        <v>77095.733900000007</v>
      </c>
      <c r="AU31" s="263">
        <f t="shared" si="13"/>
        <v>41993.758959999905</v>
      </c>
      <c r="AV31" s="268"/>
    </row>
    <row r="32" spans="1:49" x14ac:dyDescent="0.25">
      <c r="B32" s="249" t="s">
        <v>501</v>
      </c>
      <c r="C32" s="251">
        <f t="shared" ref="C32:E32" si="14">SUM(C27,C30)</f>
        <v>0</v>
      </c>
      <c r="D32" s="251">
        <f t="shared" si="14"/>
        <v>0.28830000004381873</v>
      </c>
      <c r="E32" s="251">
        <f t="shared" si="14"/>
        <v>0.16879999998491257</v>
      </c>
      <c r="F32" s="251">
        <f>SUM(F27,F30)</f>
        <v>9.1799999965587631E-2</v>
      </c>
      <c r="G32" s="251">
        <f t="shared" ref="G32:AU32" si="15">SUM(G27,G30)</f>
        <v>3.1399999890709296E-2</v>
      </c>
      <c r="H32" s="251">
        <f t="shared" si="15"/>
        <v>1.2299999973038211E-2</v>
      </c>
      <c r="I32" s="251">
        <f t="shared" si="15"/>
        <v>1.8600000097649172E-2</v>
      </c>
      <c r="J32" s="251">
        <f t="shared" si="15"/>
        <v>9.7999999416060746E-3</v>
      </c>
      <c r="K32" s="251">
        <f t="shared" si="15"/>
        <v>-1.6299999988405034E-2</v>
      </c>
      <c r="L32" s="251">
        <f t="shared" si="15"/>
        <v>-9.2000000295229256E-3</v>
      </c>
      <c r="M32" s="251">
        <f t="shared" si="15"/>
        <v>-5.5699999968055636E-2</v>
      </c>
      <c r="N32" s="251">
        <f t="shared" si="15"/>
        <v>-6.9900000002235174E-2</v>
      </c>
      <c r="O32" s="251">
        <f t="shared" si="15"/>
        <v>-6.5999999991618097E-2</v>
      </c>
      <c r="P32" s="251">
        <f t="shared" si="15"/>
        <v>-0.12220000004163012</v>
      </c>
      <c r="Q32" s="251">
        <f t="shared" si="15"/>
        <v>-0.11480000003939494</v>
      </c>
      <c r="R32" s="251">
        <f t="shared" si="15"/>
        <v>-9.8199999978533015E-2</v>
      </c>
      <c r="S32" s="251">
        <f t="shared" si="15"/>
        <v>-8.5499999957391992E-2</v>
      </c>
      <c r="T32" s="251">
        <f t="shared" si="15"/>
        <v>-9.3399999925168231E-2</v>
      </c>
      <c r="U32" s="251">
        <f t="shared" si="15"/>
        <v>-4416.7392000000691</v>
      </c>
      <c r="V32" s="251">
        <f t="shared" si="15"/>
        <v>-16548.72570000001</v>
      </c>
      <c r="W32" s="251">
        <f t="shared" si="15"/>
        <v>-16300.713599999959</v>
      </c>
      <c r="X32" s="251">
        <f t="shared" si="15"/>
        <v>-22727.025999999896</v>
      </c>
      <c r="Y32" s="251">
        <f t="shared" si="15"/>
        <v>-32817.941699999967</v>
      </c>
      <c r="Z32" s="251">
        <f t="shared" si="15"/>
        <v>-44849.522700000001</v>
      </c>
      <c r="AA32" s="251">
        <f t="shared" si="15"/>
        <v>-57920.029799999989</v>
      </c>
      <c r="AB32" s="251">
        <f t="shared" si="15"/>
        <v>-69281.506900000066</v>
      </c>
      <c r="AC32" s="251">
        <f t="shared" si="15"/>
        <v>-82308.577300000034</v>
      </c>
      <c r="AD32" s="251">
        <f t="shared" si="15"/>
        <v>-94999.741100000014</v>
      </c>
      <c r="AE32" s="251">
        <f t="shared" si="15"/>
        <v>-107364.80520000003</v>
      </c>
      <c r="AF32" s="251">
        <f t="shared" si="15"/>
        <v>-120311.1923</v>
      </c>
      <c r="AG32" s="251">
        <f t="shared" si="15"/>
        <v>-133217.86139999999</v>
      </c>
      <c r="AH32" s="251">
        <f t="shared" si="15"/>
        <v>-145645.9249000001</v>
      </c>
      <c r="AI32" s="251">
        <f t="shared" si="15"/>
        <v>-157749.6866000001</v>
      </c>
      <c r="AJ32" s="251">
        <f t="shared" si="15"/>
        <v>-169604.40730000002</v>
      </c>
      <c r="AK32" s="251">
        <f t="shared" si="15"/>
        <v>-181206.26620000004</v>
      </c>
      <c r="AL32" s="251">
        <f t="shared" si="15"/>
        <v>-191483.64530000009</v>
      </c>
      <c r="AM32" s="251">
        <f t="shared" si="15"/>
        <v>-201502.74620000002</v>
      </c>
      <c r="AN32" s="251">
        <f t="shared" si="15"/>
        <v>-211088.56949999995</v>
      </c>
      <c r="AO32" s="251">
        <f t="shared" si="15"/>
        <v>-220205.65029999995</v>
      </c>
      <c r="AP32" s="251">
        <f t="shared" si="15"/>
        <v>-230871.35210000002</v>
      </c>
      <c r="AQ32" s="251">
        <f t="shared" si="15"/>
        <v>-244859.72600000005</v>
      </c>
      <c r="AR32" s="251">
        <f t="shared" si="15"/>
        <v>-256003.86580000006</v>
      </c>
      <c r="AS32" s="251">
        <f t="shared" si="15"/>
        <v>-265730.11159999995</v>
      </c>
      <c r="AT32" s="251">
        <f t="shared" si="15"/>
        <v>-274673.39339999994</v>
      </c>
      <c r="AU32" s="251">
        <f t="shared" si="15"/>
        <v>-283145.44759999996</v>
      </c>
      <c r="AV32" s="268"/>
    </row>
    <row r="36" spans="1:50" s="244" customFormat="1" ht="45" customHeight="1" x14ac:dyDescent="0.25">
      <c r="A36" s="239" t="str">
        <f>[4]Résultats!B1</f>
        <v>SNBC3</v>
      </c>
      <c r="B36" s="240" t="s">
        <v>533</v>
      </c>
      <c r="C36" s="241">
        <v>2006</v>
      </c>
      <c r="D36" s="242">
        <v>2007</v>
      </c>
      <c r="E36" s="242">
        <v>2008</v>
      </c>
      <c r="F36" s="242">
        <v>2009</v>
      </c>
      <c r="G36" s="242">
        <v>2010</v>
      </c>
      <c r="H36" s="242">
        <v>2011</v>
      </c>
      <c r="I36" s="242">
        <v>2012</v>
      </c>
      <c r="J36" s="242">
        <v>2013</v>
      </c>
      <c r="K36" s="242">
        <v>2014</v>
      </c>
      <c r="L36" s="242">
        <v>2015</v>
      </c>
      <c r="M36" s="242">
        <v>2016</v>
      </c>
      <c r="N36" s="242">
        <v>2017</v>
      </c>
      <c r="O36" s="242">
        <v>2018</v>
      </c>
      <c r="P36" s="242">
        <v>2019</v>
      </c>
      <c r="Q36" s="242">
        <v>2020</v>
      </c>
      <c r="R36" s="242">
        <v>2021</v>
      </c>
      <c r="S36" s="242">
        <v>2022</v>
      </c>
      <c r="T36" s="242">
        <v>2023</v>
      </c>
      <c r="U36" s="242">
        <v>2024</v>
      </c>
      <c r="V36" s="242">
        <v>2025</v>
      </c>
      <c r="W36" s="242">
        <v>2026</v>
      </c>
      <c r="X36" s="242">
        <v>2027</v>
      </c>
      <c r="Y36" s="242">
        <v>2028</v>
      </c>
      <c r="Z36" s="242">
        <v>2029</v>
      </c>
      <c r="AA36" s="242">
        <v>2030</v>
      </c>
      <c r="AB36" s="242">
        <v>2031</v>
      </c>
      <c r="AC36" s="242">
        <v>2032</v>
      </c>
      <c r="AD36" s="242">
        <v>2033</v>
      </c>
      <c r="AE36" s="242">
        <v>2034</v>
      </c>
      <c r="AF36" s="242">
        <v>2035</v>
      </c>
      <c r="AG36" s="242">
        <v>2036</v>
      </c>
      <c r="AH36" s="242">
        <v>2037</v>
      </c>
      <c r="AI36" s="242">
        <v>2038</v>
      </c>
      <c r="AJ36" s="242">
        <v>2039</v>
      </c>
      <c r="AK36" s="242">
        <v>2040</v>
      </c>
      <c r="AL36" s="242">
        <v>2041</v>
      </c>
      <c r="AM36" s="242">
        <v>2042</v>
      </c>
      <c r="AN36" s="242">
        <v>2043</v>
      </c>
      <c r="AO36" s="242">
        <v>2044</v>
      </c>
      <c r="AP36" s="242">
        <v>2045</v>
      </c>
      <c r="AQ36" s="242">
        <v>2046</v>
      </c>
      <c r="AR36" s="242">
        <v>2047</v>
      </c>
      <c r="AS36" s="242">
        <v>2048</v>
      </c>
      <c r="AT36" s="242">
        <v>2049</v>
      </c>
      <c r="AU36" s="243">
        <v>2050</v>
      </c>
      <c r="AW36" s="242" t="s">
        <v>534</v>
      </c>
      <c r="AX36" s="242" t="s">
        <v>535</v>
      </c>
    </row>
    <row r="37" spans="1:50" x14ac:dyDescent="0.25">
      <c r="B37" s="245" t="s">
        <v>536</v>
      </c>
      <c r="C37" s="246">
        <f t="shared" ref="C37:AU37" si="16">C38+C39+C42</f>
        <v>1</v>
      </c>
      <c r="D37" s="247">
        <f t="shared" si="16"/>
        <v>1</v>
      </c>
      <c r="E37" s="247">
        <f t="shared" si="16"/>
        <v>1</v>
      </c>
      <c r="F37" s="247">
        <f t="shared" si="16"/>
        <v>0.99999999999999989</v>
      </c>
      <c r="G37" s="247">
        <f t="shared" si="16"/>
        <v>1</v>
      </c>
      <c r="H37" s="247">
        <f t="shared" si="16"/>
        <v>1</v>
      </c>
      <c r="I37" s="247">
        <f t="shared" si="16"/>
        <v>1</v>
      </c>
      <c r="J37" s="247">
        <f t="shared" si="16"/>
        <v>1</v>
      </c>
      <c r="K37" s="247">
        <f t="shared" si="16"/>
        <v>0.99999999999999978</v>
      </c>
      <c r="L37" s="247">
        <f t="shared" si="16"/>
        <v>1</v>
      </c>
      <c r="M37" s="247">
        <f t="shared" si="16"/>
        <v>0.99999999999999989</v>
      </c>
      <c r="N37" s="247">
        <f t="shared" si="16"/>
        <v>0.99999999999999978</v>
      </c>
      <c r="O37" s="247">
        <f t="shared" si="16"/>
        <v>0.99999999999999989</v>
      </c>
      <c r="P37" s="247">
        <f t="shared" si="16"/>
        <v>1</v>
      </c>
      <c r="Q37" s="247">
        <f t="shared" si="16"/>
        <v>1</v>
      </c>
      <c r="R37" s="247">
        <f t="shared" si="16"/>
        <v>1</v>
      </c>
      <c r="S37" s="247">
        <f t="shared" si="16"/>
        <v>1</v>
      </c>
      <c r="T37" s="247">
        <f t="shared" si="16"/>
        <v>1.0000000000000002</v>
      </c>
      <c r="U37" s="247">
        <f t="shared" si="16"/>
        <v>1</v>
      </c>
      <c r="V37" s="247">
        <f t="shared" si="16"/>
        <v>1</v>
      </c>
      <c r="W37" s="247">
        <f t="shared" si="16"/>
        <v>0.99999999999999978</v>
      </c>
      <c r="X37" s="247">
        <f t="shared" si="16"/>
        <v>1</v>
      </c>
      <c r="Y37" s="247">
        <f t="shared" si="16"/>
        <v>1</v>
      </c>
      <c r="Z37" s="247">
        <f t="shared" si="16"/>
        <v>1</v>
      </c>
      <c r="AA37" s="247">
        <f t="shared" si="16"/>
        <v>1</v>
      </c>
      <c r="AB37" s="247">
        <f t="shared" si="16"/>
        <v>1.0000000000000002</v>
      </c>
      <c r="AC37" s="247">
        <f t="shared" si="16"/>
        <v>1</v>
      </c>
      <c r="AD37" s="247">
        <f t="shared" si="16"/>
        <v>1.0000000000000002</v>
      </c>
      <c r="AE37" s="247">
        <f t="shared" si="16"/>
        <v>1</v>
      </c>
      <c r="AF37" s="247">
        <f t="shared" si="16"/>
        <v>0.99999999999999978</v>
      </c>
      <c r="AG37" s="247">
        <f t="shared" si="16"/>
        <v>1</v>
      </c>
      <c r="AH37" s="247">
        <f t="shared" si="16"/>
        <v>1</v>
      </c>
      <c r="AI37" s="247">
        <f t="shared" si="16"/>
        <v>1</v>
      </c>
      <c r="AJ37" s="247">
        <f t="shared" si="16"/>
        <v>1</v>
      </c>
      <c r="AK37" s="247">
        <f t="shared" si="16"/>
        <v>1</v>
      </c>
      <c r="AL37" s="247">
        <f t="shared" si="16"/>
        <v>0.99999999999999978</v>
      </c>
      <c r="AM37" s="247">
        <f t="shared" si="16"/>
        <v>0.99999999999999989</v>
      </c>
      <c r="AN37" s="247">
        <f t="shared" si="16"/>
        <v>1</v>
      </c>
      <c r="AO37" s="247">
        <f t="shared" si="16"/>
        <v>1</v>
      </c>
      <c r="AP37" s="247">
        <f t="shared" si="16"/>
        <v>0.99999999999999989</v>
      </c>
      <c r="AQ37" s="247">
        <f t="shared" si="16"/>
        <v>1</v>
      </c>
      <c r="AR37" s="247">
        <f t="shared" si="16"/>
        <v>1</v>
      </c>
      <c r="AS37" s="247">
        <f t="shared" si="16"/>
        <v>1.0000000000000002</v>
      </c>
      <c r="AT37" s="247">
        <f t="shared" si="16"/>
        <v>1</v>
      </c>
      <c r="AU37" s="248">
        <f t="shared" si="16"/>
        <v>1</v>
      </c>
    </row>
    <row r="38" spans="1:50" x14ac:dyDescent="0.25">
      <c r="B38" s="249" t="s">
        <v>494</v>
      </c>
      <c r="C38" s="300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2"/>
      <c r="AV38" s="253"/>
      <c r="AW38" s="253"/>
    </row>
    <row r="39" spans="1:50" x14ac:dyDescent="0.25">
      <c r="B39" s="254" t="s">
        <v>495</v>
      </c>
      <c r="C39" s="301">
        <f>C4/(C$2-C$3)</f>
        <v>0.29999999998794452</v>
      </c>
      <c r="D39" s="301">
        <f t="shared" ref="D39:AU45" si="17">D4/(D$2-D$3)</f>
        <v>0.30655676958055361</v>
      </c>
      <c r="E39" s="301">
        <f t="shared" si="17"/>
        <v>0.31330865232976701</v>
      </c>
      <c r="F39" s="301">
        <f t="shared" si="17"/>
        <v>0.3196416293277744</v>
      </c>
      <c r="G39" s="301">
        <f t="shared" si="17"/>
        <v>0.32469128029312783</v>
      </c>
      <c r="H39" s="301">
        <f t="shared" si="17"/>
        <v>0.33161070400179105</v>
      </c>
      <c r="I39" s="301">
        <f t="shared" si="17"/>
        <v>0.34004669478226385</v>
      </c>
      <c r="J39" s="301">
        <f t="shared" si="17"/>
        <v>0.3478423726491458</v>
      </c>
      <c r="K39" s="301">
        <f t="shared" si="17"/>
        <v>0.35512647640837097</v>
      </c>
      <c r="L39" s="301">
        <f t="shared" si="17"/>
        <v>0.36402406817406163</v>
      </c>
      <c r="M39" s="301">
        <f t="shared" si="17"/>
        <v>0.35950777026516401</v>
      </c>
      <c r="N39" s="301">
        <f t="shared" si="17"/>
        <v>0.35476235866117778</v>
      </c>
      <c r="O39" s="301">
        <f t="shared" si="17"/>
        <v>0.34974701718662782</v>
      </c>
      <c r="P39" s="301">
        <f t="shared" si="17"/>
        <v>0.34200695294460276</v>
      </c>
      <c r="Q39" s="301">
        <f t="shared" si="17"/>
        <v>0.34378647145429497</v>
      </c>
      <c r="R39" s="301">
        <f t="shared" si="17"/>
        <v>0.2909026873777838</v>
      </c>
      <c r="S39" s="301">
        <f t="shared" si="17"/>
        <v>0.28919096854526177</v>
      </c>
      <c r="T39" s="301">
        <f t="shared" si="17"/>
        <v>0.29129049315322808</v>
      </c>
      <c r="U39" s="301">
        <f t="shared" si="17"/>
        <v>0.29376793720946281</v>
      </c>
      <c r="V39" s="301">
        <f t="shared" si="17"/>
        <v>0.29406548116743475</v>
      </c>
      <c r="W39" s="301">
        <f t="shared" si="17"/>
        <v>0.29432898841857214</v>
      </c>
      <c r="X39" s="301">
        <f t="shared" si="17"/>
        <v>0.29746236095453932</v>
      </c>
      <c r="Y39" s="301">
        <f t="shared" si="17"/>
        <v>0.29952832234780574</v>
      </c>
      <c r="Z39" s="301">
        <f t="shared" si="17"/>
        <v>0.30106123883945124</v>
      </c>
      <c r="AA39" s="301">
        <f t="shared" si="17"/>
        <v>0.36479271695691179</v>
      </c>
      <c r="AB39" s="301">
        <f t="shared" si="17"/>
        <v>0.30383298897659489</v>
      </c>
      <c r="AC39" s="301">
        <f t="shared" si="17"/>
        <v>0.30455343234573395</v>
      </c>
      <c r="AD39" s="301">
        <f t="shared" si="17"/>
        <v>0.30495218584195649</v>
      </c>
      <c r="AE39" s="301">
        <f t="shared" si="17"/>
        <v>0.30524469231670504</v>
      </c>
      <c r="AF39" s="301">
        <f t="shared" si="17"/>
        <v>0.30552799442480988</v>
      </c>
      <c r="AG39" s="301">
        <f t="shared" si="17"/>
        <v>0.30527797006483337</v>
      </c>
      <c r="AH39" s="301">
        <f t="shared" si="17"/>
        <v>0.30536715996329233</v>
      </c>
      <c r="AI39" s="301">
        <f t="shared" si="17"/>
        <v>0.30576568962841605</v>
      </c>
      <c r="AJ39" s="301">
        <f t="shared" si="17"/>
        <v>0.30646080221484889</v>
      </c>
      <c r="AK39" s="301">
        <f t="shared" si="17"/>
        <v>0.30747152128542821</v>
      </c>
      <c r="AL39" s="301">
        <f t="shared" si="17"/>
        <v>0.30878320492904981</v>
      </c>
      <c r="AM39" s="301">
        <f t="shared" si="17"/>
        <v>0.31048774835094861</v>
      </c>
      <c r="AN39" s="301">
        <f t="shared" si="17"/>
        <v>0.31260504762399127</v>
      </c>
      <c r="AO39" s="301">
        <f t="shared" si="17"/>
        <v>0.3151153498457111</v>
      </c>
      <c r="AP39" s="301">
        <f t="shared" si="17"/>
        <v>0.31723601859154305</v>
      </c>
      <c r="AQ39" s="301">
        <f t="shared" si="17"/>
        <v>0.31987204755250748</v>
      </c>
      <c r="AR39" s="301">
        <f t="shared" si="17"/>
        <v>0.32298005963611887</v>
      </c>
      <c r="AS39" s="301">
        <f t="shared" si="17"/>
        <v>0.32639420357224963</v>
      </c>
      <c r="AT39" s="301">
        <f t="shared" si="17"/>
        <v>0.33003037935330481</v>
      </c>
      <c r="AU39" s="302">
        <f t="shared" si="17"/>
        <v>0.42671661903949576</v>
      </c>
      <c r="AV39" s="253"/>
      <c r="AW39" s="303">
        <f t="shared" ref="AW39:AW44" si="18">AA39-P39</f>
        <v>2.2785764012309029E-2</v>
      </c>
      <c r="AX39" s="303">
        <f t="shared" ref="AX39:AX44" si="19">AU39-P39</f>
        <v>8.4709666094892999E-2</v>
      </c>
    </row>
    <row r="40" spans="1:50" x14ac:dyDescent="0.25">
      <c r="B40" s="258" t="s">
        <v>496</v>
      </c>
      <c r="C40" s="304">
        <f>C5/(C$2-C$3)</f>
        <v>0.1970599631421219</v>
      </c>
      <c r="D40" s="304">
        <f t="shared" si="17"/>
        <v>0.2005243855167862</v>
      </c>
      <c r="E40" s="304">
        <f t="shared" si="17"/>
        <v>0.205517199484959</v>
      </c>
      <c r="F40" s="304">
        <f t="shared" si="17"/>
        <v>0.20909227339108033</v>
      </c>
      <c r="G40" s="304">
        <f t="shared" si="17"/>
        <v>0.21235946477723266</v>
      </c>
      <c r="H40" s="304">
        <f t="shared" si="17"/>
        <v>0.21474824942452653</v>
      </c>
      <c r="I40" s="304">
        <f t="shared" si="17"/>
        <v>0.22161520488038502</v>
      </c>
      <c r="J40" s="304">
        <f t="shared" si="17"/>
        <v>0.22806433002583731</v>
      </c>
      <c r="K40" s="304">
        <f t="shared" si="17"/>
        <v>0.23294501538943232</v>
      </c>
      <c r="L40" s="304">
        <f t="shared" si="17"/>
        <v>0.24322879787243018</v>
      </c>
      <c r="M40" s="304">
        <f t="shared" si="17"/>
        <v>0.24511938398827315</v>
      </c>
      <c r="N40" s="304">
        <f t="shared" si="17"/>
        <v>0.24201810702939344</v>
      </c>
      <c r="O40" s="304">
        <f t="shared" si="17"/>
        <v>0.23876049786330758</v>
      </c>
      <c r="P40" s="304">
        <f t="shared" si="17"/>
        <v>0.23984036658264205</v>
      </c>
      <c r="Q40" s="304">
        <f t="shared" si="17"/>
        <v>0.24495323840430033</v>
      </c>
      <c r="R40" s="304">
        <f t="shared" si="17"/>
        <v>0.24078893609536114</v>
      </c>
      <c r="S40" s="304">
        <f t="shared" si="17"/>
        <v>0.2385634363739155</v>
      </c>
      <c r="T40" s="304">
        <f t="shared" si="17"/>
        <v>0.24119947581215317</v>
      </c>
      <c r="U40" s="304">
        <f t="shared" si="17"/>
        <v>0.24420499774767573</v>
      </c>
      <c r="V40" s="304">
        <f t="shared" si="17"/>
        <v>0.24404083442278346</v>
      </c>
      <c r="W40" s="304">
        <f t="shared" si="17"/>
        <v>0.24282531894883194</v>
      </c>
      <c r="X40" s="304">
        <f t="shared" si="17"/>
        <v>0.24538059111247149</v>
      </c>
      <c r="Y40" s="304">
        <f t="shared" si="17"/>
        <v>0.24658797558814391</v>
      </c>
      <c r="Z40" s="304">
        <f t="shared" si="17"/>
        <v>0.24711580553179782</v>
      </c>
      <c r="AA40" s="304">
        <f t="shared" si="17"/>
        <v>0.24719121703003225</v>
      </c>
      <c r="AB40" s="304">
        <f t="shared" si="17"/>
        <v>0.24708490343100598</v>
      </c>
      <c r="AC40" s="304">
        <f t="shared" si="17"/>
        <v>0.2458112445529767</v>
      </c>
      <c r="AD40" s="304">
        <f t="shared" si="17"/>
        <v>0.24408383040775689</v>
      </c>
      <c r="AE40" s="304">
        <f t="shared" si="17"/>
        <v>0.24217812502557817</v>
      </c>
      <c r="AF40" s="304">
        <f t="shared" si="17"/>
        <v>0.24022371852262239</v>
      </c>
      <c r="AG40" s="304">
        <f t="shared" si="17"/>
        <v>0.23753773842098844</v>
      </c>
      <c r="AH40" s="304">
        <f t="shared" si="17"/>
        <v>0.23528220000908245</v>
      </c>
      <c r="AI40" s="304">
        <f t="shared" si="17"/>
        <v>0.23341867275110811</v>
      </c>
      <c r="AJ40" s="304">
        <f t="shared" si="17"/>
        <v>0.23192425686351428</v>
      </c>
      <c r="AK40" s="304">
        <f t="shared" si="17"/>
        <v>0.23081203543523146</v>
      </c>
      <c r="AL40" s="304">
        <f t="shared" si="17"/>
        <v>0.2300505346478933</v>
      </c>
      <c r="AM40" s="304">
        <f t="shared" si="17"/>
        <v>0.22974745014146886</v>
      </c>
      <c r="AN40" s="304">
        <f t="shared" si="17"/>
        <v>0.22991452059501008</v>
      </c>
      <c r="AO40" s="304">
        <f t="shared" si="17"/>
        <v>0.23051340664477429</v>
      </c>
      <c r="AP40" s="304">
        <f t="shared" si="17"/>
        <v>0.23044263278829019</v>
      </c>
      <c r="AQ40" s="304">
        <f t="shared" si="17"/>
        <v>0.23097504727711476</v>
      </c>
      <c r="AR40" s="304">
        <f t="shared" si="17"/>
        <v>0.23205440491333085</v>
      </c>
      <c r="AS40" s="304">
        <f t="shared" si="17"/>
        <v>0.23344567083632917</v>
      </c>
      <c r="AT40" s="304">
        <f t="shared" si="17"/>
        <v>0.23503421660720986</v>
      </c>
      <c r="AU40" s="305">
        <f t="shared" si="17"/>
        <v>0.23673529561564724</v>
      </c>
      <c r="AW40" s="303">
        <f t="shared" si="18"/>
        <v>7.3508504473902003E-3</v>
      </c>
      <c r="AX40" s="303">
        <f t="shared" si="19"/>
        <v>-3.1050709669948051E-3</v>
      </c>
    </row>
    <row r="41" spans="1:50" x14ac:dyDescent="0.25">
      <c r="B41" s="261" t="s">
        <v>497</v>
      </c>
      <c r="C41" s="306">
        <f t="shared" ref="C41:R45" si="20">C6/(C$2-C$3)</f>
        <v>5.6863255357502064E-2</v>
      </c>
      <c r="D41" s="306">
        <f t="shared" si="20"/>
        <v>5.621584796980808E-2</v>
      </c>
      <c r="E41" s="306">
        <f t="shared" si="20"/>
        <v>5.5049726170480137E-2</v>
      </c>
      <c r="F41" s="306">
        <f t="shared" si="20"/>
        <v>5.4451698484169989E-2</v>
      </c>
      <c r="G41" s="306">
        <f t="shared" si="20"/>
        <v>5.3975836241203501E-2</v>
      </c>
      <c r="H41" s="306">
        <f t="shared" si="20"/>
        <v>5.3534417383323527E-2</v>
      </c>
      <c r="I41" s="306">
        <f t="shared" si="20"/>
        <v>5.2161429347451452E-2</v>
      </c>
      <c r="J41" s="306">
        <f t="shared" si="20"/>
        <v>5.1014683669511535E-2</v>
      </c>
      <c r="K41" s="306">
        <f t="shared" si="20"/>
        <v>5.0253528819724398E-2</v>
      </c>
      <c r="L41" s="306">
        <f t="shared" si="20"/>
        <v>4.8400230768189875E-2</v>
      </c>
      <c r="M41" s="306">
        <f t="shared" si="20"/>
        <v>4.8351415305798222E-2</v>
      </c>
      <c r="N41" s="306">
        <f t="shared" si="20"/>
        <v>4.9156513563755493E-2</v>
      </c>
      <c r="O41" s="306">
        <f t="shared" si="20"/>
        <v>5.0002095650967422E-2</v>
      </c>
      <c r="P41" s="306">
        <f t="shared" si="20"/>
        <v>5.0209867732610255E-2</v>
      </c>
      <c r="Q41" s="306">
        <f t="shared" si="20"/>
        <v>9.8833233049994626E-2</v>
      </c>
      <c r="R41" s="306">
        <f t="shared" si="20"/>
        <v>5.0113751282422687E-2</v>
      </c>
      <c r="S41" s="306">
        <f t="shared" si="17"/>
        <v>5.0627532171346273E-2</v>
      </c>
      <c r="T41" s="306">
        <f t="shared" si="17"/>
        <v>5.0091017341074864E-2</v>
      </c>
      <c r="U41" s="306">
        <f t="shared" si="17"/>
        <v>4.9562939461787088E-2</v>
      </c>
      <c r="V41" s="306">
        <f t="shared" si="17"/>
        <v>5.0024646744651291E-2</v>
      </c>
      <c r="W41" s="306">
        <f t="shared" si="17"/>
        <v>5.1503669469740193E-2</v>
      </c>
      <c r="X41" s="306">
        <f t="shared" si="17"/>
        <v>5.2081769842067811E-2</v>
      </c>
      <c r="Y41" s="306">
        <f t="shared" si="17"/>
        <v>5.294034675966184E-2</v>
      </c>
      <c r="Z41" s="306">
        <f t="shared" si="17"/>
        <v>5.3945433307653425E-2</v>
      </c>
      <c r="AA41" s="306">
        <f t="shared" si="17"/>
        <v>0.11760149992687957</v>
      </c>
      <c r="AB41" s="306">
        <f t="shared" si="17"/>
        <v>5.6748085545588869E-2</v>
      </c>
      <c r="AC41" s="306">
        <f t="shared" si="17"/>
        <v>5.874218779275725E-2</v>
      </c>
      <c r="AD41" s="306">
        <f t="shared" si="17"/>
        <v>6.0868355434199613E-2</v>
      </c>
      <c r="AE41" s="306">
        <f t="shared" si="17"/>
        <v>6.3066567291126821E-2</v>
      </c>
      <c r="AF41" s="306">
        <f t="shared" si="17"/>
        <v>6.5304275902187514E-2</v>
      </c>
      <c r="AG41" s="306">
        <f t="shared" si="17"/>
        <v>6.7740231643844906E-2</v>
      </c>
      <c r="AH41" s="306">
        <f t="shared" si="17"/>
        <v>7.0084959954209894E-2</v>
      </c>
      <c r="AI41" s="306">
        <f t="shared" si="17"/>
        <v>7.2347016877307935E-2</v>
      </c>
      <c r="AJ41" s="306">
        <f t="shared" si="17"/>
        <v>7.4536545351334582E-2</v>
      </c>
      <c r="AK41" s="306">
        <f t="shared" si="17"/>
        <v>7.6659485850196746E-2</v>
      </c>
      <c r="AL41" s="306">
        <f t="shared" si="17"/>
        <v>7.8732670281156547E-2</v>
      </c>
      <c r="AM41" s="306">
        <f t="shared" si="17"/>
        <v>8.0740298209479769E-2</v>
      </c>
      <c r="AN41" s="306">
        <f t="shared" si="17"/>
        <v>8.2690527028981151E-2</v>
      </c>
      <c r="AO41" s="306">
        <f t="shared" si="17"/>
        <v>8.4601943200936794E-2</v>
      </c>
      <c r="AP41" s="306">
        <f t="shared" si="17"/>
        <v>8.6793385803252868E-2</v>
      </c>
      <c r="AQ41" s="306">
        <f t="shared" si="17"/>
        <v>8.8897000275392726E-2</v>
      </c>
      <c r="AR41" s="306">
        <f t="shared" si="17"/>
        <v>9.0925654722787991E-2</v>
      </c>
      <c r="AS41" s="306">
        <f t="shared" si="17"/>
        <v>9.2948532735920478E-2</v>
      </c>
      <c r="AT41" s="306">
        <f t="shared" si="17"/>
        <v>9.4996162746094917E-2</v>
      </c>
      <c r="AU41" s="307">
        <f t="shared" si="17"/>
        <v>0.18998132342384849</v>
      </c>
      <c r="AV41" s="253"/>
      <c r="AW41" s="303">
        <f t="shared" si="18"/>
        <v>6.7391632194269316E-2</v>
      </c>
      <c r="AX41" s="303">
        <f t="shared" si="19"/>
        <v>0.13977145569123822</v>
      </c>
    </row>
    <row r="42" spans="1:50" x14ac:dyDescent="0.25">
      <c r="B42" s="258" t="s">
        <v>498</v>
      </c>
      <c r="C42" s="304">
        <f t="shared" si="20"/>
        <v>0.70000000001205542</v>
      </c>
      <c r="D42" s="304">
        <f t="shared" si="17"/>
        <v>0.69344323041944644</v>
      </c>
      <c r="E42" s="304">
        <f t="shared" si="17"/>
        <v>0.6866913476702331</v>
      </c>
      <c r="F42" s="304">
        <f t="shared" si="17"/>
        <v>0.68035837067222549</v>
      </c>
      <c r="G42" s="304">
        <f t="shared" si="17"/>
        <v>0.67530871970687223</v>
      </c>
      <c r="H42" s="304">
        <f t="shared" si="17"/>
        <v>0.66838929599820895</v>
      </c>
      <c r="I42" s="304">
        <f t="shared" si="17"/>
        <v>0.65995330521773621</v>
      </c>
      <c r="J42" s="304">
        <f t="shared" si="17"/>
        <v>0.65215762735085425</v>
      </c>
      <c r="K42" s="304">
        <f t="shared" si="17"/>
        <v>0.64487352359162886</v>
      </c>
      <c r="L42" s="304">
        <f t="shared" si="17"/>
        <v>0.63597593182593848</v>
      </c>
      <c r="M42" s="304">
        <f t="shared" si="17"/>
        <v>0.64049222973483588</v>
      </c>
      <c r="N42" s="304">
        <f t="shared" si="17"/>
        <v>0.645237641338822</v>
      </c>
      <c r="O42" s="304">
        <f t="shared" si="17"/>
        <v>0.65025298281337207</v>
      </c>
      <c r="P42" s="304">
        <f t="shared" si="17"/>
        <v>0.6579930470553973</v>
      </c>
      <c r="Q42" s="304">
        <f t="shared" si="17"/>
        <v>0.65621352854570514</v>
      </c>
      <c r="R42" s="304">
        <f t="shared" si="17"/>
        <v>0.7090973126222162</v>
      </c>
      <c r="S42" s="304">
        <f t="shared" si="17"/>
        <v>0.71080903145473828</v>
      </c>
      <c r="T42" s="304">
        <f t="shared" si="17"/>
        <v>0.70870950684677214</v>
      </c>
      <c r="U42" s="304">
        <f t="shared" si="17"/>
        <v>0.7062320627905373</v>
      </c>
      <c r="V42" s="304">
        <f t="shared" si="17"/>
        <v>0.70593451883256531</v>
      </c>
      <c r="W42" s="304">
        <f t="shared" si="17"/>
        <v>0.70567101158142764</v>
      </c>
      <c r="X42" s="304">
        <f t="shared" si="17"/>
        <v>0.70253763904546063</v>
      </c>
      <c r="Y42" s="304">
        <f t="shared" si="17"/>
        <v>0.70047167765219431</v>
      </c>
      <c r="Z42" s="304">
        <f t="shared" si="17"/>
        <v>0.69893876116054876</v>
      </c>
      <c r="AA42" s="304">
        <f t="shared" si="17"/>
        <v>0.63520728304308827</v>
      </c>
      <c r="AB42" s="304">
        <f t="shared" si="17"/>
        <v>0.69616701102340528</v>
      </c>
      <c r="AC42" s="304">
        <f t="shared" si="17"/>
        <v>0.69544656765426605</v>
      </c>
      <c r="AD42" s="304">
        <f t="shared" si="17"/>
        <v>0.69504781415804373</v>
      </c>
      <c r="AE42" s="304">
        <f t="shared" si="17"/>
        <v>0.69475530768329496</v>
      </c>
      <c r="AF42" s="304">
        <f t="shared" si="17"/>
        <v>0.69447200557518995</v>
      </c>
      <c r="AG42" s="304">
        <f t="shared" si="17"/>
        <v>0.69472202993516663</v>
      </c>
      <c r="AH42" s="304">
        <f t="shared" si="17"/>
        <v>0.69463284003670778</v>
      </c>
      <c r="AI42" s="304">
        <f t="shared" si="17"/>
        <v>0.69423431037158401</v>
      </c>
      <c r="AJ42" s="304">
        <f t="shared" si="17"/>
        <v>0.69353919778515116</v>
      </c>
      <c r="AK42" s="304">
        <f t="shared" si="17"/>
        <v>0.69252847871457179</v>
      </c>
      <c r="AL42" s="304">
        <f t="shared" si="17"/>
        <v>0.69121679507095002</v>
      </c>
      <c r="AM42" s="304">
        <f t="shared" si="17"/>
        <v>0.68951225164905128</v>
      </c>
      <c r="AN42" s="304">
        <f t="shared" si="17"/>
        <v>0.68739495237600867</v>
      </c>
      <c r="AO42" s="304">
        <f t="shared" si="17"/>
        <v>0.6848846501542889</v>
      </c>
      <c r="AP42" s="304">
        <f t="shared" si="17"/>
        <v>0.68276398140845684</v>
      </c>
      <c r="AQ42" s="304">
        <f t="shared" si="17"/>
        <v>0.68012795244749247</v>
      </c>
      <c r="AR42" s="304">
        <f t="shared" si="17"/>
        <v>0.67701994036388113</v>
      </c>
      <c r="AS42" s="304">
        <f t="shared" si="17"/>
        <v>0.67360579642775054</v>
      </c>
      <c r="AT42" s="304">
        <f t="shared" si="17"/>
        <v>0.6699696206466953</v>
      </c>
      <c r="AU42" s="305">
        <f t="shared" si="17"/>
        <v>0.57328338096050424</v>
      </c>
      <c r="AW42" s="303">
        <f t="shared" si="18"/>
        <v>-2.2785764012309029E-2</v>
      </c>
      <c r="AX42" s="303">
        <f t="shared" si="19"/>
        <v>-8.4709666094893055E-2</v>
      </c>
    </row>
    <row r="43" spans="1:50" x14ac:dyDescent="0.25">
      <c r="B43" s="258" t="s">
        <v>499</v>
      </c>
      <c r="C43" s="304">
        <f t="shared" si="20"/>
        <v>0.64313674466660875</v>
      </c>
      <c r="D43" s="304">
        <f t="shared" si="17"/>
        <v>0.63722750993190225</v>
      </c>
      <c r="E43" s="304">
        <f t="shared" si="17"/>
        <v>0.63164551917379952</v>
      </c>
      <c r="F43" s="304">
        <f t="shared" si="17"/>
        <v>0.62591061525187208</v>
      </c>
      <c r="G43" s="304">
        <f t="shared" si="17"/>
        <v>0.6213368490023331</v>
      </c>
      <c r="H43" s="304">
        <f t="shared" si="17"/>
        <v>0.61485893009971082</v>
      </c>
      <c r="I43" s="304">
        <f t="shared" si="17"/>
        <v>0.60780092253002349</v>
      </c>
      <c r="J43" s="304">
        <f t="shared" si="17"/>
        <v>0.60115487005069856</v>
      </c>
      <c r="K43" s="304">
        <f t="shared" si="17"/>
        <v>0.59463218271276486</v>
      </c>
      <c r="L43" s="304">
        <f t="shared" si="17"/>
        <v>0.58760268560031204</v>
      </c>
      <c r="M43" s="304">
        <f t="shared" si="17"/>
        <v>0.59216971086872849</v>
      </c>
      <c r="N43" s="304">
        <f t="shared" si="17"/>
        <v>0.59611244138450448</v>
      </c>
      <c r="O43" s="304">
        <f t="shared" si="17"/>
        <v>0.60028477611989473</v>
      </c>
      <c r="P43" s="304">
        <f t="shared" si="17"/>
        <v>0.60781908702361198</v>
      </c>
      <c r="Q43" s="304">
        <f t="shared" si="17"/>
        <v>0.60709392215233282</v>
      </c>
      <c r="R43" s="304">
        <f t="shared" si="17"/>
        <v>0.60799947377410479</v>
      </c>
      <c r="S43" s="304">
        <f t="shared" si="17"/>
        <v>0.60855725626008139</v>
      </c>
      <c r="T43" s="304">
        <f t="shared" si="17"/>
        <v>0.6079361642630049</v>
      </c>
      <c r="U43" s="304">
        <f t="shared" si="17"/>
        <v>0.60471924916116016</v>
      </c>
      <c r="V43" s="304">
        <f t="shared" si="17"/>
        <v>0.60097176323370516</v>
      </c>
      <c r="W43" s="304">
        <f t="shared" si="17"/>
        <v>0.59755290583084963</v>
      </c>
      <c r="X43" s="304">
        <f t="shared" si="17"/>
        <v>0.59285836442227768</v>
      </c>
      <c r="Y43" s="304">
        <f t="shared" si="17"/>
        <v>0.58849224490395968</v>
      </c>
      <c r="Z43" s="304">
        <f t="shared" si="17"/>
        <v>0.58428871251170111</v>
      </c>
      <c r="AA43" s="304">
        <f t="shared" si="17"/>
        <v>0.58015768140441237</v>
      </c>
      <c r="AB43" s="304">
        <f t="shared" si="17"/>
        <v>0.57511151097641522</v>
      </c>
      <c r="AC43" s="304">
        <f t="shared" si="17"/>
        <v>0.57020041933190502</v>
      </c>
      <c r="AD43" s="304">
        <f t="shared" si="17"/>
        <v>0.56522678034460261</v>
      </c>
      <c r="AE43" s="304">
        <f t="shared" si="17"/>
        <v>0.56015269920410549</v>
      </c>
      <c r="AF43" s="304">
        <f t="shared" si="17"/>
        <v>0.55497422851903289</v>
      </c>
      <c r="AG43" s="304">
        <f t="shared" si="17"/>
        <v>0.54982648136449896</v>
      </c>
      <c r="AH43" s="304">
        <f t="shared" si="17"/>
        <v>0.54451454633762442</v>
      </c>
      <c r="AI43" s="304">
        <f t="shared" si="17"/>
        <v>0.53910887117900941</v>
      </c>
      <c r="AJ43" s="304">
        <f t="shared" si="17"/>
        <v>0.5336692542845044</v>
      </c>
      <c r="AK43" s="304">
        <f t="shared" si="17"/>
        <v>0.52823792506759026</v>
      </c>
      <c r="AL43" s="304">
        <f t="shared" si="17"/>
        <v>0.52285946478516065</v>
      </c>
      <c r="AM43" s="304">
        <f t="shared" si="17"/>
        <v>0.51752551027991245</v>
      </c>
      <c r="AN43" s="304">
        <f t="shared" si="17"/>
        <v>0.51223568570450051</v>
      </c>
      <c r="AO43" s="304">
        <f t="shared" si="17"/>
        <v>0.50698835061714997</v>
      </c>
      <c r="AP43" s="304">
        <f t="shared" si="17"/>
        <v>0.5019675048900798</v>
      </c>
      <c r="AQ43" s="304">
        <f t="shared" si="17"/>
        <v>0.49690143953895988</v>
      </c>
      <c r="AR43" s="304">
        <f t="shared" si="17"/>
        <v>0.49177944704877308</v>
      </c>
      <c r="AS43" s="304">
        <f t="shared" si="17"/>
        <v>0.4866197105508297</v>
      </c>
      <c r="AT43" s="304">
        <f t="shared" si="17"/>
        <v>0.48142364705670004</v>
      </c>
      <c r="AU43" s="305">
        <f t="shared" si="17"/>
        <v>0.47618908624550327</v>
      </c>
      <c r="AW43" s="303">
        <f t="shared" si="18"/>
        <v>-2.7661405619199608E-2</v>
      </c>
      <c r="AX43" s="303">
        <f t="shared" si="19"/>
        <v>-0.13163000077810871</v>
      </c>
    </row>
    <row r="44" spans="1:50" x14ac:dyDescent="0.25">
      <c r="B44" s="261" t="s">
        <v>500</v>
      </c>
      <c r="C44" s="306">
        <f t="shared" si="20"/>
        <v>0.10294003683376719</v>
      </c>
      <c r="D44" s="306">
        <f t="shared" si="17"/>
        <v>0.1060375486793794</v>
      </c>
      <c r="E44" s="306">
        <f t="shared" si="17"/>
        <v>0.10779906520631591</v>
      </c>
      <c r="F44" s="306">
        <f t="shared" si="17"/>
        <v>0.11055945480989354</v>
      </c>
      <c r="G44" s="306">
        <f t="shared" si="17"/>
        <v>0.11234208269138327</v>
      </c>
      <c r="H44" s="306">
        <f t="shared" si="17"/>
        <v>0.11690375650576745</v>
      </c>
      <c r="I44" s="306">
        <f t="shared" si="17"/>
        <v>0.11848643505528372</v>
      </c>
      <c r="J44" s="306">
        <f t="shared" si="17"/>
        <v>0.1198460127321684</v>
      </c>
      <c r="K44" s="306">
        <f t="shared" si="17"/>
        <v>0.1222509228875204</v>
      </c>
      <c r="L44" s="306">
        <f t="shared" si="17"/>
        <v>0.12098395726321384</v>
      </c>
      <c r="M44" s="306">
        <f t="shared" si="17"/>
        <v>0.11472166895186939</v>
      </c>
      <c r="N44" s="306">
        <f t="shared" si="17"/>
        <v>0.11307325180798922</v>
      </c>
      <c r="O44" s="306">
        <f t="shared" si="17"/>
        <v>0.11131104477498205</v>
      </c>
      <c r="P44" s="306">
        <f t="shared" si="17"/>
        <v>0.1027467607299135</v>
      </c>
      <c r="Q44" s="306">
        <f t="shared" si="17"/>
        <v>4.9119606393372241E-2</v>
      </c>
      <c r="R44" s="306">
        <f t="shared" si="17"/>
        <v>0.10109783884811137</v>
      </c>
      <c r="S44" s="306">
        <f t="shared" si="17"/>
        <v>0.10225177519465684</v>
      </c>
      <c r="T44" s="306">
        <f t="shared" si="17"/>
        <v>0.10077334258376715</v>
      </c>
      <c r="U44" s="306">
        <f t="shared" si="17"/>
        <v>0.10151281362937709</v>
      </c>
      <c r="V44" s="306">
        <f t="shared" si="17"/>
        <v>0.10496275559886017</v>
      </c>
      <c r="W44" s="306">
        <f t="shared" si="17"/>
        <v>0.10811810575057806</v>
      </c>
      <c r="X44" s="306">
        <f t="shared" si="17"/>
        <v>0.10967927462318307</v>
      </c>
      <c r="Y44" s="306">
        <f t="shared" si="17"/>
        <v>0.11197943274823464</v>
      </c>
      <c r="Z44" s="306">
        <f t="shared" si="17"/>
        <v>0.11465004864884759</v>
      </c>
      <c r="AA44" s="306">
        <f t="shared" si="17"/>
        <v>5.5049601638675935E-2</v>
      </c>
      <c r="AB44" s="306">
        <f t="shared" si="17"/>
        <v>0.12105550004699001</v>
      </c>
      <c r="AC44" s="306">
        <f t="shared" si="17"/>
        <v>0.12524614832236103</v>
      </c>
      <c r="AD44" s="306">
        <f t="shared" si="17"/>
        <v>0.12982103381344101</v>
      </c>
      <c r="AE44" s="306">
        <f t="shared" si="17"/>
        <v>0.13460260847918956</v>
      </c>
      <c r="AF44" s="306">
        <f t="shared" si="17"/>
        <v>0.13949777705615712</v>
      </c>
      <c r="AG44" s="306">
        <f t="shared" si="17"/>
        <v>0.14489554857066766</v>
      </c>
      <c r="AH44" s="306">
        <f t="shared" si="17"/>
        <v>0.15011829369908344</v>
      </c>
      <c r="AI44" s="306">
        <f t="shared" si="17"/>
        <v>0.15512543919257471</v>
      </c>
      <c r="AJ44" s="306">
        <f t="shared" si="17"/>
        <v>0.15986994350064671</v>
      </c>
      <c r="AK44" s="306">
        <f t="shared" si="17"/>
        <v>0.16429055364698147</v>
      </c>
      <c r="AL44" s="306">
        <f t="shared" si="17"/>
        <v>0.16835733028578947</v>
      </c>
      <c r="AM44" s="306">
        <f t="shared" si="17"/>
        <v>0.17198674136913888</v>
      </c>
      <c r="AN44" s="306">
        <f t="shared" si="17"/>
        <v>0.17515926667150808</v>
      </c>
      <c r="AO44" s="306">
        <f t="shared" si="17"/>
        <v>0.17789629953713887</v>
      </c>
      <c r="AP44" s="306">
        <f t="shared" si="17"/>
        <v>0.18079647651837708</v>
      </c>
      <c r="AQ44" s="306">
        <f t="shared" si="17"/>
        <v>0.18322651290853259</v>
      </c>
      <c r="AR44" s="306">
        <f t="shared" si="17"/>
        <v>0.18524049331510814</v>
      </c>
      <c r="AS44" s="306">
        <f t="shared" si="17"/>
        <v>0.18698608587692081</v>
      </c>
      <c r="AT44" s="306">
        <f t="shared" si="17"/>
        <v>0.18854597358999522</v>
      </c>
      <c r="AU44" s="307">
        <f t="shared" si="17"/>
        <v>9.7094294715001042E-2</v>
      </c>
      <c r="AW44" s="303">
        <f t="shared" si="18"/>
        <v>-4.7697159091237562E-2</v>
      </c>
      <c r="AX44" s="303">
        <f t="shared" si="19"/>
        <v>-5.652466014912455E-3</v>
      </c>
    </row>
    <row r="45" spans="1:50" x14ac:dyDescent="0.25">
      <c r="B45" s="249" t="s">
        <v>501</v>
      </c>
      <c r="C45" s="308">
        <f t="shared" si="20"/>
        <v>0.84019670780873068</v>
      </c>
      <c r="D45" s="308">
        <f t="shared" si="17"/>
        <v>0.83775189544868844</v>
      </c>
      <c r="E45" s="308">
        <f t="shared" si="17"/>
        <v>0.83716271865875858</v>
      </c>
      <c r="F45" s="308">
        <f t="shared" si="17"/>
        <v>0.83500288864295236</v>
      </c>
      <c r="G45" s="308">
        <f t="shared" si="17"/>
        <v>0.83369631377956566</v>
      </c>
      <c r="H45" s="308">
        <f t="shared" si="17"/>
        <v>0.82960717952423735</v>
      </c>
      <c r="I45" s="308">
        <f t="shared" si="17"/>
        <v>0.82941612741040838</v>
      </c>
      <c r="J45" s="308">
        <f t="shared" ref="J45:AU45" si="21">J10/(J$2-J$3)</f>
        <v>0.82921920007653593</v>
      </c>
      <c r="K45" s="308">
        <f t="shared" si="21"/>
        <v>0.82757719810219721</v>
      </c>
      <c r="L45" s="308">
        <f t="shared" si="21"/>
        <v>0.83083148347274227</v>
      </c>
      <c r="M45" s="308">
        <f t="shared" si="21"/>
        <v>0.83728909485700154</v>
      </c>
      <c r="N45" s="308">
        <f t="shared" si="21"/>
        <v>0.83813054841389789</v>
      </c>
      <c r="O45" s="308">
        <f t="shared" si="21"/>
        <v>0.83904527398320239</v>
      </c>
      <c r="P45" s="308">
        <f t="shared" si="21"/>
        <v>0.84765945360625405</v>
      </c>
      <c r="Q45" s="308">
        <f t="shared" si="21"/>
        <v>0.85204716055663321</v>
      </c>
      <c r="R45" s="308">
        <f t="shared" si="21"/>
        <v>0.84878840986946602</v>
      </c>
      <c r="S45" s="308">
        <f t="shared" si="21"/>
        <v>0.84712069263399692</v>
      </c>
      <c r="T45" s="308">
        <f t="shared" si="21"/>
        <v>0.84913564007515818</v>
      </c>
      <c r="U45" s="308">
        <f t="shared" si="21"/>
        <v>0.84892424690883594</v>
      </c>
      <c r="V45" s="308">
        <f t="shared" si="21"/>
        <v>0.84501259765648862</v>
      </c>
      <c r="W45" s="308">
        <f t="shared" si="21"/>
        <v>0.84037822477968149</v>
      </c>
      <c r="X45" s="308">
        <f t="shared" si="21"/>
        <v>0.83823895553474914</v>
      </c>
      <c r="Y45" s="308">
        <f t="shared" si="21"/>
        <v>0.83508022049210362</v>
      </c>
      <c r="Z45" s="308">
        <f t="shared" si="21"/>
        <v>0.83140451804349891</v>
      </c>
      <c r="AA45" s="308">
        <f t="shared" si="21"/>
        <v>0.82734889843444448</v>
      </c>
      <c r="AB45" s="308">
        <f t="shared" si="21"/>
        <v>0.82219641440742119</v>
      </c>
      <c r="AC45" s="308">
        <f t="shared" si="21"/>
        <v>0.81601166388488178</v>
      </c>
      <c r="AD45" s="308">
        <f t="shared" si="21"/>
        <v>0.80931061075235944</v>
      </c>
      <c r="AE45" s="308">
        <f t="shared" si="21"/>
        <v>0.8023308242296836</v>
      </c>
      <c r="AF45" s="308">
        <f t="shared" si="21"/>
        <v>0.79519794704165536</v>
      </c>
      <c r="AG45" s="308">
        <f t="shared" si="21"/>
        <v>0.78736421978548743</v>
      </c>
      <c r="AH45" s="308">
        <f t="shared" si="21"/>
        <v>0.77979674634670693</v>
      </c>
      <c r="AI45" s="308">
        <f t="shared" si="21"/>
        <v>0.77252754393011747</v>
      </c>
      <c r="AJ45" s="308">
        <f t="shared" si="21"/>
        <v>0.76559351114801866</v>
      </c>
      <c r="AK45" s="308">
        <f t="shared" si="21"/>
        <v>0.75904996050282181</v>
      </c>
      <c r="AL45" s="308">
        <f t="shared" si="21"/>
        <v>0.75290999943305392</v>
      </c>
      <c r="AM45" s="308">
        <f t="shared" si="21"/>
        <v>0.74727296042138125</v>
      </c>
      <c r="AN45" s="308">
        <f t="shared" si="21"/>
        <v>0.74215020629951056</v>
      </c>
      <c r="AO45" s="308">
        <f t="shared" si="21"/>
        <v>0.73750175726192424</v>
      </c>
      <c r="AP45" s="308">
        <f t="shared" si="21"/>
        <v>0.73241013767836993</v>
      </c>
      <c r="AQ45" s="308">
        <f t="shared" si="21"/>
        <v>0.72787648681607464</v>
      </c>
      <c r="AR45" s="308">
        <f t="shared" si="21"/>
        <v>0.72383385196210392</v>
      </c>
      <c r="AS45" s="308">
        <f t="shared" si="21"/>
        <v>0.72006538138715881</v>
      </c>
      <c r="AT45" s="308">
        <f t="shared" si="21"/>
        <v>0.71645786366390996</v>
      </c>
      <c r="AU45" s="309">
        <f t="shared" si="21"/>
        <v>0.71292438186115048</v>
      </c>
      <c r="AW45" s="310">
        <f>AA45-P45</f>
        <v>-2.0310555171809574E-2</v>
      </c>
      <c r="AX45" s="310">
        <f>AU45-P45</f>
        <v>-0.13473507174510357</v>
      </c>
    </row>
    <row r="46" spans="1:50" x14ac:dyDescent="0.25"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</row>
    <row r="47" spans="1:50" s="244" customFormat="1" ht="45" customHeight="1" x14ac:dyDescent="0.25">
      <c r="A47" s="239" t="s">
        <v>502</v>
      </c>
      <c r="B47" s="240" t="s">
        <v>533</v>
      </c>
      <c r="C47" s="242">
        <v>2006</v>
      </c>
      <c r="D47" s="242">
        <v>2007</v>
      </c>
      <c r="E47" s="242">
        <v>2008</v>
      </c>
      <c r="F47" s="242">
        <v>2009</v>
      </c>
      <c r="G47" s="242">
        <v>2010</v>
      </c>
      <c r="H47" s="242">
        <v>2011</v>
      </c>
      <c r="I47" s="242">
        <v>2012</v>
      </c>
      <c r="J47" s="242">
        <v>2013</v>
      </c>
      <c r="K47" s="242">
        <v>2014</v>
      </c>
      <c r="L47" s="242">
        <v>2015</v>
      </c>
      <c r="M47" s="242">
        <v>2016</v>
      </c>
      <c r="N47" s="242">
        <v>2017</v>
      </c>
      <c r="O47" s="242">
        <v>2018</v>
      </c>
      <c r="P47" s="242">
        <v>2019</v>
      </c>
      <c r="Q47" s="242">
        <v>2020</v>
      </c>
      <c r="R47" s="242">
        <v>2021</v>
      </c>
      <c r="S47" s="242">
        <v>2022</v>
      </c>
      <c r="T47" s="242">
        <v>2023</v>
      </c>
      <c r="U47" s="242">
        <v>2024</v>
      </c>
      <c r="V47" s="242">
        <v>2025</v>
      </c>
      <c r="W47" s="242">
        <v>2026</v>
      </c>
      <c r="X47" s="242">
        <v>2027</v>
      </c>
      <c r="Y47" s="242">
        <v>2028</v>
      </c>
      <c r="Z47" s="242">
        <v>2029</v>
      </c>
      <c r="AA47" s="242">
        <v>2030</v>
      </c>
      <c r="AB47" s="242">
        <v>2031</v>
      </c>
      <c r="AC47" s="242">
        <v>2032</v>
      </c>
      <c r="AD47" s="242">
        <v>2033</v>
      </c>
      <c r="AE47" s="242">
        <v>2034</v>
      </c>
      <c r="AF47" s="242">
        <v>2035</v>
      </c>
      <c r="AG47" s="242">
        <v>2036</v>
      </c>
      <c r="AH47" s="242">
        <v>2037</v>
      </c>
      <c r="AI47" s="242">
        <v>2038</v>
      </c>
      <c r="AJ47" s="242">
        <v>2039</v>
      </c>
      <c r="AK47" s="242">
        <v>2040</v>
      </c>
      <c r="AL47" s="242">
        <v>2041</v>
      </c>
      <c r="AM47" s="242">
        <v>2042</v>
      </c>
      <c r="AN47" s="242">
        <v>2043</v>
      </c>
      <c r="AO47" s="242">
        <v>2044</v>
      </c>
      <c r="AP47" s="242">
        <v>2045</v>
      </c>
      <c r="AQ47" s="242">
        <v>2046</v>
      </c>
      <c r="AR47" s="242">
        <v>2047</v>
      </c>
      <c r="AS47" s="242">
        <v>2048</v>
      </c>
      <c r="AT47" s="242">
        <v>2049</v>
      </c>
      <c r="AU47" s="243">
        <v>2050</v>
      </c>
      <c r="AW47" s="242" t="s">
        <v>534</v>
      </c>
      <c r="AX47" s="242" t="s">
        <v>535</v>
      </c>
    </row>
    <row r="48" spans="1:50" x14ac:dyDescent="0.25">
      <c r="B48" s="245" t="s">
        <v>1</v>
      </c>
      <c r="C48" s="246">
        <f t="shared" ref="C48:AU48" si="22">C49+C50+C53</f>
        <v>1</v>
      </c>
      <c r="D48" s="247">
        <f t="shared" si="22"/>
        <v>0.99999959924495674</v>
      </c>
      <c r="E48" s="247">
        <f t="shared" si="22"/>
        <v>0.99999977281886654</v>
      </c>
      <c r="F48" s="247">
        <f t="shared" si="22"/>
        <v>0.99999989517995658</v>
      </c>
      <c r="G48" s="247">
        <f t="shared" si="22"/>
        <v>0.99999999783413496</v>
      </c>
      <c r="H48" s="247">
        <f t="shared" si="22"/>
        <v>1.000000060770698</v>
      </c>
      <c r="I48" s="247">
        <f t="shared" si="22"/>
        <v>1.0000001040570337</v>
      </c>
      <c r="J48" s="247">
        <f t="shared" si="22"/>
        <v>1.0000001554256797</v>
      </c>
      <c r="K48" s="247">
        <f t="shared" si="22"/>
        <v>1.0000002317790884</v>
      </c>
      <c r="L48" s="247">
        <f t="shared" si="22"/>
        <v>1.0000002682583127</v>
      </c>
      <c r="M48" s="247">
        <f t="shared" si="22"/>
        <v>1.0000003654062879</v>
      </c>
      <c r="N48" s="247">
        <f t="shared" si="22"/>
        <v>1.0000004400764588</v>
      </c>
      <c r="O48" s="247">
        <f t="shared" si="22"/>
        <v>1.0000005045949241</v>
      </c>
      <c r="P48" s="247">
        <f t="shared" si="22"/>
        <v>1.000000619642933</v>
      </c>
      <c r="Q48" s="247">
        <f t="shared" si="22"/>
        <v>0.99924436422488649</v>
      </c>
      <c r="R48" s="247">
        <f t="shared" si="22"/>
        <v>1.0011123565992073</v>
      </c>
      <c r="S48" s="247">
        <f t="shared" si="22"/>
        <v>1.001711672231298</v>
      </c>
      <c r="T48" s="247">
        <f t="shared" si="22"/>
        <v>1.0022892658834195</v>
      </c>
      <c r="U48" s="247">
        <f t="shared" si="22"/>
        <v>1.00574067891792</v>
      </c>
      <c r="V48" s="247">
        <f t="shared" si="22"/>
        <v>1.0140598534116416</v>
      </c>
      <c r="W48" s="247">
        <f t="shared" si="22"/>
        <v>1.0079255473734259</v>
      </c>
      <c r="X48" s="247">
        <f t="shared" si="22"/>
        <v>1.0125621706965162</v>
      </c>
      <c r="Y48" s="247">
        <f t="shared" si="22"/>
        <v>1.020360453820407</v>
      </c>
      <c r="Z48" s="247">
        <f t="shared" si="22"/>
        <v>1.0300395785332441</v>
      </c>
      <c r="AA48" s="247">
        <f t="shared" si="22"/>
        <v>1.0407641032769315</v>
      </c>
      <c r="AB48" s="247">
        <f t="shared" si="22"/>
        <v>1.0482963565083829</v>
      </c>
      <c r="AC48" s="247">
        <f t="shared" si="22"/>
        <v>1.0561666737203794</v>
      </c>
      <c r="AD48" s="247">
        <f t="shared" si="22"/>
        <v>1.0632629864534082</v>
      </c>
      <c r="AE48" s="247">
        <f t="shared" si="22"/>
        <v>1.0697335459233619</v>
      </c>
      <c r="AF48" s="247">
        <f t="shared" si="22"/>
        <v>1.0763006937750759</v>
      </c>
      <c r="AG48" s="247">
        <f t="shared" si="22"/>
        <v>1.0827924854697319</v>
      </c>
      <c r="AH48" s="247">
        <f t="shared" si="22"/>
        <v>1.0889566928107373</v>
      </c>
      <c r="AI48" s="247">
        <f t="shared" si="22"/>
        <v>1.0951270157355049</v>
      </c>
      <c r="AJ48" s="247">
        <f t="shared" si="22"/>
        <v>1.1015008392883796</v>
      </c>
      <c r="AK48" s="247">
        <f t="shared" si="22"/>
        <v>1.1081520282767889</v>
      </c>
      <c r="AL48" s="247">
        <f t="shared" si="22"/>
        <v>1.1144444271234784</v>
      </c>
      <c r="AM48" s="247">
        <f t="shared" si="22"/>
        <v>1.1209565074763868</v>
      </c>
      <c r="AN48" s="247">
        <f t="shared" si="22"/>
        <v>1.1275846966328076</v>
      </c>
      <c r="AO48" s="247">
        <f t="shared" si="22"/>
        <v>1.1342545140088744</v>
      </c>
      <c r="AP48" s="247">
        <f t="shared" si="22"/>
        <v>1.1426201279060053</v>
      </c>
      <c r="AQ48" s="247">
        <f t="shared" si="22"/>
        <v>1.1531737214695745</v>
      </c>
      <c r="AR48" s="247">
        <f t="shared" si="22"/>
        <v>1.1620009995658109</v>
      </c>
      <c r="AS48" s="247">
        <f t="shared" si="22"/>
        <v>1.1698384154004213</v>
      </c>
      <c r="AT48" s="247">
        <f t="shared" si="22"/>
        <v>1.1770462483773281</v>
      </c>
      <c r="AU48" s="248">
        <f t="shared" si="22"/>
        <v>1.1837926667720704</v>
      </c>
    </row>
    <row r="49" spans="1:50" x14ac:dyDescent="0.25">
      <c r="B49" s="249" t="s">
        <v>494</v>
      </c>
      <c r="C49" s="300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1"/>
      <c r="AU49" s="252"/>
      <c r="AW49" s="253"/>
    </row>
    <row r="50" spans="1:50" x14ac:dyDescent="0.25">
      <c r="B50" s="254" t="s">
        <v>495</v>
      </c>
      <c r="C50" s="301">
        <f>C15/(C$2-C$3)</f>
        <v>0.29999999998794452</v>
      </c>
      <c r="D50" s="301">
        <f t="shared" ref="D50:AU51" si="23">D15/(D$2-D$3)</f>
        <v>0.30655660874279866</v>
      </c>
      <c r="E50" s="301">
        <f t="shared" si="23"/>
        <v>0.31330853253080898</v>
      </c>
      <c r="F50" s="301">
        <f t="shared" si="23"/>
        <v>0.31964152927732037</v>
      </c>
      <c r="G50" s="301">
        <f t="shared" si="23"/>
        <v>0.32469118975996425</v>
      </c>
      <c r="H50" s="301">
        <f t="shared" si="23"/>
        <v>0.33161061247839091</v>
      </c>
      <c r="I50" s="301">
        <f t="shared" si="23"/>
        <v>0.34004660095868727</v>
      </c>
      <c r="J50" s="301">
        <f t="shared" si="23"/>
        <v>0.34784226679638469</v>
      </c>
      <c r="K50" s="301">
        <f t="shared" si="23"/>
        <v>0.35512637102898514</v>
      </c>
      <c r="L50" s="301">
        <f t="shared" si="23"/>
        <v>0.36402397127569086</v>
      </c>
      <c r="M50" s="301">
        <f t="shared" si="23"/>
        <v>0.35950770969608414</v>
      </c>
      <c r="N50" s="301">
        <f t="shared" si="23"/>
        <v>0.35476233086015874</v>
      </c>
      <c r="O50" s="301">
        <f t="shared" si="23"/>
        <v>0.34974703558235964</v>
      </c>
      <c r="P50" s="301">
        <f t="shared" si="23"/>
        <v>0.34200706194721092</v>
      </c>
      <c r="Q50" s="301">
        <f t="shared" si="23"/>
        <v>0.34307605642744593</v>
      </c>
      <c r="R50" s="301">
        <f t="shared" si="23"/>
        <v>0.34112461563825974</v>
      </c>
      <c r="S50" s="301">
        <f t="shared" si="23"/>
        <v>0.34004031086080155</v>
      </c>
      <c r="T50" s="301">
        <f t="shared" si="23"/>
        <v>0.34117197273777466</v>
      </c>
      <c r="U50" s="301">
        <f t="shared" si="23"/>
        <v>0.34335821139231232</v>
      </c>
      <c r="V50" s="301">
        <f t="shared" si="23"/>
        <v>0.34714793784002829</v>
      </c>
      <c r="W50" s="301">
        <f t="shared" si="23"/>
        <v>0.34582832233804561</v>
      </c>
      <c r="X50" s="301">
        <f t="shared" si="23"/>
        <v>0.3481402128952642</v>
      </c>
      <c r="Y50" s="301">
        <f t="shared" si="23"/>
        <v>0.35131269825759848</v>
      </c>
      <c r="Z50" s="301">
        <f t="shared" si="23"/>
        <v>0.3550023140142623</v>
      </c>
      <c r="AA50" s="301">
        <f t="shared" si="23"/>
        <v>0.35896335108203109</v>
      </c>
      <c r="AB50" s="301">
        <f t="shared" si="23"/>
        <v>0.36175577192655123</v>
      </c>
      <c r="AC50" s="301">
        <f t="shared" si="23"/>
        <v>0.36481778261741876</v>
      </c>
      <c r="AD50" s="301">
        <f t="shared" si="23"/>
        <v>0.3674970835750167</v>
      </c>
      <c r="AE50" s="301">
        <f t="shared" si="23"/>
        <v>0.36991041983315565</v>
      </c>
      <c r="AF50" s="301">
        <f t="shared" si="23"/>
        <v>0.37252456523199484</v>
      </c>
      <c r="AG50" s="301">
        <f t="shared" si="23"/>
        <v>0.37480162861637512</v>
      </c>
      <c r="AH50" s="301">
        <f t="shared" si="23"/>
        <v>0.37700725100136007</v>
      </c>
      <c r="AI50" s="301">
        <f t="shared" si="23"/>
        <v>0.37922980678239315</v>
      </c>
      <c r="AJ50" s="301">
        <f t="shared" si="23"/>
        <v>0.38151968243450257</v>
      </c>
      <c r="AK50" s="301">
        <f t="shared" si="23"/>
        <v>0.38390329218077845</v>
      </c>
      <c r="AL50" s="301">
        <f t="shared" si="23"/>
        <v>0.38594735641183076</v>
      </c>
      <c r="AM50" s="301">
        <f t="shared" si="23"/>
        <v>0.38816137304310272</v>
      </c>
      <c r="AN50" s="301">
        <f t="shared" si="23"/>
        <v>0.39045826606327366</v>
      </c>
      <c r="AO50" s="301">
        <f t="shared" si="23"/>
        <v>0.39279072099716356</v>
      </c>
      <c r="AP50" s="301">
        <f t="shared" si="23"/>
        <v>0.39573197161671769</v>
      </c>
      <c r="AQ50" s="301">
        <f t="shared" si="23"/>
        <v>0.40051227212091084</v>
      </c>
      <c r="AR50" s="301">
        <f t="shared" si="23"/>
        <v>0.40421343590110459</v>
      </c>
      <c r="AS50" s="301">
        <f t="shared" si="23"/>
        <v>0.40740979122463389</v>
      </c>
      <c r="AT50" s="301">
        <f t="shared" si="23"/>
        <v>0.41035243737157096</v>
      </c>
      <c r="AU50" s="302">
        <f t="shared" si="23"/>
        <v>0.41313520032029338</v>
      </c>
      <c r="AW50" s="303">
        <f t="shared" ref="AW50:AW55" si="24">AA50-P50</f>
        <v>1.6956289134820168E-2</v>
      </c>
      <c r="AX50" s="303">
        <f t="shared" ref="AX50:AX55" si="25">AU50-P50</f>
        <v>7.1128138373082461E-2</v>
      </c>
    </row>
    <row r="51" spans="1:50" x14ac:dyDescent="0.25">
      <c r="B51" s="258" t="s">
        <v>496</v>
      </c>
      <c r="C51" s="304">
        <f>C16/(C$2-C$3)</f>
        <v>0.1970599631421219</v>
      </c>
      <c r="D51" s="304">
        <f t="shared" si="23"/>
        <v>0.20052427487531826</v>
      </c>
      <c r="E51" s="304">
        <f t="shared" si="23"/>
        <v>0.2055171113028085</v>
      </c>
      <c r="F51" s="304">
        <f t="shared" si="23"/>
        <v>0.20909218753847353</v>
      </c>
      <c r="G51" s="304">
        <f t="shared" si="23"/>
        <v>0.21235936774647363</v>
      </c>
      <c r="H51" s="304">
        <f t="shared" si="23"/>
        <v>0.21474812316001926</v>
      </c>
      <c r="I51" s="304">
        <f t="shared" si="23"/>
        <v>0.22161503911864497</v>
      </c>
      <c r="J51" s="304">
        <f t="shared" si="23"/>
        <v>0.22806412395801956</v>
      </c>
      <c r="K51" s="304">
        <f t="shared" si="23"/>
        <v>0.23294477296128452</v>
      </c>
      <c r="L51" s="304">
        <f t="shared" si="23"/>
        <v>0.24322852702181802</v>
      </c>
      <c r="M51" s="304">
        <f t="shared" si="23"/>
        <v>0.24511910631208766</v>
      </c>
      <c r="N51" s="304">
        <f t="shared" si="23"/>
        <v>0.24201781261204422</v>
      </c>
      <c r="O51" s="304">
        <f t="shared" si="23"/>
        <v>0.23876019139041538</v>
      </c>
      <c r="P51" s="304">
        <f t="shared" si="23"/>
        <v>0.23984009533707729</v>
      </c>
      <c r="Q51" s="304">
        <f t="shared" si="23"/>
        <v>0.24495297225429422</v>
      </c>
      <c r="R51" s="304">
        <f t="shared" si="23"/>
        <v>0.24078865156904816</v>
      </c>
      <c r="S51" s="304">
        <f t="shared" si="23"/>
        <v>0.23856313419843514</v>
      </c>
      <c r="T51" s="304">
        <f t="shared" si="23"/>
        <v>0.24119917075163785</v>
      </c>
      <c r="U51" s="304">
        <f t="shared" si="23"/>
        <v>0.24409786653920065</v>
      </c>
      <c r="V51" s="304">
        <f t="shared" si="23"/>
        <v>0.24767919683586789</v>
      </c>
      <c r="W51" s="304">
        <f t="shared" si="23"/>
        <v>0.2474901777357475</v>
      </c>
      <c r="X51" s="304">
        <f t="shared" si="23"/>
        <v>0.24967284720397592</v>
      </c>
      <c r="Y51" s="304">
        <f t="shared" si="23"/>
        <v>0.25233452030392017</v>
      </c>
      <c r="Z51" s="304">
        <f t="shared" si="23"/>
        <v>0.25526231540926447</v>
      </c>
      <c r="AA51" s="304">
        <f t="shared" si="23"/>
        <v>0.25829888109811688</v>
      </c>
      <c r="AB51" s="304">
        <f t="shared" si="23"/>
        <v>0.26041829132475264</v>
      </c>
      <c r="AC51" s="304">
        <f t="shared" si="23"/>
        <v>0.26300903923066071</v>
      </c>
      <c r="AD51" s="304">
        <f t="shared" si="23"/>
        <v>0.26517655415487607</v>
      </c>
      <c r="AE51" s="304">
        <f t="shared" si="23"/>
        <v>0.26710433905230074</v>
      </c>
      <c r="AF51" s="304">
        <f t="shared" si="23"/>
        <v>0.26947618408045437</v>
      </c>
      <c r="AG51" s="304">
        <f t="shared" si="23"/>
        <v>0.27113305642918006</v>
      </c>
      <c r="AH51" s="304">
        <f t="shared" si="23"/>
        <v>0.27282302477328474</v>
      </c>
      <c r="AI51" s="304">
        <f t="shared" si="23"/>
        <v>0.27455513035706963</v>
      </c>
      <c r="AJ51" s="304">
        <f t="shared" si="23"/>
        <v>0.27633254763767134</v>
      </c>
      <c r="AK51" s="304">
        <f t="shared" si="23"/>
        <v>0.27817128787682321</v>
      </c>
      <c r="AL51" s="304">
        <f t="shared" si="23"/>
        <v>0.27934189694239481</v>
      </c>
      <c r="AM51" s="304">
        <f t="shared" si="23"/>
        <v>0.2807379160262069</v>
      </c>
      <c r="AN51" s="304">
        <f t="shared" si="23"/>
        <v>0.28222525774914686</v>
      </c>
      <c r="AO51" s="304">
        <f t="shared" si="23"/>
        <v>0.28374124042894133</v>
      </c>
      <c r="AP51" s="304">
        <f t="shared" si="23"/>
        <v>0.28570282841080313</v>
      </c>
      <c r="AQ51" s="304">
        <f t="shared" si="23"/>
        <v>0.29071206410164652</v>
      </c>
      <c r="AR51" s="304">
        <f t="shared" si="23"/>
        <v>0.29414846737783101</v>
      </c>
      <c r="AS51" s="304">
        <f t="shared" si="23"/>
        <v>0.29691383973949309</v>
      </c>
      <c r="AT51" s="304">
        <f t="shared" si="23"/>
        <v>0.29938187126007287</v>
      </c>
      <c r="AU51" s="305">
        <f t="shared" si="23"/>
        <v>0.30167778842255366</v>
      </c>
      <c r="AW51" s="303">
        <f t="shared" si="24"/>
        <v>1.8458785761039598E-2</v>
      </c>
      <c r="AX51" s="303">
        <f t="shared" si="25"/>
        <v>6.1837693085476375E-2</v>
      </c>
    </row>
    <row r="52" spans="1:50" x14ac:dyDescent="0.25">
      <c r="B52" s="261" t="s">
        <v>497</v>
      </c>
      <c r="C52" s="306">
        <f t="shared" ref="C52:AU56" si="26">C17/(C$2-C$3)</f>
        <v>5.6863255357502064E-2</v>
      </c>
      <c r="D52" s="306">
        <f t="shared" si="26"/>
        <v>5.6215833248669606E-2</v>
      </c>
      <c r="E52" s="306">
        <f t="shared" si="26"/>
        <v>5.5049724503412098E-2</v>
      </c>
      <c r="F52" s="306">
        <f t="shared" si="26"/>
        <v>5.4451709676066676E-2</v>
      </c>
      <c r="G52" s="306">
        <f t="shared" si="26"/>
        <v>5.3975861614313829E-2</v>
      </c>
      <c r="H52" s="306">
        <f t="shared" si="26"/>
        <v>5.3534456375230799E-2</v>
      </c>
      <c r="I52" s="306">
        <f t="shared" si="26"/>
        <v>5.2161480200640535E-2</v>
      </c>
      <c r="J52" s="306">
        <f t="shared" si="26"/>
        <v>5.1014748133745839E-2</v>
      </c>
      <c r="K52" s="306">
        <f t="shared" si="26"/>
        <v>5.0253608280226174E-2</v>
      </c>
      <c r="L52" s="306">
        <f t="shared" si="26"/>
        <v>4.840031636771007E-2</v>
      </c>
      <c r="M52" s="306">
        <f t="shared" si="26"/>
        <v>4.8351512669009777E-2</v>
      </c>
      <c r="N52" s="306">
        <f t="shared" si="26"/>
        <v>4.9156622972159301E-2</v>
      </c>
      <c r="O52" s="306">
        <f t="shared" si="26"/>
        <v>5.0002214413812099E-2</v>
      </c>
      <c r="P52" s="306">
        <f t="shared" si="26"/>
        <v>5.0209992557876358E-2</v>
      </c>
      <c r="Q52" s="306">
        <f t="shared" si="26"/>
        <v>9.8833609734762587E-2</v>
      </c>
      <c r="R52" s="306">
        <f t="shared" si="26"/>
        <v>5.0113878728423683E-2</v>
      </c>
      <c r="S52" s="306">
        <f t="shared" si="26"/>
        <v>5.0627663977589173E-2</v>
      </c>
      <c r="T52" s="306">
        <f t="shared" si="26"/>
        <v>5.0091150840795989E-2</v>
      </c>
      <c r="U52" s="306">
        <f t="shared" si="26"/>
        <v>4.9766406987665088E-2</v>
      </c>
      <c r="V52" s="306">
        <f t="shared" si="26"/>
        <v>4.9782345751102637E-2</v>
      </c>
      <c r="W52" s="306">
        <f t="shared" si="26"/>
        <v>4.9151495641326426E-2</v>
      </c>
      <c r="X52" s="306">
        <f t="shared" si="26"/>
        <v>4.9115924308994599E-2</v>
      </c>
      <c r="Y52" s="306">
        <f t="shared" si="26"/>
        <v>4.9312374227518448E-2</v>
      </c>
      <c r="Z52" s="306">
        <f t="shared" si="26"/>
        <v>4.9651576060730084E-2</v>
      </c>
      <c r="AA52" s="306">
        <f t="shared" si="26"/>
        <v>0.10153405336831041</v>
      </c>
      <c r="AB52" s="306">
        <f t="shared" si="26"/>
        <v>5.0385356064557178E-2</v>
      </c>
      <c r="AC52" s="306">
        <f t="shared" si="26"/>
        <v>5.062942122502033E-2</v>
      </c>
      <c r="AD52" s="306">
        <f t="shared" si="26"/>
        <v>5.0886631453847975E-2</v>
      </c>
      <c r="AE52" s="306">
        <f t="shared" si="26"/>
        <v>5.1132539362708722E-2</v>
      </c>
      <c r="AF52" s="306">
        <f t="shared" si="26"/>
        <v>5.1296549684257328E-2</v>
      </c>
      <c r="AG52" s="306">
        <f t="shared" si="26"/>
        <v>5.1602771438115078E-2</v>
      </c>
      <c r="AH52" s="306">
        <f t="shared" si="26"/>
        <v>5.186990421608343E-2</v>
      </c>
      <c r="AI52" s="306">
        <f t="shared" si="26"/>
        <v>5.2129617716052359E-2</v>
      </c>
      <c r="AJ52" s="306">
        <f t="shared" si="26"/>
        <v>5.2400799067308899E-2</v>
      </c>
      <c r="AK52" s="306">
        <f t="shared" si="26"/>
        <v>5.2687328629479439E-2</v>
      </c>
      <c r="AL52" s="306">
        <f t="shared" si="26"/>
        <v>5.3075618121944702E-2</v>
      </c>
      <c r="AM52" s="306">
        <f t="shared" si="26"/>
        <v>5.3437557280717349E-2</v>
      </c>
      <c r="AN52" s="306">
        <f t="shared" si="26"/>
        <v>5.3791355734281086E-2</v>
      </c>
      <c r="AO52" s="306">
        <f t="shared" si="26"/>
        <v>5.4142833519019461E-2</v>
      </c>
      <c r="AP52" s="306">
        <f t="shared" si="26"/>
        <v>5.4569855273556095E-2</v>
      </c>
      <c r="AQ52" s="306">
        <f t="shared" si="26"/>
        <v>5.4581729582571854E-2</v>
      </c>
      <c r="AR52" s="306">
        <f t="shared" si="26"/>
        <v>5.4746545799414244E-2</v>
      </c>
      <c r="AS52" s="306">
        <f t="shared" si="26"/>
        <v>5.4949743732407942E-2</v>
      </c>
      <c r="AT52" s="306">
        <f t="shared" si="26"/>
        <v>5.514958691893742E-2</v>
      </c>
      <c r="AU52" s="307">
        <f t="shared" si="26"/>
        <v>0.11248491291703323</v>
      </c>
      <c r="AW52" s="303">
        <f t="shared" si="24"/>
        <v>5.1324060810434051E-2</v>
      </c>
      <c r="AX52" s="303">
        <f t="shared" si="25"/>
        <v>6.2274920359156875E-2</v>
      </c>
    </row>
    <row r="53" spans="1:50" x14ac:dyDescent="0.25">
      <c r="B53" s="258" t="s">
        <v>498</v>
      </c>
      <c r="C53" s="304">
        <f t="shared" si="26"/>
        <v>0.70000000001205542</v>
      </c>
      <c r="D53" s="304">
        <f t="shared" si="26"/>
        <v>0.69344299050215807</v>
      </c>
      <c r="E53" s="304">
        <f t="shared" si="26"/>
        <v>0.68669124028805761</v>
      </c>
      <c r="F53" s="304">
        <f t="shared" si="26"/>
        <v>0.68035836590263621</v>
      </c>
      <c r="G53" s="304">
        <f t="shared" si="26"/>
        <v>0.67530880807417071</v>
      </c>
      <c r="H53" s="304">
        <f t="shared" si="26"/>
        <v>0.66838944829230706</v>
      </c>
      <c r="I53" s="304">
        <f t="shared" si="26"/>
        <v>0.65995350309834644</v>
      </c>
      <c r="J53" s="304">
        <f t="shared" si="26"/>
        <v>0.65215788862929491</v>
      </c>
      <c r="K53" s="304">
        <f t="shared" si="26"/>
        <v>0.64487386075010333</v>
      </c>
      <c r="L53" s="304">
        <f t="shared" si="26"/>
        <v>0.63597629698262181</v>
      </c>
      <c r="M53" s="304">
        <f t="shared" si="26"/>
        <v>0.64049265571020364</v>
      </c>
      <c r="N53" s="304">
        <f t="shared" si="26"/>
        <v>0.64523810921629998</v>
      </c>
      <c r="O53" s="304">
        <f t="shared" si="26"/>
        <v>0.65025346901256431</v>
      </c>
      <c r="P53" s="304">
        <f t="shared" si="26"/>
        <v>0.65799355769572199</v>
      </c>
      <c r="Q53" s="304">
        <f t="shared" si="26"/>
        <v>0.65616830779744051</v>
      </c>
      <c r="R53" s="304">
        <f t="shared" si="26"/>
        <v>0.65998774096094748</v>
      </c>
      <c r="S53" s="304">
        <f t="shared" si="26"/>
        <v>0.66167136137049654</v>
      </c>
      <c r="T53" s="304">
        <f t="shared" si="26"/>
        <v>0.66111729314564471</v>
      </c>
      <c r="U53" s="304">
        <f t="shared" si="26"/>
        <v>0.6623824675256077</v>
      </c>
      <c r="V53" s="304">
        <f t="shared" si="26"/>
        <v>0.66691191557161333</v>
      </c>
      <c r="W53" s="304">
        <f t="shared" si="26"/>
        <v>0.66209722503538027</v>
      </c>
      <c r="X53" s="304">
        <f t="shared" si="26"/>
        <v>0.66442195780125202</v>
      </c>
      <c r="Y53" s="304">
        <f t="shared" si="26"/>
        <v>0.66904775556280849</v>
      </c>
      <c r="Z53" s="304">
        <f t="shared" si="26"/>
        <v>0.67503726451898183</v>
      </c>
      <c r="AA53" s="304">
        <f t="shared" si="26"/>
        <v>0.68180075219490044</v>
      </c>
      <c r="AB53" s="304">
        <f t="shared" si="26"/>
        <v>0.68654058458183165</v>
      </c>
      <c r="AC53" s="304">
        <f t="shared" si="26"/>
        <v>0.69134889110296072</v>
      </c>
      <c r="AD53" s="304">
        <f t="shared" si="26"/>
        <v>0.69576590287839157</v>
      </c>
      <c r="AE53" s="304">
        <f t="shared" si="26"/>
        <v>0.69982312609020636</v>
      </c>
      <c r="AF53" s="304">
        <f t="shared" si="26"/>
        <v>0.70377612854308114</v>
      </c>
      <c r="AG53" s="304">
        <f t="shared" si="26"/>
        <v>0.70799085685335683</v>
      </c>
      <c r="AH53" s="304">
        <f t="shared" si="26"/>
        <v>0.71194944180937725</v>
      </c>
      <c r="AI53" s="304">
        <f t="shared" si="26"/>
        <v>0.71589720895311171</v>
      </c>
      <c r="AJ53" s="304">
        <f t="shared" si="26"/>
        <v>0.71998115685387709</v>
      </c>
      <c r="AK53" s="304">
        <f t="shared" si="26"/>
        <v>0.72424873609601059</v>
      </c>
      <c r="AL53" s="304">
        <f t="shared" si="26"/>
        <v>0.7284970707116476</v>
      </c>
      <c r="AM53" s="304">
        <f t="shared" si="26"/>
        <v>0.73279513443328403</v>
      </c>
      <c r="AN53" s="304">
        <f t="shared" si="26"/>
        <v>0.73712643056953397</v>
      </c>
      <c r="AO53" s="304">
        <f t="shared" si="26"/>
        <v>0.74146379301171095</v>
      </c>
      <c r="AP53" s="304">
        <f t="shared" si="26"/>
        <v>0.74688815628928773</v>
      </c>
      <c r="AQ53" s="304">
        <f t="shared" si="26"/>
        <v>0.75266144934866375</v>
      </c>
      <c r="AR53" s="304">
        <f t="shared" si="26"/>
        <v>0.75778756366470634</v>
      </c>
      <c r="AS53" s="304">
        <f t="shared" si="26"/>
        <v>0.76242862417578738</v>
      </c>
      <c r="AT53" s="304">
        <f t="shared" si="26"/>
        <v>0.76669381100575706</v>
      </c>
      <c r="AU53" s="305">
        <f t="shared" si="26"/>
        <v>0.77065746645177702</v>
      </c>
      <c r="AW53" s="303">
        <f t="shared" si="24"/>
        <v>2.3807194499178452E-2</v>
      </c>
      <c r="AX53" s="303">
        <f t="shared" si="25"/>
        <v>0.11266390875605503</v>
      </c>
    </row>
    <row r="54" spans="1:50" x14ac:dyDescent="0.25">
      <c r="B54" s="258" t="s">
        <v>499</v>
      </c>
      <c r="C54" s="304">
        <f t="shared" si="26"/>
        <v>0.64313674466660875</v>
      </c>
      <c r="D54" s="304">
        <f t="shared" si="26"/>
        <v>0.63722728480563118</v>
      </c>
      <c r="E54" s="304">
        <f t="shared" si="26"/>
        <v>0.63164541328623669</v>
      </c>
      <c r="F54" s="304">
        <f t="shared" si="26"/>
        <v>0.62591059927929416</v>
      </c>
      <c r="G54" s="304">
        <f t="shared" si="26"/>
        <v>0.62133691202900931</v>
      </c>
      <c r="H54" s="304">
        <f t="shared" si="26"/>
        <v>0.61485904345438069</v>
      </c>
      <c r="I54" s="304">
        <f t="shared" si="26"/>
        <v>0.60780106944599099</v>
      </c>
      <c r="J54" s="304">
        <f t="shared" si="26"/>
        <v>0.60115506659273998</v>
      </c>
      <c r="K54" s="304">
        <f t="shared" si="26"/>
        <v>0.59463244023479656</v>
      </c>
      <c r="L54" s="304">
        <f t="shared" si="26"/>
        <v>0.58760296467477124</v>
      </c>
      <c r="M54" s="304">
        <f t="shared" si="26"/>
        <v>0.59217003897387888</v>
      </c>
      <c r="N54" s="304">
        <f t="shared" si="26"/>
        <v>0.59611279951632035</v>
      </c>
      <c r="O54" s="304">
        <f t="shared" si="26"/>
        <v>0.60028514329870197</v>
      </c>
      <c r="P54" s="304">
        <f t="shared" si="26"/>
        <v>0.60781947240901157</v>
      </c>
      <c r="Q54" s="304">
        <f t="shared" si="26"/>
        <v>0.60709429413545546</v>
      </c>
      <c r="R54" s="304">
        <f t="shared" si="26"/>
        <v>0.60799984895740655</v>
      </c>
      <c r="S54" s="304">
        <f t="shared" si="26"/>
        <v>0.6085576375415126</v>
      </c>
      <c r="T54" s="304">
        <f t="shared" si="26"/>
        <v>0.60793655548212966</v>
      </c>
      <c r="U54" s="304">
        <f t="shared" si="26"/>
        <v>0.60891326230492049</v>
      </c>
      <c r="V54" s="304">
        <f t="shared" si="26"/>
        <v>0.61278949627190837</v>
      </c>
      <c r="W54" s="304">
        <f t="shared" si="26"/>
        <v>0.60802946390433321</v>
      </c>
      <c r="X54" s="304">
        <f t="shared" si="26"/>
        <v>0.60976291446920672</v>
      </c>
      <c r="Y54" s="304">
        <f t="shared" si="26"/>
        <v>0.61354005516547672</v>
      </c>
      <c r="Z54" s="304">
        <f t="shared" si="26"/>
        <v>0.6185161881271567</v>
      </c>
      <c r="AA54" s="304">
        <f t="shared" si="26"/>
        <v>0.62415841230450941</v>
      </c>
      <c r="AB54" s="304">
        <f t="shared" si="26"/>
        <v>0.62791169884549214</v>
      </c>
      <c r="AC54" s="304">
        <f t="shared" si="26"/>
        <v>0.63178622929970474</v>
      </c>
      <c r="AD54" s="304">
        <f t="shared" si="26"/>
        <v>0.63525343195805584</v>
      </c>
      <c r="AE54" s="304">
        <f t="shared" si="26"/>
        <v>0.63836995412665132</v>
      </c>
      <c r="AF54" s="304">
        <f t="shared" si="26"/>
        <v>0.64145903335671073</v>
      </c>
      <c r="AG54" s="304">
        <f t="shared" si="26"/>
        <v>0.64465656188948228</v>
      </c>
      <c r="AH54" s="304">
        <f t="shared" si="26"/>
        <v>0.64763446593189944</v>
      </c>
      <c r="AI54" s="304">
        <f t="shared" si="26"/>
        <v>0.65060259160516609</v>
      </c>
      <c r="AJ54" s="304">
        <f t="shared" si="26"/>
        <v>0.6536862502446843</v>
      </c>
      <c r="AK54" s="304">
        <f t="shared" si="26"/>
        <v>0.65692769440783616</v>
      </c>
      <c r="AL54" s="304">
        <f t="shared" si="26"/>
        <v>0.66004159249973759</v>
      </c>
      <c r="AM54" s="304">
        <f t="shared" si="26"/>
        <v>0.66322344633663854</v>
      </c>
      <c r="AN54" s="304">
        <f t="shared" si="26"/>
        <v>0.66643882311001579</v>
      </c>
      <c r="AO54" s="304">
        <f t="shared" si="26"/>
        <v>0.66965530957998232</v>
      </c>
      <c r="AP54" s="304">
        <f t="shared" si="26"/>
        <v>0.67384923686121545</v>
      </c>
      <c r="AQ54" s="304">
        <f t="shared" si="26"/>
        <v>0.67879042393516376</v>
      </c>
      <c r="AR54" s="304">
        <f t="shared" si="26"/>
        <v>0.68293749229788447</v>
      </c>
      <c r="AS54" s="304">
        <f t="shared" si="26"/>
        <v>0.6865654934338985</v>
      </c>
      <c r="AT54" s="304">
        <f t="shared" si="26"/>
        <v>0.68982378761880425</v>
      </c>
      <c r="AU54" s="305">
        <f t="shared" si="26"/>
        <v>0.69279417291769585</v>
      </c>
      <c r="AW54" s="303">
        <f t="shared" si="24"/>
        <v>1.6338939895497839E-2</v>
      </c>
      <c r="AX54" s="303">
        <f t="shared" si="25"/>
        <v>8.4974700508684275E-2</v>
      </c>
    </row>
    <row r="55" spans="1:50" x14ac:dyDescent="0.25">
      <c r="B55" s="261" t="s">
        <v>500</v>
      </c>
      <c r="C55" s="306">
        <f t="shared" si="26"/>
        <v>0.10294003683376719</v>
      </c>
      <c r="D55" s="306">
        <f t="shared" si="26"/>
        <v>0.10603749851803178</v>
      </c>
      <c r="E55" s="306">
        <f t="shared" si="26"/>
        <v>0.10779903354352029</v>
      </c>
      <c r="F55" s="306">
        <f t="shared" si="26"/>
        <v>0.110559440722967</v>
      </c>
      <c r="G55" s="306">
        <f t="shared" si="26"/>
        <v>0.112342089297272</v>
      </c>
      <c r="H55" s="306">
        <f t="shared" si="26"/>
        <v>0.11690379208653882</v>
      </c>
      <c r="I55" s="306">
        <f t="shared" si="26"/>
        <v>0.11848650739873262</v>
      </c>
      <c r="J55" s="306">
        <f t="shared" si="26"/>
        <v>0.11984611275282145</v>
      </c>
      <c r="K55" s="306">
        <f t="shared" si="26"/>
        <v>0.1222510598436818</v>
      </c>
      <c r="L55" s="306">
        <f t="shared" si="26"/>
        <v>0.12098412933827273</v>
      </c>
      <c r="M55" s="306">
        <f t="shared" si="26"/>
        <v>0.11472188216589507</v>
      </c>
      <c r="N55" s="306">
        <f t="shared" si="26"/>
        <v>0.11307351450483147</v>
      </c>
      <c r="O55" s="306">
        <f t="shared" si="26"/>
        <v>0.11131136578050239</v>
      </c>
      <c r="P55" s="306">
        <f t="shared" si="26"/>
        <v>0.10274713415958565</v>
      </c>
      <c r="Q55" s="306">
        <f t="shared" si="26"/>
        <v>4.9119729143193229E-2</v>
      </c>
      <c r="R55" s="306">
        <f t="shared" si="26"/>
        <v>0.1010982250173415</v>
      </c>
      <c r="S55" s="306">
        <f t="shared" si="26"/>
        <v>0.10225216841137194</v>
      </c>
      <c r="T55" s="306">
        <f t="shared" si="26"/>
        <v>0.10077373915321237</v>
      </c>
      <c r="U55" s="306">
        <f t="shared" si="26"/>
        <v>0.10007910788255704</v>
      </c>
      <c r="V55" s="306">
        <f t="shared" si="26"/>
        <v>0.10030199573237085</v>
      </c>
      <c r="W55" s="306">
        <f t="shared" si="26"/>
        <v>9.9172194772811043E-2</v>
      </c>
      <c r="X55" s="306">
        <f t="shared" si="26"/>
        <v>9.9308942379751602E-2</v>
      </c>
      <c r="Y55" s="306">
        <f t="shared" si="26"/>
        <v>9.9828462950921626E-2</v>
      </c>
      <c r="Z55" s="306">
        <f t="shared" si="26"/>
        <v>0.10059974615921032</v>
      </c>
      <c r="AA55" s="306">
        <f t="shared" si="26"/>
        <v>5.0079592473950101E-2</v>
      </c>
      <c r="AB55" s="306">
        <f t="shared" si="26"/>
        <v>0.10221391097477656</v>
      </c>
      <c r="AC55" s="306">
        <f t="shared" si="26"/>
        <v>0.10269359877570064</v>
      </c>
      <c r="AD55" s="306">
        <f t="shared" si="26"/>
        <v>0.10321225694228385</v>
      </c>
      <c r="AE55" s="306">
        <f t="shared" si="26"/>
        <v>0.10370389623155456</v>
      </c>
      <c r="AF55" s="306">
        <f t="shared" si="26"/>
        <v>0.10395409563279404</v>
      </c>
      <c r="AG55" s="306">
        <f t="shared" si="26"/>
        <v>0.10457982343723632</v>
      </c>
      <c r="AH55" s="306">
        <f t="shared" si="26"/>
        <v>0.10510089859227077</v>
      </c>
      <c r="AI55" s="306">
        <f t="shared" si="26"/>
        <v>0.10559685315130184</v>
      </c>
      <c r="AJ55" s="306">
        <f t="shared" si="26"/>
        <v>0.10611497295219308</v>
      </c>
      <c r="AK55" s="306">
        <f t="shared" si="26"/>
        <v>0.10666572106377036</v>
      </c>
      <c r="AL55" s="306">
        <f t="shared" si="26"/>
        <v>0.10754477072729074</v>
      </c>
      <c r="AM55" s="306">
        <f t="shared" si="26"/>
        <v>0.10836842980712716</v>
      </c>
      <c r="AN55" s="306">
        <f t="shared" si="26"/>
        <v>0.10918376524840126</v>
      </c>
      <c r="AO55" s="306">
        <f t="shared" si="26"/>
        <v>0.11000609937837594</v>
      </c>
      <c r="AP55" s="306">
        <f t="shared" si="26"/>
        <v>0.11099309201029119</v>
      </c>
      <c r="AQ55" s="306">
        <f t="shared" si="26"/>
        <v>0.1107906810384634</v>
      </c>
      <c r="AR55" s="306">
        <f t="shared" si="26"/>
        <v>0.11106805410945057</v>
      </c>
      <c r="AS55" s="306">
        <f t="shared" si="26"/>
        <v>0.11150815413732974</v>
      </c>
      <c r="AT55" s="306">
        <f t="shared" si="26"/>
        <v>0.11199071943371548</v>
      </c>
      <c r="AU55" s="307">
        <f t="shared" si="26"/>
        <v>5.5337518158524612E-2</v>
      </c>
      <c r="AW55" s="303">
        <f t="shared" si="24"/>
        <v>-5.2667541685635554E-2</v>
      </c>
      <c r="AX55" s="303">
        <f t="shared" si="25"/>
        <v>-4.7409616001061042E-2</v>
      </c>
    </row>
    <row r="56" spans="1:50" x14ac:dyDescent="0.25">
      <c r="B56" s="249" t="s">
        <v>501</v>
      </c>
      <c r="C56" s="308">
        <f t="shared" si="26"/>
        <v>0.84019670780873068</v>
      </c>
      <c r="D56" s="308">
        <f t="shared" si="26"/>
        <v>0.83775155968094939</v>
      </c>
      <c r="E56" s="308">
        <f t="shared" si="26"/>
        <v>0.83716252458904516</v>
      </c>
      <c r="F56" s="308">
        <f t="shared" si="26"/>
        <v>0.83500278681776763</v>
      </c>
      <c r="G56" s="308">
        <f t="shared" si="26"/>
        <v>0.83369627977548288</v>
      </c>
      <c r="H56" s="308">
        <f t="shared" si="26"/>
        <v>0.82960716661439993</v>
      </c>
      <c r="I56" s="308">
        <f t="shared" si="26"/>
        <v>0.82941610856463599</v>
      </c>
      <c r="J56" s="308">
        <f t="shared" si="26"/>
        <v>0.82921919055075954</v>
      </c>
      <c r="K56" s="308">
        <f t="shared" si="26"/>
        <v>0.82757721319608113</v>
      </c>
      <c r="L56" s="308">
        <f t="shared" si="26"/>
        <v>0.83083149169658921</v>
      </c>
      <c r="M56" s="308">
        <f t="shared" si="26"/>
        <v>0.83728914528596654</v>
      </c>
      <c r="N56" s="308">
        <f t="shared" si="26"/>
        <v>0.83813061212836459</v>
      </c>
      <c r="O56" s="308">
        <f t="shared" si="26"/>
        <v>0.83904533468911735</v>
      </c>
      <c r="P56" s="308">
        <f t="shared" si="26"/>
        <v>0.84765956774608875</v>
      </c>
      <c r="Q56" s="308">
        <f t="shared" si="26"/>
        <v>0.85204726638974959</v>
      </c>
      <c r="R56" s="308">
        <f t="shared" si="26"/>
        <v>0.84878850052645471</v>
      </c>
      <c r="S56" s="308">
        <f t="shared" si="26"/>
        <v>0.84712077173994782</v>
      </c>
      <c r="T56" s="308">
        <f t="shared" si="26"/>
        <v>0.84913572623376743</v>
      </c>
      <c r="U56" s="308">
        <f t="shared" si="26"/>
        <v>0.85301112884412111</v>
      </c>
      <c r="V56" s="308">
        <f t="shared" si="26"/>
        <v>0.86046869310777629</v>
      </c>
      <c r="W56" s="308">
        <f t="shared" si="26"/>
        <v>0.85551964164008076</v>
      </c>
      <c r="X56" s="308">
        <f t="shared" si="26"/>
        <v>0.85943576167318259</v>
      </c>
      <c r="Y56" s="308">
        <f t="shared" si="26"/>
        <v>0.86587457546939695</v>
      </c>
      <c r="Z56" s="308">
        <f t="shared" si="26"/>
        <v>0.87377850353642128</v>
      </c>
      <c r="AA56" s="308">
        <f t="shared" si="26"/>
        <v>0.88245729340262624</v>
      </c>
      <c r="AB56" s="308">
        <f t="shared" si="26"/>
        <v>0.88832999017024472</v>
      </c>
      <c r="AC56" s="308">
        <f t="shared" si="26"/>
        <v>0.8947952685303654</v>
      </c>
      <c r="AD56" s="308">
        <f t="shared" si="26"/>
        <v>0.90042998611293179</v>
      </c>
      <c r="AE56" s="308">
        <f t="shared" si="26"/>
        <v>0.90547429317895201</v>
      </c>
      <c r="AF56" s="308">
        <f t="shared" si="26"/>
        <v>0.9109352174371651</v>
      </c>
      <c r="AG56" s="308">
        <f t="shared" si="26"/>
        <v>0.91578961831866235</v>
      </c>
      <c r="AH56" s="308">
        <f t="shared" si="26"/>
        <v>0.92045749070518412</v>
      </c>
      <c r="AI56" s="308">
        <f t="shared" si="26"/>
        <v>0.92515772196223578</v>
      </c>
      <c r="AJ56" s="308">
        <f t="shared" si="26"/>
        <v>0.93001879788235553</v>
      </c>
      <c r="AK56" s="308">
        <f t="shared" si="26"/>
        <v>0.93509898228465926</v>
      </c>
      <c r="AL56" s="308">
        <f t="shared" si="26"/>
        <v>0.93938348944213235</v>
      </c>
      <c r="AM56" s="308">
        <f t="shared" si="26"/>
        <v>0.94396136236284545</v>
      </c>
      <c r="AN56" s="308">
        <f t="shared" si="26"/>
        <v>0.94866408085916265</v>
      </c>
      <c r="AO56" s="308">
        <f t="shared" si="26"/>
        <v>0.95339655000892365</v>
      </c>
      <c r="AP56" s="308">
        <f t="shared" si="26"/>
        <v>0.95955206527201853</v>
      </c>
      <c r="AQ56" s="308">
        <f t="shared" si="26"/>
        <v>0.96950248803681027</v>
      </c>
      <c r="AR56" s="308">
        <f t="shared" si="26"/>
        <v>0.97708595967571543</v>
      </c>
      <c r="AS56" s="308">
        <f t="shared" si="26"/>
        <v>0.98347933317339153</v>
      </c>
      <c r="AT56" s="308">
        <f t="shared" si="26"/>
        <v>0.98920565887887713</v>
      </c>
      <c r="AU56" s="309">
        <f t="shared" si="26"/>
        <v>0.99447196134024962</v>
      </c>
      <c r="AW56" s="310">
        <f>AA56-P56</f>
        <v>3.4797725656537493E-2</v>
      </c>
      <c r="AX56" s="310">
        <f>AU56-P56</f>
        <v>0.14681239359416087</v>
      </c>
    </row>
    <row r="57" spans="1:50" x14ac:dyDescent="0.25"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W57" s="253"/>
    </row>
    <row r="58" spans="1:50" s="244" customFormat="1" ht="45" customHeight="1" x14ac:dyDescent="0.25">
      <c r="A58" s="239" t="str">
        <f>"Ecarts "&amp;[4]Résultats!B1&amp;"  - TEND"</f>
        <v>Ecarts SNBC3  - TEND</v>
      </c>
      <c r="B58" s="266" t="s">
        <v>537</v>
      </c>
      <c r="C58" s="242">
        <v>2006</v>
      </c>
      <c r="D58" s="242">
        <v>2007</v>
      </c>
      <c r="E58" s="242">
        <v>2008</v>
      </c>
      <c r="F58" s="242">
        <v>2009</v>
      </c>
      <c r="G58" s="242">
        <v>2010</v>
      </c>
      <c r="H58" s="242">
        <v>2011</v>
      </c>
      <c r="I58" s="242">
        <v>2012</v>
      </c>
      <c r="J58" s="242">
        <v>2013</v>
      </c>
      <c r="K58" s="242">
        <v>2014</v>
      </c>
      <c r="L58" s="242">
        <v>2015</v>
      </c>
      <c r="M58" s="242">
        <v>2016</v>
      </c>
      <c r="N58" s="242">
        <v>2017</v>
      </c>
      <c r="O58" s="242">
        <v>2018</v>
      </c>
      <c r="P58" s="242">
        <v>2019</v>
      </c>
      <c r="Q58" s="242">
        <v>2020</v>
      </c>
      <c r="R58" s="242">
        <v>2021</v>
      </c>
      <c r="S58" s="242">
        <v>2022</v>
      </c>
      <c r="T58" s="242">
        <v>2023</v>
      </c>
      <c r="U58" s="242">
        <v>2024</v>
      </c>
      <c r="V58" s="242">
        <v>2025</v>
      </c>
      <c r="W58" s="242">
        <v>2026</v>
      </c>
      <c r="X58" s="242">
        <v>2027</v>
      </c>
      <c r="Y58" s="242">
        <v>2028</v>
      </c>
      <c r="Z58" s="242">
        <v>2029</v>
      </c>
      <c r="AA58" s="242">
        <v>2030</v>
      </c>
      <c r="AB58" s="242">
        <v>2031</v>
      </c>
      <c r="AC58" s="242">
        <v>2032</v>
      </c>
      <c r="AD58" s="242">
        <v>2033</v>
      </c>
      <c r="AE58" s="242">
        <v>2034</v>
      </c>
      <c r="AF58" s="242">
        <v>2035</v>
      </c>
      <c r="AG58" s="242">
        <v>2036</v>
      </c>
      <c r="AH58" s="242">
        <v>2037</v>
      </c>
      <c r="AI58" s="242">
        <v>2038</v>
      </c>
      <c r="AJ58" s="242">
        <v>2039</v>
      </c>
      <c r="AK58" s="242">
        <v>2040</v>
      </c>
      <c r="AL58" s="242">
        <v>2041</v>
      </c>
      <c r="AM58" s="242">
        <v>2042</v>
      </c>
      <c r="AN58" s="242">
        <v>2043</v>
      </c>
      <c r="AO58" s="242">
        <v>2044</v>
      </c>
      <c r="AP58" s="242">
        <v>2045</v>
      </c>
      <c r="AQ58" s="242">
        <v>2046</v>
      </c>
      <c r="AR58" s="242">
        <v>2047</v>
      </c>
      <c r="AS58" s="242">
        <v>2048</v>
      </c>
      <c r="AT58" s="242">
        <v>2049</v>
      </c>
      <c r="AU58" s="243">
        <v>2050</v>
      </c>
      <c r="AV58" s="267"/>
    </row>
    <row r="59" spans="1:50" x14ac:dyDescent="0.25">
      <c r="B59" s="245" t="s">
        <v>1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311"/>
      <c r="AJ59" s="311"/>
      <c r="AK59" s="311"/>
      <c r="AL59" s="311"/>
      <c r="AM59" s="311"/>
      <c r="AN59" s="311"/>
      <c r="AO59" s="311"/>
      <c r="AP59" s="311"/>
      <c r="AQ59" s="311"/>
      <c r="AR59" s="311"/>
      <c r="AS59" s="311"/>
      <c r="AT59" s="311"/>
      <c r="AU59" s="311"/>
      <c r="AV59" s="268"/>
    </row>
    <row r="60" spans="1:50" x14ac:dyDescent="0.25">
      <c r="B60" s="249" t="s">
        <v>494</v>
      </c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268"/>
    </row>
    <row r="61" spans="1:50" x14ac:dyDescent="0.25">
      <c r="B61" s="254" t="s">
        <v>495</v>
      </c>
      <c r="C61" s="301">
        <f t="shared" ref="C61:AU66" si="27">C39-C50</f>
        <v>0</v>
      </c>
      <c r="D61" s="301">
        <f t="shared" si="27"/>
        <v>1.6083775494779573E-7</v>
      </c>
      <c r="E61" s="301">
        <f t="shared" si="27"/>
        <v>1.1979895803149176E-7</v>
      </c>
      <c r="F61" s="301">
        <f t="shared" si="27"/>
        <v>1.0005045403271851E-7</v>
      </c>
      <c r="G61" s="301">
        <f t="shared" si="27"/>
        <v>9.053316357698904E-8</v>
      </c>
      <c r="H61" s="301">
        <f t="shared" si="27"/>
        <v>9.1523400136406252E-8</v>
      </c>
      <c r="I61" s="301">
        <f t="shared" si="27"/>
        <v>9.3823576574614265E-8</v>
      </c>
      <c r="J61" s="301">
        <f t="shared" si="27"/>
        <v>1.0585276111196862E-7</v>
      </c>
      <c r="K61" s="301">
        <f t="shared" si="27"/>
        <v>1.0537938582855233E-7</v>
      </c>
      <c r="L61" s="301">
        <f t="shared" si="27"/>
        <v>9.6898370771647535E-8</v>
      </c>
      <c r="M61" s="301">
        <f t="shared" si="27"/>
        <v>6.0569079862737851E-8</v>
      </c>
      <c r="N61" s="301">
        <f t="shared" si="27"/>
        <v>2.7801019042428265E-8</v>
      </c>
      <c r="O61" s="301">
        <f t="shared" si="27"/>
        <v>-1.8395731826714723E-8</v>
      </c>
      <c r="P61" s="301">
        <f t="shared" si="27"/>
        <v>-1.0900260816182339E-7</v>
      </c>
      <c r="Q61" s="301">
        <f t="shared" si="27"/>
        <v>7.1041502684904279E-4</v>
      </c>
      <c r="R61" s="301">
        <f t="shared" si="27"/>
        <v>-5.0221928260475945E-2</v>
      </c>
      <c r="S61" s="301">
        <f t="shared" si="27"/>
        <v>-5.0849342315539781E-2</v>
      </c>
      <c r="T61" s="301">
        <f t="shared" si="27"/>
        <v>-4.9881479584546584E-2</v>
      </c>
      <c r="U61" s="301">
        <f t="shared" si="27"/>
        <v>-4.9590274182849503E-2</v>
      </c>
      <c r="V61" s="301">
        <f t="shared" si="27"/>
        <v>-5.3082456672593537E-2</v>
      </c>
      <c r="W61" s="301">
        <f t="shared" si="27"/>
        <v>-5.1499333919473478E-2</v>
      </c>
      <c r="X61" s="301">
        <f t="shared" si="27"/>
        <v>-5.0677851940724883E-2</v>
      </c>
      <c r="Y61" s="301">
        <f t="shared" si="27"/>
        <v>-5.1784375909792735E-2</v>
      </c>
      <c r="Z61" s="301">
        <f t="shared" si="27"/>
        <v>-5.394107517481106E-2</v>
      </c>
      <c r="AA61" s="301">
        <f t="shared" si="27"/>
        <v>5.8293658748806987E-3</v>
      </c>
      <c r="AB61" s="301">
        <f t="shared" si="27"/>
        <v>-5.7922782949956342E-2</v>
      </c>
      <c r="AC61" s="301">
        <f t="shared" si="27"/>
        <v>-6.0264350271684808E-2</v>
      </c>
      <c r="AD61" s="301">
        <f t="shared" si="27"/>
        <v>-6.2544897733060212E-2</v>
      </c>
      <c r="AE61" s="301">
        <f t="shared" si="27"/>
        <v>-6.4665727516450611E-2</v>
      </c>
      <c r="AF61" s="301">
        <f t="shared" si="27"/>
        <v>-6.6996570807184963E-2</v>
      </c>
      <c r="AG61" s="301">
        <f t="shared" si="27"/>
        <v>-6.9523658551541745E-2</v>
      </c>
      <c r="AH61" s="301">
        <f t="shared" si="27"/>
        <v>-7.1640091038067732E-2</v>
      </c>
      <c r="AI61" s="301">
        <f t="shared" si="27"/>
        <v>-7.3464117153977104E-2</v>
      </c>
      <c r="AJ61" s="301">
        <f t="shared" si="27"/>
        <v>-7.5058880219653679E-2</v>
      </c>
      <c r="AK61" s="301">
        <f t="shared" si="27"/>
        <v>-7.6431770895350248E-2</v>
      </c>
      <c r="AL61" s="301">
        <f t="shared" si="27"/>
        <v>-7.716415148278094E-2</v>
      </c>
      <c r="AM61" s="301">
        <f t="shared" si="27"/>
        <v>-7.7673624692154108E-2</v>
      </c>
      <c r="AN61" s="301">
        <f t="shared" si="27"/>
        <v>-7.785321843928239E-2</v>
      </c>
      <c r="AO61" s="301">
        <f t="shared" si="27"/>
        <v>-7.7675371151452455E-2</v>
      </c>
      <c r="AP61" s="301">
        <f t="shared" si="27"/>
        <v>-7.8495953025174647E-2</v>
      </c>
      <c r="AQ61" s="301">
        <f t="shared" si="27"/>
        <v>-8.0640224568403363E-2</v>
      </c>
      <c r="AR61" s="301">
        <f t="shared" si="27"/>
        <v>-8.1233376264985724E-2</v>
      </c>
      <c r="AS61" s="301">
        <f t="shared" si="27"/>
        <v>-8.1015587652384258E-2</v>
      </c>
      <c r="AT61" s="301">
        <f t="shared" si="27"/>
        <v>-8.032205801826614E-2</v>
      </c>
      <c r="AU61" s="302">
        <f t="shared" si="27"/>
        <v>1.3581418719202376E-2</v>
      </c>
      <c r="AV61" s="268"/>
    </row>
    <row r="62" spans="1:50" x14ac:dyDescent="0.25">
      <c r="B62" s="258" t="s">
        <v>496</v>
      </c>
      <c r="C62" s="304">
        <f t="shared" si="27"/>
        <v>0</v>
      </c>
      <c r="D62" s="304">
        <f t="shared" si="27"/>
        <v>1.1064146793193785E-7</v>
      </c>
      <c r="E62" s="304">
        <f t="shared" si="27"/>
        <v>8.8182150498328227E-8</v>
      </c>
      <c r="F62" s="304">
        <f t="shared" si="27"/>
        <v>8.5852606801495313E-8</v>
      </c>
      <c r="G62" s="304">
        <f t="shared" si="27"/>
        <v>9.7030759038663206E-8</v>
      </c>
      <c r="H62" s="304">
        <f t="shared" si="27"/>
        <v>1.2626450726638261E-7</v>
      </c>
      <c r="I62" s="304">
        <f t="shared" si="27"/>
        <v>1.6576174005633604E-7</v>
      </c>
      <c r="J62" s="304">
        <f t="shared" si="27"/>
        <v>2.0606781775400762E-7</v>
      </c>
      <c r="K62" s="304">
        <f t="shared" si="27"/>
        <v>2.4242814780639499E-7</v>
      </c>
      <c r="L62" s="304">
        <f t="shared" si="27"/>
        <v>2.7085061216070017E-7</v>
      </c>
      <c r="M62" s="304">
        <f t="shared" si="27"/>
        <v>2.776761854894616E-7</v>
      </c>
      <c r="N62" s="304">
        <f t="shared" si="27"/>
        <v>2.9441734922253104E-7</v>
      </c>
      <c r="O62" s="304">
        <f t="shared" si="27"/>
        <v>3.0647289220309126E-7</v>
      </c>
      <c r="P62" s="304">
        <f t="shared" si="27"/>
        <v>2.7124556475910389E-7</v>
      </c>
      <c r="Q62" s="304">
        <f t="shared" si="27"/>
        <v>2.6615000611740491E-7</v>
      </c>
      <c r="R62" s="304">
        <f t="shared" si="27"/>
        <v>2.8452631298248043E-7</v>
      </c>
      <c r="S62" s="304">
        <f t="shared" si="27"/>
        <v>3.0217548036004516E-7</v>
      </c>
      <c r="T62" s="304">
        <f t="shared" si="27"/>
        <v>3.0506051532097622E-7</v>
      </c>
      <c r="U62" s="304">
        <f t="shared" si="27"/>
        <v>1.0713120847508084E-4</v>
      </c>
      <c r="V62" s="304">
        <f t="shared" si="27"/>
        <v>-3.6383624130844339E-3</v>
      </c>
      <c r="W62" s="304">
        <f t="shared" si="27"/>
        <v>-4.6648587869155544E-3</v>
      </c>
      <c r="X62" s="304">
        <f t="shared" si="27"/>
        <v>-4.2922560915044372E-3</v>
      </c>
      <c r="Y62" s="304">
        <f t="shared" si="27"/>
        <v>-5.7465447157762639E-3</v>
      </c>
      <c r="Z62" s="304">
        <f t="shared" si="27"/>
        <v>-8.1465098774666511E-3</v>
      </c>
      <c r="AA62" s="304">
        <f t="shared" si="27"/>
        <v>-1.1107664068084638E-2</v>
      </c>
      <c r="AB62" s="304">
        <f t="shared" si="27"/>
        <v>-1.3333387893746662E-2</v>
      </c>
      <c r="AC62" s="304">
        <f t="shared" si="27"/>
        <v>-1.7197794677684008E-2</v>
      </c>
      <c r="AD62" s="304">
        <f t="shared" si="27"/>
        <v>-2.109272374711918E-2</v>
      </c>
      <c r="AE62" s="304">
        <f t="shared" si="27"/>
        <v>-2.4926214026722571E-2</v>
      </c>
      <c r="AF62" s="304">
        <f t="shared" si="27"/>
        <v>-2.925246555783198E-2</v>
      </c>
      <c r="AG62" s="304">
        <f t="shared" si="27"/>
        <v>-3.3595318008191627E-2</v>
      </c>
      <c r="AH62" s="304">
        <f t="shared" si="27"/>
        <v>-3.7540824764202285E-2</v>
      </c>
      <c r="AI62" s="304">
        <f t="shared" si="27"/>
        <v>-4.1136457605961518E-2</v>
      </c>
      <c r="AJ62" s="304">
        <f t="shared" si="27"/>
        <v>-4.4408290774157061E-2</v>
      </c>
      <c r="AK62" s="304">
        <f t="shared" si="27"/>
        <v>-4.7359252441591754E-2</v>
      </c>
      <c r="AL62" s="304">
        <f t="shared" si="27"/>
        <v>-4.9291362294501512E-2</v>
      </c>
      <c r="AM62" s="304">
        <f t="shared" si="27"/>
        <v>-5.0990465884738045E-2</v>
      </c>
      <c r="AN62" s="304">
        <f t="shared" si="27"/>
        <v>-5.2310737154136783E-2</v>
      </c>
      <c r="AO62" s="304">
        <f t="shared" si="27"/>
        <v>-5.3227833784167039E-2</v>
      </c>
      <c r="AP62" s="304">
        <f t="shared" si="27"/>
        <v>-5.5260195622512942E-2</v>
      </c>
      <c r="AQ62" s="304">
        <f t="shared" si="27"/>
        <v>-5.9737016824531752E-2</v>
      </c>
      <c r="AR62" s="304">
        <f t="shared" si="27"/>
        <v>-6.2094062464500166E-2</v>
      </c>
      <c r="AS62" s="304">
        <f t="shared" si="27"/>
        <v>-6.3468168903163924E-2</v>
      </c>
      <c r="AT62" s="304">
        <f t="shared" si="27"/>
        <v>-6.4347654652863018E-2</v>
      </c>
      <c r="AU62" s="305">
        <f t="shared" si="27"/>
        <v>-6.4942492806906421E-2</v>
      </c>
      <c r="AV62" s="268"/>
    </row>
    <row r="63" spans="1:50" x14ac:dyDescent="0.25">
      <c r="B63" s="261" t="s">
        <v>497</v>
      </c>
      <c r="C63" s="306">
        <f t="shared" si="27"/>
        <v>0</v>
      </c>
      <c r="D63" s="306">
        <f t="shared" si="27"/>
        <v>1.4721138474893536E-8</v>
      </c>
      <c r="E63" s="306">
        <f t="shared" si="27"/>
        <v>1.6670680391683845E-9</v>
      </c>
      <c r="F63" s="306">
        <f t="shared" si="27"/>
        <v>-1.119189668719045E-8</v>
      </c>
      <c r="G63" s="306">
        <f t="shared" si="27"/>
        <v>-2.537311032807521E-8</v>
      </c>
      <c r="H63" s="306">
        <f t="shared" si="27"/>
        <v>-3.8991907272412085E-8</v>
      </c>
      <c r="I63" s="306">
        <f t="shared" si="27"/>
        <v>-5.0853189083321926E-8</v>
      </c>
      <c r="J63" s="306">
        <f t="shared" si="27"/>
        <v>-6.4464234304784096E-8</v>
      </c>
      <c r="K63" s="306">
        <f t="shared" si="27"/>
        <v>-7.9460501775652226E-8</v>
      </c>
      <c r="L63" s="306">
        <f t="shared" si="27"/>
        <v>-8.5599520194268308E-8</v>
      </c>
      <c r="M63" s="306">
        <f t="shared" si="27"/>
        <v>-9.7363211555567819E-8</v>
      </c>
      <c r="N63" s="306">
        <f t="shared" si="27"/>
        <v>-1.0940840380890826E-7</v>
      </c>
      <c r="O63" s="306">
        <f t="shared" si="27"/>
        <v>-1.1876284467665643E-7</v>
      </c>
      <c r="P63" s="306">
        <f t="shared" si="27"/>
        <v>-1.24825266102635E-7</v>
      </c>
      <c r="Q63" s="306">
        <f t="shared" si="27"/>
        <v>-3.7668476796093309E-7</v>
      </c>
      <c r="R63" s="306">
        <f t="shared" si="27"/>
        <v>-1.2744600099562353E-7</v>
      </c>
      <c r="S63" s="306">
        <f t="shared" si="27"/>
        <v>-1.3180624289926834E-7</v>
      </c>
      <c r="T63" s="306">
        <f t="shared" si="27"/>
        <v>-1.3349972112497444E-7</v>
      </c>
      <c r="U63" s="306">
        <f t="shared" si="27"/>
        <v>-2.0346752587799971E-4</v>
      </c>
      <c r="V63" s="306">
        <f t="shared" si="27"/>
        <v>2.4230099354865392E-4</v>
      </c>
      <c r="W63" s="306">
        <f t="shared" si="27"/>
        <v>2.3521738284137672E-3</v>
      </c>
      <c r="X63" s="306">
        <f t="shared" si="27"/>
        <v>2.9658455330732122E-3</v>
      </c>
      <c r="Y63" s="306">
        <f t="shared" si="27"/>
        <v>3.627972532143392E-3</v>
      </c>
      <c r="Z63" s="306">
        <f t="shared" si="27"/>
        <v>4.293857246923341E-3</v>
      </c>
      <c r="AA63" s="306">
        <f t="shared" si="27"/>
        <v>1.6067446558569162E-2</v>
      </c>
      <c r="AB63" s="306">
        <f t="shared" si="27"/>
        <v>6.3627294810316912E-3</v>
      </c>
      <c r="AC63" s="306">
        <f t="shared" si="27"/>
        <v>8.1127665677369204E-3</v>
      </c>
      <c r="AD63" s="306">
        <f t="shared" si="27"/>
        <v>9.981723980351638E-3</v>
      </c>
      <c r="AE63" s="306">
        <f t="shared" si="27"/>
        <v>1.1934027928418099E-2</v>
      </c>
      <c r="AF63" s="306">
        <f t="shared" si="27"/>
        <v>1.4007726217930186E-2</v>
      </c>
      <c r="AG63" s="306">
        <f t="shared" si="27"/>
        <v>1.6137460205729828E-2</v>
      </c>
      <c r="AH63" s="306">
        <f t="shared" si="27"/>
        <v>1.8215055738126464E-2</v>
      </c>
      <c r="AI63" s="306">
        <f t="shared" si="27"/>
        <v>2.0217399161255575E-2</v>
      </c>
      <c r="AJ63" s="306">
        <f t="shared" si="27"/>
        <v>2.2135746284025683E-2</v>
      </c>
      <c r="AK63" s="306">
        <f t="shared" si="27"/>
        <v>2.3972157220717306E-2</v>
      </c>
      <c r="AL63" s="306">
        <f t="shared" si="27"/>
        <v>2.5657052159211845E-2</v>
      </c>
      <c r="AM63" s="306">
        <f t="shared" si="27"/>
        <v>2.730274092876242E-2</v>
      </c>
      <c r="AN63" s="306">
        <f t="shared" si="27"/>
        <v>2.8899171294700064E-2</v>
      </c>
      <c r="AO63" s="306">
        <f t="shared" si="27"/>
        <v>3.0459109681917333E-2</v>
      </c>
      <c r="AP63" s="306">
        <f t="shared" si="27"/>
        <v>3.2223530529696773E-2</v>
      </c>
      <c r="AQ63" s="306">
        <f t="shared" si="27"/>
        <v>3.4315270692820872E-2</v>
      </c>
      <c r="AR63" s="306">
        <f t="shared" si="27"/>
        <v>3.6179108923373747E-2</v>
      </c>
      <c r="AS63" s="306">
        <f t="shared" si="27"/>
        <v>3.7998789003512536E-2</v>
      </c>
      <c r="AT63" s="306">
        <f t="shared" si="27"/>
        <v>3.9846575827157497E-2</v>
      </c>
      <c r="AU63" s="307">
        <f t="shared" si="27"/>
        <v>7.7496410506815258E-2</v>
      </c>
      <c r="AV63" s="268"/>
    </row>
    <row r="64" spans="1:50" x14ac:dyDescent="0.25">
      <c r="B64" s="258" t="s">
        <v>498</v>
      </c>
      <c r="C64" s="304">
        <f t="shared" si="27"/>
        <v>0</v>
      </c>
      <c r="D64" s="304">
        <f t="shared" si="27"/>
        <v>2.3991728836936232E-7</v>
      </c>
      <c r="E64" s="304">
        <f t="shared" si="27"/>
        <v>1.0738217548489359E-7</v>
      </c>
      <c r="F64" s="304">
        <f t="shared" si="27"/>
        <v>4.769589279085551E-9</v>
      </c>
      <c r="G64" s="304">
        <f t="shared" si="27"/>
        <v>-8.8367298478608802E-8</v>
      </c>
      <c r="H64" s="304">
        <f t="shared" si="27"/>
        <v>-1.5229409811023942E-7</v>
      </c>
      <c r="I64" s="304">
        <f t="shared" si="27"/>
        <v>-1.9788061023096049E-7</v>
      </c>
      <c r="J64" s="304">
        <f t="shared" si="27"/>
        <v>-2.6127844066081707E-7</v>
      </c>
      <c r="K64" s="304">
        <f t="shared" si="27"/>
        <v>-3.3715847447268743E-7</v>
      </c>
      <c r="L64" s="304">
        <f t="shared" si="27"/>
        <v>-3.6515668333514384E-7</v>
      </c>
      <c r="M64" s="304">
        <f t="shared" si="27"/>
        <v>-4.2597536775712541E-7</v>
      </c>
      <c r="N64" s="304">
        <f t="shared" si="27"/>
        <v>-4.6787747798315849E-7</v>
      </c>
      <c r="O64" s="304">
        <f t="shared" si="27"/>
        <v>-4.8619919224002217E-7</v>
      </c>
      <c r="P64" s="304">
        <f t="shared" si="27"/>
        <v>-5.1064032469128051E-7</v>
      </c>
      <c r="Q64" s="304">
        <f t="shared" si="27"/>
        <v>4.5220748264629407E-5</v>
      </c>
      <c r="R64" s="304">
        <f t="shared" si="27"/>
        <v>4.9109571661268725E-2</v>
      </c>
      <c r="S64" s="304">
        <f t="shared" si="27"/>
        <v>4.9137670084241747E-2</v>
      </c>
      <c r="T64" s="304">
        <f t="shared" si="27"/>
        <v>4.7592213701127428E-2</v>
      </c>
      <c r="U64" s="304">
        <f t="shared" si="27"/>
        <v>4.3849595264929597E-2</v>
      </c>
      <c r="V64" s="304">
        <f t="shared" si="27"/>
        <v>3.9022603260951971E-2</v>
      </c>
      <c r="W64" s="304">
        <f t="shared" si="27"/>
        <v>4.3573786546047377E-2</v>
      </c>
      <c r="X64" s="304">
        <f t="shared" si="27"/>
        <v>3.811568124420861E-2</v>
      </c>
      <c r="Y64" s="304">
        <f t="shared" si="27"/>
        <v>3.1423922089385825E-2</v>
      </c>
      <c r="Z64" s="304">
        <f t="shared" si="27"/>
        <v>2.3901496641566933E-2</v>
      </c>
      <c r="AA64" s="304">
        <f t="shared" si="27"/>
        <v>-4.6593469151812172E-2</v>
      </c>
      <c r="AB64" s="304">
        <f t="shared" si="27"/>
        <v>9.6264264415736323E-3</v>
      </c>
      <c r="AC64" s="304">
        <f t="shared" si="27"/>
        <v>4.0976765513053293E-3</v>
      </c>
      <c r="AD64" s="304">
        <f t="shared" si="27"/>
        <v>-7.1808872034784255E-4</v>
      </c>
      <c r="AE64" s="304">
        <f t="shared" si="27"/>
        <v>-5.0678184069113952E-3</v>
      </c>
      <c r="AF64" s="304">
        <f t="shared" si="27"/>
        <v>-9.3041229678911819E-3</v>
      </c>
      <c r="AG64" s="304">
        <f t="shared" si="27"/>
        <v>-1.3268826918190202E-2</v>
      </c>
      <c r="AH64" s="304">
        <f t="shared" si="27"/>
        <v>-1.7316601772669471E-2</v>
      </c>
      <c r="AI64" s="304">
        <f t="shared" si="27"/>
        <v>-2.1662898581527701E-2</v>
      </c>
      <c r="AJ64" s="304">
        <f t="shared" si="27"/>
        <v>-2.6441959068725929E-2</v>
      </c>
      <c r="AK64" s="304">
        <f t="shared" si="27"/>
        <v>-3.1720257381438799E-2</v>
      </c>
      <c r="AL64" s="304">
        <f t="shared" si="27"/>
        <v>-3.728027564069758E-2</v>
      </c>
      <c r="AM64" s="304">
        <f t="shared" si="27"/>
        <v>-4.3282882784232757E-2</v>
      </c>
      <c r="AN64" s="304">
        <f t="shared" si="27"/>
        <v>-4.9731478193525303E-2</v>
      </c>
      <c r="AO64" s="304">
        <f t="shared" si="27"/>
        <v>-5.6579142857422049E-2</v>
      </c>
      <c r="AP64" s="304">
        <f t="shared" si="27"/>
        <v>-6.4124174880830886E-2</v>
      </c>
      <c r="AQ64" s="304">
        <f t="shared" si="27"/>
        <v>-7.2533496901171279E-2</v>
      </c>
      <c r="AR64" s="304">
        <f t="shared" si="27"/>
        <v>-8.0767623300825209E-2</v>
      </c>
      <c r="AS64" s="304">
        <f t="shared" si="27"/>
        <v>-8.8822827748036848E-2</v>
      </c>
      <c r="AT64" s="304">
        <f t="shared" si="27"/>
        <v>-9.6724190359061768E-2</v>
      </c>
      <c r="AU64" s="305">
        <f t="shared" si="27"/>
        <v>-0.19737408549127278</v>
      </c>
      <c r="AV64" s="268"/>
    </row>
    <row r="65" spans="2:48" x14ac:dyDescent="0.25">
      <c r="B65" s="258" t="s">
        <v>499</v>
      </c>
      <c r="C65" s="304">
        <f t="shared" si="27"/>
        <v>0</v>
      </c>
      <c r="D65" s="304">
        <f t="shared" si="27"/>
        <v>2.251262710695201E-7</v>
      </c>
      <c r="E65" s="304">
        <f t="shared" si="27"/>
        <v>1.0588756282903233E-7</v>
      </c>
      <c r="F65" s="304">
        <f t="shared" si="27"/>
        <v>1.5972577926959275E-8</v>
      </c>
      <c r="G65" s="304">
        <f t="shared" si="27"/>
        <v>-6.3026676211386246E-8</v>
      </c>
      <c r="H65" s="304">
        <f t="shared" si="27"/>
        <v>-1.1335466987283382E-7</v>
      </c>
      <c r="I65" s="304">
        <f t="shared" si="27"/>
        <v>-1.469159675027143E-7</v>
      </c>
      <c r="J65" s="304">
        <f t="shared" si="27"/>
        <v>-1.9654204141961173E-7</v>
      </c>
      <c r="K65" s="304">
        <f t="shared" si="27"/>
        <v>-2.5752203169915333E-7</v>
      </c>
      <c r="L65" s="304">
        <f t="shared" si="27"/>
        <v>-2.7907445920849483E-7</v>
      </c>
      <c r="M65" s="304">
        <f t="shared" si="27"/>
        <v>-3.2810515038228516E-7</v>
      </c>
      <c r="N65" s="304">
        <f t="shared" si="27"/>
        <v>-3.5813181586963339E-7</v>
      </c>
      <c r="O65" s="304">
        <f t="shared" si="27"/>
        <v>-3.6717880724790319E-7</v>
      </c>
      <c r="P65" s="304">
        <f t="shared" si="27"/>
        <v>-3.8538539959276363E-7</v>
      </c>
      <c r="Q65" s="304">
        <f t="shared" si="27"/>
        <v>-3.7198312263786448E-7</v>
      </c>
      <c r="R65" s="304">
        <f t="shared" si="27"/>
        <v>-3.7518330175956294E-7</v>
      </c>
      <c r="S65" s="304">
        <f t="shared" si="27"/>
        <v>-3.812814312054158E-7</v>
      </c>
      <c r="T65" s="304">
        <f t="shared" si="27"/>
        <v>-3.9121912476236531E-7</v>
      </c>
      <c r="U65" s="304">
        <f t="shared" si="27"/>
        <v>-4.1940131437603334E-3</v>
      </c>
      <c r="V65" s="304">
        <f t="shared" si="27"/>
        <v>-1.1817733038203215E-2</v>
      </c>
      <c r="W65" s="304">
        <f t="shared" si="27"/>
        <v>-1.0476558073483577E-2</v>
      </c>
      <c r="X65" s="304">
        <f t="shared" si="27"/>
        <v>-1.6904550046929034E-2</v>
      </c>
      <c r="Y65" s="304">
        <f t="shared" si="27"/>
        <v>-2.5047810261517034E-2</v>
      </c>
      <c r="Z65" s="304">
        <f t="shared" si="27"/>
        <v>-3.4227475615455583E-2</v>
      </c>
      <c r="AA65" s="304">
        <f t="shared" si="27"/>
        <v>-4.400073090009704E-2</v>
      </c>
      <c r="AB65" s="304">
        <f t="shared" si="27"/>
        <v>-5.280018786907692E-2</v>
      </c>
      <c r="AC65" s="304">
        <f t="shared" si="27"/>
        <v>-6.1585809967799721E-2</v>
      </c>
      <c r="AD65" s="304">
        <f t="shared" si="27"/>
        <v>-7.0026651613453228E-2</v>
      </c>
      <c r="AE65" s="304">
        <f t="shared" si="27"/>
        <v>-7.8217254922545831E-2</v>
      </c>
      <c r="AF65" s="304">
        <f t="shared" si="27"/>
        <v>-8.6484804837677842E-2</v>
      </c>
      <c r="AG65" s="304">
        <f t="shared" si="27"/>
        <v>-9.4830080524983318E-2</v>
      </c>
      <c r="AH65" s="304">
        <f t="shared" si="27"/>
        <v>-0.10311991959427502</v>
      </c>
      <c r="AI65" s="304">
        <f t="shared" si="27"/>
        <v>-0.11149372042615668</v>
      </c>
      <c r="AJ65" s="304">
        <f t="shared" si="27"/>
        <v>-0.1200169959601799</v>
      </c>
      <c r="AK65" s="304">
        <f t="shared" si="27"/>
        <v>-0.1286897693402459</v>
      </c>
      <c r="AL65" s="304">
        <f t="shared" si="27"/>
        <v>-0.13718212771457694</v>
      </c>
      <c r="AM65" s="304">
        <f t="shared" si="27"/>
        <v>-0.1456979360567261</v>
      </c>
      <c r="AN65" s="304">
        <f t="shared" si="27"/>
        <v>-0.15420313740551528</v>
      </c>
      <c r="AO65" s="304">
        <f t="shared" si="27"/>
        <v>-0.16266695896283234</v>
      </c>
      <c r="AP65" s="304">
        <f t="shared" si="27"/>
        <v>-0.17188173197113565</v>
      </c>
      <c r="AQ65" s="304">
        <f t="shared" si="27"/>
        <v>-0.18188898439620388</v>
      </c>
      <c r="AR65" s="304">
        <f t="shared" si="27"/>
        <v>-0.1911580452491114</v>
      </c>
      <c r="AS65" s="304">
        <f t="shared" si="27"/>
        <v>-0.1999457828830688</v>
      </c>
      <c r="AT65" s="304">
        <f t="shared" si="27"/>
        <v>-0.20840014056210421</v>
      </c>
      <c r="AU65" s="305">
        <f t="shared" si="27"/>
        <v>-0.21660508667219258</v>
      </c>
      <c r="AV65" s="268"/>
    </row>
    <row r="66" spans="2:48" x14ac:dyDescent="0.25">
      <c r="B66" s="261" t="s">
        <v>500</v>
      </c>
      <c r="C66" s="306">
        <f t="shared" si="27"/>
        <v>0</v>
      </c>
      <c r="D66" s="306">
        <f t="shared" si="27"/>
        <v>5.016134761726132E-8</v>
      </c>
      <c r="E66" s="306">
        <f t="shared" si="27"/>
        <v>3.1662795621500983E-8</v>
      </c>
      <c r="F66" s="306">
        <f t="shared" si="27"/>
        <v>1.4086926541923006E-8</v>
      </c>
      <c r="G66" s="306">
        <f t="shared" si="27"/>
        <v>-6.6058887387976384E-9</v>
      </c>
      <c r="H66" s="306">
        <f t="shared" si="27"/>
        <v>-3.5580771370891107E-8</v>
      </c>
      <c r="I66" s="306">
        <f t="shared" si="27"/>
        <v>-7.2343448898060103E-8</v>
      </c>
      <c r="J66" s="306">
        <f t="shared" si="27"/>
        <v>-1.0002065305159125E-7</v>
      </c>
      <c r="K66" s="306">
        <f t="shared" si="27"/>
        <v>-1.3695616139786093E-7</v>
      </c>
      <c r="L66" s="306">
        <f t="shared" si="27"/>
        <v>-1.7207505888239272E-7</v>
      </c>
      <c r="M66" s="306">
        <f t="shared" si="27"/>
        <v>-2.1321402568497128E-7</v>
      </c>
      <c r="N66" s="306">
        <f t="shared" si="27"/>
        <v>-2.6269684225144196E-7</v>
      </c>
      <c r="O66" s="306">
        <f t="shared" si="27"/>
        <v>-3.2100552034564078E-7</v>
      </c>
      <c r="P66" s="306">
        <f t="shared" si="27"/>
        <v>-3.7342967215692191E-7</v>
      </c>
      <c r="Q66" s="306">
        <f t="shared" si="27"/>
        <v>-1.2274982098825493E-7</v>
      </c>
      <c r="R66" s="306">
        <f t="shared" si="27"/>
        <v>-3.861692301349029E-7</v>
      </c>
      <c r="S66" s="306">
        <f t="shared" si="27"/>
        <v>-3.9321671510550438E-7</v>
      </c>
      <c r="T66" s="306">
        <f t="shared" si="27"/>
        <v>-3.9656944522681314E-7</v>
      </c>
      <c r="U66" s="306">
        <f t="shared" si="27"/>
        <v>1.4337057468200437E-3</v>
      </c>
      <c r="V66" s="306">
        <f t="shared" si="27"/>
        <v>4.6607598664893252E-3</v>
      </c>
      <c r="W66" s="306">
        <f t="shared" si="27"/>
        <v>8.9459109777670215E-3</v>
      </c>
      <c r="X66" s="306">
        <f t="shared" si="27"/>
        <v>1.0370332243431465E-2</v>
      </c>
      <c r="Y66" s="306">
        <f t="shared" si="27"/>
        <v>1.2150969797313019E-2</v>
      </c>
      <c r="Z66" s="306">
        <f t="shared" si="27"/>
        <v>1.4050302489637276E-2</v>
      </c>
      <c r="AA66" s="306">
        <f t="shared" si="27"/>
        <v>4.9700091647258346E-3</v>
      </c>
      <c r="AB66" s="306">
        <f t="shared" si="27"/>
        <v>1.8841589072213449E-2</v>
      </c>
      <c r="AC66" s="306">
        <f t="shared" si="27"/>
        <v>2.2552549546660389E-2</v>
      </c>
      <c r="AD66" s="306">
        <f t="shared" si="27"/>
        <v>2.6608776871157161E-2</v>
      </c>
      <c r="AE66" s="306">
        <f t="shared" si="27"/>
        <v>3.0898712247635005E-2</v>
      </c>
      <c r="AF66" s="306">
        <f t="shared" si="27"/>
        <v>3.5543681423363088E-2</v>
      </c>
      <c r="AG66" s="306">
        <f t="shared" ref="AG66:AU66" si="28">AG44-AG55</f>
        <v>4.0315725133431346E-2</v>
      </c>
      <c r="AH66" s="306">
        <f t="shared" si="28"/>
        <v>4.5017395106812672E-2</v>
      </c>
      <c r="AI66" s="306">
        <f t="shared" si="28"/>
        <v>4.9528586041272873E-2</v>
      </c>
      <c r="AJ66" s="306">
        <f t="shared" si="28"/>
        <v>5.3754970548453629E-2</v>
      </c>
      <c r="AK66" s="306">
        <f t="shared" si="28"/>
        <v>5.7624832583211119E-2</v>
      </c>
      <c r="AL66" s="306">
        <f t="shared" si="28"/>
        <v>6.0812559558498736E-2</v>
      </c>
      <c r="AM66" s="306">
        <f t="shared" si="28"/>
        <v>6.3618311562011726E-2</v>
      </c>
      <c r="AN66" s="306">
        <f t="shared" si="28"/>
        <v>6.5975501423106819E-2</v>
      </c>
      <c r="AO66" s="306">
        <f t="shared" si="28"/>
        <v>6.7890200158762931E-2</v>
      </c>
      <c r="AP66" s="306">
        <f t="shared" si="28"/>
        <v>6.9803384508085889E-2</v>
      </c>
      <c r="AQ66" s="306">
        <f t="shared" si="28"/>
        <v>7.2435831870069189E-2</v>
      </c>
      <c r="AR66" s="306">
        <f t="shared" si="28"/>
        <v>7.4172439205657567E-2</v>
      </c>
      <c r="AS66" s="306">
        <f t="shared" si="28"/>
        <v>7.5477931739591067E-2</v>
      </c>
      <c r="AT66" s="306">
        <f t="shared" si="28"/>
        <v>7.6555254156279742E-2</v>
      </c>
      <c r="AU66" s="307">
        <f t="shared" si="28"/>
        <v>4.175677655647643E-2</v>
      </c>
      <c r="AV66" s="268"/>
    </row>
    <row r="67" spans="2:48" x14ac:dyDescent="0.25">
      <c r="B67" s="249" t="s">
        <v>501</v>
      </c>
      <c r="C67" s="308">
        <f t="shared" ref="C67:AU67" si="29">C45-C56</f>
        <v>0</v>
      </c>
      <c r="D67" s="308">
        <f t="shared" si="29"/>
        <v>3.3576773905696911E-7</v>
      </c>
      <c r="E67" s="308">
        <f t="shared" si="29"/>
        <v>1.9406971341062729E-7</v>
      </c>
      <c r="F67" s="308">
        <f t="shared" si="29"/>
        <v>1.0182518472845459E-7</v>
      </c>
      <c r="G67" s="308">
        <f t="shared" si="29"/>
        <v>3.4004082771765809E-8</v>
      </c>
      <c r="H67" s="308">
        <f t="shared" si="29"/>
        <v>1.290983742130436E-8</v>
      </c>
      <c r="I67" s="308">
        <f t="shared" si="29"/>
        <v>1.8845772387088289E-8</v>
      </c>
      <c r="J67" s="308">
        <f t="shared" si="29"/>
        <v>9.5257763899070369E-9</v>
      </c>
      <c r="K67" s="308">
        <f t="shared" si="29"/>
        <v>-1.5093883920513917E-8</v>
      </c>
      <c r="L67" s="308">
        <f t="shared" si="29"/>
        <v>-8.223846936772361E-9</v>
      </c>
      <c r="M67" s="308">
        <f t="shared" si="29"/>
        <v>-5.042896500384586E-8</v>
      </c>
      <c r="N67" s="308">
        <f t="shared" si="29"/>
        <v>-6.3714466702613493E-8</v>
      </c>
      <c r="O67" s="308">
        <f t="shared" si="29"/>
        <v>-6.0705914961545204E-8</v>
      </c>
      <c r="P67" s="308">
        <f t="shared" si="29"/>
        <v>-1.1413983469488187E-7</v>
      </c>
      <c r="Q67" s="308">
        <f t="shared" si="29"/>
        <v>-1.0583311638168169E-7</v>
      </c>
      <c r="R67" s="308">
        <f t="shared" si="29"/>
        <v>-9.0656988693815777E-8</v>
      </c>
      <c r="S67" s="308">
        <f t="shared" si="29"/>
        <v>-7.9105950900881794E-8</v>
      </c>
      <c r="T67" s="308">
        <f t="shared" si="29"/>
        <v>-8.615860924710006E-8</v>
      </c>
      <c r="U67" s="308">
        <f t="shared" si="29"/>
        <v>-4.0868819352851693E-3</v>
      </c>
      <c r="V67" s="308">
        <f t="shared" si="29"/>
        <v>-1.5456095451287677E-2</v>
      </c>
      <c r="W67" s="308">
        <f t="shared" si="29"/>
        <v>-1.514141686039927E-2</v>
      </c>
      <c r="X67" s="308">
        <f t="shared" si="29"/>
        <v>-2.1196806138433444E-2</v>
      </c>
      <c r="Y67" s="308">
        <f t="shared" si="29"/>
        <v>-3.0794354977293326E-2</v>
      </c>
      <c r="Z67" s="308">
        <f t="shared" si="29"/>
        <v>-4.2373985492922372E-2</v>
      </c>
      <c r="AA67" s="308">
        <f t="shared" si="29"/>
        <v>-5.5108394968181762E-2</v>
      </c>
      <c r="AB67" s="308">
        <f t="shared" si="29"/>
        <v>-6.6133575762823527E-2</v>
      </c>
      <c r="AC67" s="308">
        <f t="shared" si="29"/>
        <v>-7.8783604645483618E-2</v>
      </c>
      <c r="AD67" s="308">
        <f t="shared" si="29"/>
        <v>-9.1119375360572352E-2</v>
      </c>
      <c r="AE67" s="308">
        <f t="shared" si="29"/>
        <v>-0.1031434689492684</v>
      </c>
      <c r="AF67" s="308">
        <f t="shared" si="29"/>
        <v>-0.11573727039550974</v>
      </c>
      <c r="AG67" s="308">
        <f t="shared" si="29"/>
        <v>-0.12842539853317492</v>
      </c>
      <c r="AH67" s="308">
        <f t="shared" si="29"/>
        <v>-0.1406607443584772</v>
      </c>
      <c r="AI67" s="308">
        <f t="shared" si="29"/>
        <v>-0.15263017803211831</v>
      </c>
      <c r="AJ67" s="308">
        <f t="shared" si="29"/>
        <v>-0.16442528673433687</v>
      </c>
      <c r="AK67" s="308">
        <f t="shared" si="29"/>
        <v>-0.17604902178183746</v>
      </c>
      <c r="AL67" s="308">
        <f t="shared" si="29"/>
        <v>-0.18647349000907842</v>
      </c>
      <c r="AM67" s="308">
        <f t="shared" si="29"/>
        <v>-0.1966884019414642</v>
      </c>
      <c r="AN67" s="308">
        <f t="shared" si="29"/>
        <v>-0.20651387455965209</v>
      </c>
      <c r="AO67" s="308">
        <f t="shared" si="29"/>
        <v>-0.21589479274699941</v>
      </c>
      <c r="AP67" s="308">
        <f t="shared" si="29"/>
        <v>-0.2271419275936486</v>
      </c>
      <c r="AQ67" s="308">
        <f t="shared" si="29"/>
        <v>-0.24162600122073563</v>
      </c>
      <c r="AR67" s="308">
        <f t="shared" si="29"/>
        <v>-0.25325210771361151</v>
      </c>
      <c r="AS67" s="308">
        <f t="shared" si="29"/>
        <v>-0.26341395178623273</v>
      </c>
      <c r="AT67" s="308">
        <f t="shared" si="29"/>
        <v>-0.27274779521496717</v>
      </c>
      <c r="AU67" s="309">
        <f t="shared" si="29"/>
        <v>-0.28154757947909914</v>
      </c>
      <c r="AV67" s="268"/>
    </row>
  </sheetData>
  <pageMargins left="0.7" right="0.7" top="0.75" bottom="0.75" header="0.3" footer="0.3"/>
  <pageSetup paperSize="9" scale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85.350751700000004</v>
      </c>
      <c r="G3">
        <v>82.852468349999995</v>
      </c>
      <c r="H3">
        <v>80.056408779999998</v>
      </c>
      <c r="I3">
        <v>80.649056819999998</v>
      </c>
      <c r="J3">
        <v>80.31435338</v>
      </c>
      <c r="K3">
        <v>77.710738280000001</v>
      </c>
      <c r="L3">
        <v>76.428691479999998</v>
      </c>
      <c r="M3">
        <v>76.521041120000007</v>
      </c>
      <c r="N3">
        <v>76.467696529999998</v>
      </c>
      <c r="O3">
        <v>76.661813769999995</v>
      </c>
      <c r="P3">
        <v>75.796854870000004</v>
      </c>
      <c r="Q3">
        <v>74.401114179999894</v>
      </c>
      <c r="R3">
        <v>74.026940420000003</v>
      </c>
      <c r="S3">
        <v>73.907465149999894</v>
      </c>
      <c r="T3">
        <v>73.514035509999999</v>
      </c>
      <c r="U3">
        <v>73.409318639999995</v>
      </c>
      <c r="V3">
        <v>73.263186709999999</v>
      </c>
      <c r="W3">
        <v>71.364991070000002</v>
      </c>
      <c r="X3">
        <v>71.409974230000003</v>
      </c>
      <c r="Y3">
        <v>67.366039479999998</v>
      </c>
      <c r="Z3">
        <v>64.645209609999995</v>
      </c>
      <c r="AA3">
        <v>62.035720679999997</v>
      </c>
      <c r="AB3">
        <v>59.534888119999998</v>
      </c>
      <c r="AC3">
        <v>57.180194630000003</v>
      </c>
      <c r="AD3">
        <v>55.246384380000002</v>
      </c>
      <c r="AE3">
        <v>53.482009239999996</v>
      </c>
      <c r="AF3">
        <v>51.860977220000002</v>
      </c>
      <c r="AG3">
        <v>50.467134090000002</v>
      </c>
      <c r="AH3">
        <v>49.245611439999998</v>
      </c>
      <c r="AI3">
        <v>48.083420369999999</v>
      </c>
      <c r="AJ3">
        <v>46.93936961</v>
      </c>
      <c r="AK3">
        <v>45.830012480000001</v>
      </c>
      <c r="AL3">
        <v>44.752556319999997</v>
      </c>
      <c r="AM3">
        <v>43.726786590000003</v>
      </c>
      <c r="AN3">
        <v>42.725039889999998</v>
      </c>
      <c r="AO3">
        <v>41.749374840000002</v>
      </c>
      <c r="AP3">
        <v>40.824247370000002</v>
      </c>
      <c r="AQ3">
        <v>39.965602230000002</v>
      </c>
      <c r="AR3">
        <v>39.115797280000002</v>
      </c>
      <c r="AS3">
        <v>38.277335280000003</v>
      </c>
      <c r="AT3">
        <v>37.452493560000001</v>
      </c>
      <c r="AU3">
        <v>36.661044390000001</v>
      </c>
      <c r="AV3">
        <v>35.911529739999999</v>
      </c>
      <c r="AW3">
        <v>35.248670679999996</v>
      </c>
    </row>
    <row r="4" spans="1:49" x14ac:dyDescent="0.2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84.234571799999998</v>
      </c>
      <c r="G4">
        <v>81.372892199999995</v>
      </c>
      <c r="H4">
        <v>78.245916820000005</v>
      </c>
      <c r="I4">
        <v>78.443353299999998</v>
      </c>
      <c r="J4">
        <v>77.739421340000007</v>
      </c>
      <c r="K4">
        <v>74.854937140000004</v>
      </c>
      <c r="L4">
        <v>73.263408150000004</v>
      </c>
      <c r="M4">
        <v>72.996635339999997</v>
      </c>
      <c r="N4">
        <v>72.592417350000005</v>
      </c>
      <c r="O4">
        <v>72.560279940000001</v>
      </c>
      <c r="P4">
        <v>71.516412250000002</v>
      </c>
      <c r="Q4">
        <v>69.96695244</v>
      </c>
      <c r="R4">
        <v>69.371756180000006</v>
      </c>
      <c r="S4">
        <v>70.331507009999996</v>
      </c>
      <c r="T4">
        <v>69.738149620000002</v>
      </c>
      <c r="U4">
        <v>69.42247587</v>
      </c>
      <c r="V4">
        <v>69.070650630000003</v>
      </c>
      <c r="W4">
        <v>66.751756119999996</v>
      </c>
      <c r="X4">
        <v>66.510915650000001</v>
      </c>
      <c r="Y4">
        <v>62.549293059999997</v>
      </c>
      <c r="Z4">
        <v>59.818827169999999</v>
      </c>
      <c r="AA4">
        <v>57.189660330000002</v>
      </c>
      <c r="AB4">
        <v>54.661916040000001</v>
      </c>
      <c r="AC4">
        <v>52.264185769999997</v>
      </c>
      <c r="AD4">
        <v>49.503752630000001</v>
      </c>
      <c r="AE4">
        <v>46.861714720000002</v>
      </c>
      <c r="AF4">
        <v>44.299650280000002</v>
      </c>
      <c r="AG4">
        <v>41.883612960000001</v>
      </c>
      <c r="AH4">
        <v>39.527193799999999</v>
      </c>
      <c r="AI4">
        <v>36.998247659999997</v>
      </c>
      <c r="AJ4">
        <v>34.343981049999996</v>
      </c>
      <c r="AK4">
        <v>31.542484049999999</v>
      </c>
      <c r="AL4">
        <v>28.611761420000001</v>
      </c>
      <c r="AM4">
        <v>25.444702840000001</v>
      </c>
      <c r="AN4">
        <v>23.648680290000001</v>
      </c>
      <c r="AO4">
        <v>21.751438929999999</v>
      </c>
      <c r="AP4">
        <v>19.73495153</v>
      </c>
      <c r="AQ4">
        <v>17.563031639999998</v>
      </c>
      <c r="AR4">
        <v>15.15166786</v>
      </c>
      <c r="AS4">
        <v>14.512353729999999</v>
      </c>
      <c r="AT4">
        <v>13.856090869999999</v>
      </c>
      <c r="AU4">
        <v>13.18549829</v>
      </c>
      <c r="AV4">
        <v>12.497182690000001</v>
      </c>
      <c r="AW4">
        <v>11.797612340000001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1.1161799020000001</v>
      </c>
      <c r="G5">
        <v>1.4795761510000001</v>
      </c>
      <c r="H5">
        <v>1.810491954</v>
      </c>
      <c r="I5">
        <v>2.2057035229999999</v>
      </c>
      <c r="J5">
        <v>2.5749320359999999</v>
      </c>
      <c r="K5">
        <v>2.8558011410000002</v>
      </c>
      <c r="L5">
        <v>3.165283326</v>
      </c>
      <c r="M5">
        <v>3.5244057789999998</v>
      </c>
      <c r="N5">
        <v>3.875279184</v>
      </c>
      <c r="O5">
        <v>4.1015338320000003</v>
      </c>
      <c r="P5">
        <v>4.2804426199999996</v>
      </c>
      <c r="Q5">
        <v>4.4341617370000002</v>
      </c>
      <c r="R5">
        <v>4.655184234</v>
      </c>
      <c r="S5">
        <v>3.5759581389999999</v>
      </c>
      <c r="T5">
        <v>3.7758858910000002</v>
      </c>
      <c r="U5">
        <v>3.9868427679999998</v>
      </c>
      <c r="V5">
        <v>4.19253608</v>
      </c>
      <c r="W5">
        <v>4.6132349440000002</v>
      </c>
      <c r="X5">
        <v>4.8990585810000002</v>
      </c>
      <c r="Y5">
        <v>4.8167464249999998</v>
      </c>
      <c r="Z5">
        <v>4.8263824350000002</v>
      </c>
      <c r="AA5">
        <v>4.8460603459999998</v>
      </c>
      <c r="AB5">
        <v>4.8729720839999997</v>
      </c>
      <c r="AC5">
        <v>4.9160088640000001</v>
      </c>
      <c r="AD5">
        <v>5.7426317579999999</v>
      </c>
      <c r="AE5">
        <v>6.620294522</v>
      </c>
      <c r="AF5">
        <v>7.5613269440000002</v>
      </c>
      <c r="AG5">
        <v>8.5835211279999903</v>
      </c>
      <c r="AH5">
        <v>9.7184176400000002</v>
      </c>
      <c r="AI5">
        <v>11.08517271</v>
      </c>
      <c r="AJ5">
        <v>12.59538856</v>
      </c>
      <c r="AK5">
        <v>14.28752843</v>
      </c>
      <c r="AL5">
        <v>16.1407949</v>
      </c>
      <c r="AM5">
        <v>18.282083740000001</v>
      </c>
      <c r="AN5">
        <v>19.0763596</v>
      </c>
      <c r="AO5">
        <v>19.997935900000002</v>
      </c>
      <c r="AP5">
        <v>21.089295839999998</v>
      </c>
      <c r="AQ5">
        <v>22.40257059</v>
      </c>
      <c r="AR5">
        <v>23.964129419999999</v>
      </c>
      <c r="AS5">
        <v>23.764981550000002</v>
      </c>
      <c r="AT5">
        <v>23.596402690000001</v>
      </c>
      <c r="AU5">
        <v>23.475546099999999</v>
      </c>
      <c r="AV5">
        <v>23.41434705</v>
      </c>
      <c r="AW5">
        <v>23.451058339999999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30.307651790000001</v>
      </c>
      <c r="G6" s="39">
        <v>30.922281510000001</v>
      </c>
      <c r="H6" s="39">
        <v>28.801064109999999</v>
      </c>
      <c r="I6" s="39">
        <v>29.873462190000001</v>
      </c>
      <c r="J6" s="39">
        <v>30.986546560000001</v>
      </c>
      <c r="K6" s="39">
        <v>31.42113342</v>
      </c>
      <c r="L6" s="39">
        <v>31.340094579999999</v>
      </c>
      <c r="M6">
        <v>31.246174929999999</v>
      </c>
      <c r="N6">
        <v>30.60775808</v>
      </c>
      <c r="O6">
        <v>29.386019170000001</v>
      </c>
      <c r="P6">
        <v>28.932292709999999</v>
      </c>
      <c r="Q6">
        <v>28.87675557</v>
      </c>
      <c r="R6">
        <v>28.06960729</v>
      </c>
      <c r="S6">
        <v>26.52939254</v>
      </c>
      <c r="T6">
        <v>26.59896955</v>
      </c>
      <c r="U6">
        <v>26.406665029999999</v>
      </c>
      <c r="V6">
        <v>26.022000129999999</v>
      </c>
      <c r="W6">
        <v>26.376542919999999</v>
      </c>
      <c r="X6">
        <v>26.059307520000001</v>
      </c>
      <c r="Y6">
        <v>27.226296869999999</v>
      </c>
      <c r="Z6">
        <v>27.37490639</v>
      </c>
      <c r="AA6">
        <v>27.288034020000001</v>
      </c>
      <c r="AB6">
        <v>27.072698169999999</v>
      </c>
      <c r="AC6">
        <v>26.78134313</v>
      </c>
      <c r="AD6">
        <v>26.200702740000001</v>
      </c>
      <c r="AE6">
        <v>25.592048869999999</v>
      </c>
      <c r="AF6">
        <v>25.009832939999999</v>
      </c>
      <c r="AG6">
        <v>24.396881440000001</v>
      </c>
      <c r="AH6">
        <v>23.70997775</v>
      </c>
      <c r="AI6">
        <v>23.356944779999999</v>
      </c>
      <c r="AJ6">
        <v>23.001124529999998</v>
      </c>
      <c r="AK6">
        <v>22.649096180000001</v>
      </c>
      <c r="AL6">
        <v>22.306865080000001</v>
      </c>
      <c r="AM6">
        <v>21.952161960000002</v>
      </c>
      <c r="AN6">
        <v>21.093961050000001</v>
      </c>
      <c r="AO6">
        <v>20.23019957</v>
      </c>
      <c r="AP6">
        <v>19.369175869999999</v>
      </c>
      <c r="AQ6">
        <v>18.516590579999999</v>
      </c>
      <c r="AR6">
        <v>17.675131090000001</v>
      </c>
      <c r="AS6">
        <v>16.886166920000001</v>
      </c>
      <c r="AT6">
        <v>16.127359519999999</v>
      </c>
      <c r="AU6">
        <v>15.38712155</v>
      </c>
      <c r="AV6">
        <v>14.663526920000001</v>
      </c>
      <c r="AW6">
        <v>13.956527749999999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0.35255699010000002</v>
      </c>
      <c r="G7">
        <v>0.32603938719999997</v>
      </c>
      <c r="H7">
        <v>0.27525078759999999</v>
      </c>
      <c r="I7">
        <v>0.25877784529999998</v>
      </c>
      <c r="J7">
        <v>0.24329669479999999</v>
      </c>
      <c r="K7">
        <v>0.22361780319999999</v>
      </c>
      <c r="L7">
        <v>0.20216516770000001</v>
      </c>
      <c r="M7">
        <v>0.18269404240000001</v>
      </c>
      <c r="N7">
        <v>0.1622110903</v>
      </c>
      <c r="O7">
        <v>0.14415289019999999</v>
      </c>
      <c r="P7">
        <v>0.1313708532</v>
      </c>
      <c r="Q7">
        <v>0.1213663079</v>
      </c>
      <c r="R7">
        <v>0.1091992495</v>
      </c>
      <c r="S7">
        <v>0.1111724291</v>
      </c>
      <c r="T7">
        <v>0.18192856330000001</v>
      </c>
      <c r="U7">
        <v>0.24785674660000001</v>
      </c>
      <c r="V7">
        <v>0.30799045310000001</v>
      </c>
      <c r="W7">
        <v>0.1187193334</v>
      </c>
      <c r="X7">
        <v>3.62242183E-2</v>
      </c>
      <c r="Y7">
        <v>3.4836499200000003E-2</v>
      </c>
      <c r="Z7">
        <v>3.1995867999999997E-2</v>
      </c>
      <c r="AA7">
        <v>2.88687379E-2</v>
      </c>
      <c r="AB7">
        <v>2.5730613999999999E-2</v>
      </c>
      <c r="AC7">
        <v>2.25685012E-2</v>
      </c>
      <c r="AD7">
        <v>2.2241595400000001E-2</v>
      </c>
      <c r="AE7">
        <v>2.18899395E-2</v>
      </c>
      <c r="AF7">
        <v>2.15598605E-2</v>
      </c>
      <c r="AG7">
        <v>2.1187401599999999E-2</v>
      </c>
      <c r="AH7">
        <v>2.0748063000000001E-2</v>
      </c>
      <c r="AI7">
        <v>1.6667603900000001E-2</v>
      </c>
      <c r="AJ7">
        <v>1.2668243100000001E-2</v>
      </c>
      <c r="AK7">
        <v>8.7549482100000003E-3</v>
      </c>
      <c r="AL7">
        <v>9.31479604E-3</v>
      </c>
      <c r="AM7">
        <v>9.85287426E-3</v>
      </c>
      <c r="AN7">
        <v>9.4520090899999996E-3</v>
      </c>
      <c r="AO7">
        <v>9.0489846800000003E-3</v>
      </c>
      <c r="AP7" s="39">
        <v>8.6475519399999996E-3</v>
      </c>
      <c r="AQ7" s="39">
        <v>8.2502807500000001E-3</v>
      </c>
      <c r="AR7" s="39">
        <v>7.8583835399999996E-3</v>
      </c>
      <c r="AS7" s="39">
        <v>7.79143982E-3</v>
      </c>
      <c r="AT7" s="39">
        <v>7.73369686E-3</v>
      </c>
      <c r="AU7" s="39">
        <v>7.6804997000000002E-3</v>
      </c>
      <c r="AV7" s="39">
        <v>7.6314274600000004E-3</v>
      </c>
      <c r="AW7" s="39">
        <v>7.5870052899999997E-3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1.491699203</v>
      </c>
      <c r="G8" s="39">
        <v>1.461545823</v>
      </c>
      <c r="H8" s="39">
        <v>1.3072582100000001</v>
      </c>
      <c r="I8" s="39">
        <v>1.302117993</v>
      </c>
      <c r="J8" s="39">
        <v>1.297029628</v>
      </c>
      <c r="K8" s="39">
        <v>1.263020805</v>
      </c>
      <c r="L8" s="39">
        <v>1.2097646719999999</v>
      </c>
      <c r="M8">
        <v>1.158268893</v>
      </c>
      <c r="N8">
        <v>1.089572143</v>
      </c>
      <c r="O8">
        <v>1.1669583539999999</v>
      </c>
      <c r="P8">
        <v>1.281703526</v>
      </c>
      <c r="Q8">
        <v>1.4270633559999999</v>
      </c>
      <c r="R8">
        <v>1.54746674</v>
      </c>
      <c r="S8">
        <v>2.3524689759999999</v>
      </c>
      <c r="T8">
        <v>1.7954715450000001</v>
      </c>
      <c r="U8">
        <v>1.2450671369999999</v>
      </c>
      <c r="V8">
        <v>0.71747352369999995</v>
      </c>
      <c r="W8">
        <v>2.2727397640000002</v>
      </c>
      <c r="X8">
        <v>2.3116194170000002</v>
      </c>
      <c r="Y8">
        <v>2.3538575829999999</v>
      </c>
      <c r="Z8">
        <v>2.3049999479999999</v>
      </c>
      <c r="AA8">
        <v>2.2360850600000002</v>
      </c>
      <c r="AB8">
        <v>2.1591315949999998</v>
      </c>
      <c r="AC8">
        <v>2.0770988670000001</v>
      </c>
      <c r="AD8">
        <v>1.9609662450000001</v>
      </c>
      <c r="AE8">
        <v>1.8431615669999999</v>
      </c>
      <c r="AF8">
        <v>1.7277147930000001</v>
      </c>
      <c r="AG8">
        <v>1.617181821</v>
      </c>
      <c r="AH8">
        <v>1.5029082659999999</v>
      </c>
      <c r="AI8">
        <v>1.217927736</v>
      </c>
      <c r="AJ8">
        <v>0.93858703700000001</v>
      </c>
      <c r="AK8">
        <v>0.66524823570000002</v>
      </c>
      <c r="AL8">
        <v>0.4108649586</v>
      </c>
      <c r="AM8">
        <v>0.16209837899999999</v>
      </c>
      <c r="AN8">
        <v>0.17204830190000001</v>
      </c>
      <c r="AO8">
        <v>0.181607506</v>
      </c>
      <c r="AP8">
        <v>0.1908098999</v>
      </c>
      <c r="AQ8">
        <v>0.1996859118</v>
      </c>
      <c r="AR8">
        <v>0.20824890060000001</v>
      </c>
      <c r="AS8">
        <v>0.2146906519</v>
      </c>
      <c r="AT8">
        <v>0.2212544498</v>
      </c>
      <c r="AU8">
        <v>0.2278313169</v>
      </c>
      <c r="AV8">
        <v>0.2344227049</v>
      </c>
      <c r="AW8">
        <v>0.2410583479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1.5199342149999999</v>
      </c>
      <c r="F9">
        <v>1.4486640820000001</v>
      </c>
      <c r="G9">
        <v>1.381489492</v>
      </c>
      <c r="H9">
        <v>1.202666582</v>
      </c>
      <c r="I9">
        <v>1.1659580380000001</v>
      </c>
      <c r="J9">
        <v>1.130397511</v>
      </c>
      <c r="K9">
        <v>1.0713725510000001</v>
      </c>
      <c r="L9">
        <v>0.99880250839999996</v>
      </c>
      <c r="M9">
        <v>0.93075812160000004</v>
      </c>
      <c r="N9">
        <v>0.85218159010000005</v>
      </c>
      <c r="O9">
        <v>0.75596469600000005</v>
      </c>
      <c r="P9">
        <v>0.68770746039999997</v>
      </c>
      <c r="Q9">
        <v>0.63420463410000005</v>
      </c>
      <c r="R9">
        <v>0.5696098356</v>
      </c>
      <c r="S9">
        <v>0.21912112280000001</v>
      </c>
      <c r="T9">
        <v>0.17980978340000001</v>
      </c>
      <c r="U9">
        <v>0.14044705800000001</v>
      </c>
      <c r="V9">
        <v>0.1023191628</v>
      </c>
      <c r="W9">
        <v>0.13310122969999999</v>
      </c>
      <c r="X9">
        <v>5.2467973100000002E-2</v>
      </c>
      <c r="Y9">
        <v>4.2667135799999999E-2</v>
      </c>
      <c r="Z9">
        <v>3.0665335599999999E-2</v>
      </c>
      <c r="AA9">
        <v>1.8354265599999999E-2</v>
      </c>
      <c r="AB9">
        <v>1.8229038400000001E-2</v>
      </c>
      <c r="AC9">
        <v>1.8052299500000001E-2</v>
      </c>
      <c r="AD9">
        <v>1.50085315E-2</v>
      </c>
      <c r="AE9">
        <v>1.1964555700000001E-2</v>
      </c>
      <c r="AF9">
        <v>8.9498698799999905E-3</v>
      </c>
      <c r="AG9">
        <v>8.8903535999999995E-3</v>
      </c>
      <c r="AH9">
        <v>8.8011664100000001E-3</v>
      </c>
      <c r="AI9">
        <v>8.7065856699999906E-3</v>
      </c>
      <c r="AJ9">
        <v>8.6101625899999996E-3</v>
      </c>
      <c r="AK9">
        <v>8.5143470200000002E-3</v>
      </c>
      <c r="AL9">
        <v>8.4167440200000002E-3</v>
      </c>
      <c r="AM9">
        <v>8.3136921499999995E-3</v>
      </c>
      <c r="AN9">
        <v>8.2326644499999997E-3</v>
      </c>
      <c r="AO9">
        <v>8.1442927799999995E-3</v>
      </c>
      <c r="AP9">
        <v>8.0513098900000003E-3</v>
      </c>
      <c r="AQ9">
        <v>7.9556999300000007E-3</v>
      </c>
      <c r="AR9">
        <v>7.8583835399999996E-3</v>
      </c>
      <c r="AS9">
        <v>7.79143982E-3</v>
      </c>
      <c r="AT9">
        <v>7.73369686E-3</v>
      </c>
      <c r="AU9">
        <v>7.6804997000000002E-3</v>
      </c>
      <c r="AV9">
        <v>7.6314274600000004E-3</v>
      </c>
      <c r="AW9">
        <v>7.5870052899999997E-3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0.50801451630000005</v>
      </c>
      <c r="G10">
        <v>0.69985010690000005</v>
      </c>
      <c r="H10">
        <v>0.80466282259999999</v>
      </c>
      <c r="I10">
        <v>0.97582774260000005</v>
      </c>
      <c r="J10">
        <v>1.139880317</v>
      </c>
      <c r="K10">
        <v>1.2650540960000001</v>
      </c>
      <c r="L10">
        <v>1.3486753309999999</v>
      </c>
      <c r="M10">
        <v>1.406906859</v>
      </c>
      <c r="N10">
        <v>1.412219621</v>
      </c>
      <c r="O10">
        <v>1.5747015600000001</v>
      </c>
      <c r="P10">
        <v>1.800640977</v>
      </c>
      <c r="Q10">
        <v>2.0872739579999999</v>
      </c>
      <c r="R10">
        <v>2.3564279940000001</v>
      </c>
      <c r="S10">
        <v>3.2088550389999999</v>
      </c>
      <c r="T10">
        <v>3.3834724390000002</v>
      </c>
      <c r="U10">
        <v>3.5176150019999999</v>
      </c>
      <c r="V10">
        <v>3.6167247890000001</v>
      </c>
      <c r="W10">
        <v>3.7087588579999999</v>
      </c>
      <c r="X10">
        <v>3.9329503209999999</v>
      </c>
      <c r="Y10">
        <v>4.399774345</v>
      </c>
      <c r="Z10">
        <v>4.7165032770000002</v>
      </c>
      <c r="AA10">
        <v>4.993748525</v>
      </c>
      <c r="AB10">
        <v>5.2353643959999996</v>
      </c>
      <c r="AC10">
        <v>5.457619362</v>
      </c>
      <c r="AD10">
        <v>6.1256390290000002</v>
      </c>
      <c r="AE10">
        <v>6.7824134110000003</v>
      </c>
      <c r="AF10">
        <v>7.4411752289999997</v>
      </c>
      <c r="AG10">
        <v>8.0305852499999997</v>
      </c>
      <c r="AH10">
        <v>8.5825074010000009</v>
      </c>
      <c r="AI10">
        <v>9.1263109199999999</v>
      </c>
      <c r="AJ10">
        <v>9.6542300599999997</v>
      </c>
      <c r="AK10">
        <v>10.16878693</v>
      </c>
      <c r="AL10">
        <v>10.638905749999999</v>
      </c>
      <c r="AM10">
        <v>11.088150499999999</v>
      </c>
      <c r="AN10">
        <v>11.65142271</v>
      </c>
      <c r="AO10">
        <v>12.1904874</v>
      </c>
      <c r="AP10">
        <v>12.7078612</v>
      </c>
      <c r="AQ10">
        <v>13.205709580000001</v>
      </c>
      <c r="AR10">
        <v>13.68499306</v>
      </c>
      <c r="AS10">
        <v>14.195534459999999</v>
      </c>
      <c r="AT10">
        <v>14.71280325</v>
      </c>
      <c r="AU10">
        <v>15.229790700000001</v>
      </c>
      <c r="AV10">
        <v>15.746726020000001</v>
      </c>
      <c r="AW10">
        <v>16.265731120000002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8.7405362599999994E-2</v>
      </c>
      <c r="G11" s="39">
        <v>0.11063348520000001</v>
      </c>
      <c r="H11" s="39">
        <v>0.12783591159999999</v>
      </c>
      <c r="I11">
        <v>0.1644974505</v>
      </c>
      <c r="J11">
        <v>0.2116781663</v>
      </c>
      <c r="K11">
        <v>0.26628947959999999</v>
      </c>
      <c r="L11">
        <v>0.32950479529999999</v>
      </c>
      <c r="M11">
        <v>0.40755626249999999</v>
      </c>
      <c r="N11">
        <v>0.49528081499999999</v>
      </c>
      <c r="O11">
        <v>0.56986074860000002</v>
      </c>
      <c r="P11">
        <v>0.67238627220000002</v>
      </c>
      <c r="Q11">
        <v>0.80425243739999996</v>
      </c>
      <c r="R11">
        <v>0.93688940300000001</v>
      </c>
      <c r="S11">
        <v>1.4141588709999999</v>
      </c>
      <c r="T11">
        <v>1.4911136549999999</v>
      </c>
      <c r="U11">
        <v>1.550230971</v>
      </c>
      <c r="V11">
        <v>1.5939091620000001</v>
      </c>
      <c r="W11">
        <v>1.697900797</v>
      </c>
      <c r="X11">
        <v>1.9151119489999999</v>
      </c>
      <c r="Y11">
        <v>2.3713320859999998</v>
      </c>
      <c r="Z11">
        <v>2.7573011250000001</v>
      </c>
      <c r="AA11">
        <v>3.1209383129999999</v>
      </c>
      <c r="AB11">
        <v>3.4558344750000001</v>
      </c>
      <c r="AC11">
        <v>3.7750648029999998</v>
      </c>
      <c r="AD11">
        <v>4.1552856580000004</v>
      </c>
      <c r="AE11">
        <v>4.5283043999999997</v>
      </c>
      <c r="AF11">
        <v>4.9030517949999997</v>
      </c>
      <c r="AG11">
        <v>5.2320628249999999</v>
      </c>
      <c r="AH11">
        <v>5.5375636960000003</v>
      </c>
      <c r="AI11">
        <v>5.7525330280000002</v>
      </c>
      <c r="AJ11">
        <v>5.960263651</v>
      </c>
      <c r="AK11">
        <v>6.1623544179999996</v>
      </c>
      <c r="AL11">
        <v>6.3466036240000001</v>
      </c>
      <c r="AM11">
        <v>6.5206675580000004</v>
      </c>
      <c r="AN11">
        <v>6.766376019</v>
      </c>
      <c r="AO11">
        <v>6.9996850039999998</v>
      </c>
      <c r="AP11">
        <v>7.2222182310000003</v>
      </c>
      <c r="AQ11">
        <v>7.435310415</v>
      </c>
      <c r="AR11">
        <v>7.6395604800000001</v>
      </c>
      <c r="AS11">
        <v>7.7968289249999998</v>
      </c>
      <c r="AT11">
        <v>7.9597462459999999</v>
      </c>
      <c r="AU11">
        <v>8.1241762820000005</v>
      </c>
      <c r="AV11">
        <v>8.2900510070000006</v>
      </c>
      <c r="AW11">
        <v>8.4583090379999994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3.5197562570000001</v>
      </c>
      <c r="G12" s="39">
        <v>3.5887681530000002</v>
      </c>
      <c r="H12" s="39">
        <v>3.3403807990000001</v>
      </c>
      <c r="I12">
        <v>3.4624744289999998</v>
      </c>
      <c r="J12">
        <v>3.5891182370000001</v>
      </c>
      <c r="K12">
        <v>3.637056163</v>
      </c>
      <c r="L12">
        <v>3.6252840079999999</v>
      </c>
      <c r="M12" s="39">
        <v>3.6120367830000002</v>
      </c>
      <c r="N12">
        <v>3.5359034399999998</v>
      </c>
      <c r="O12">
        <v>3.588639454</v>
      </c>
      <c r="P12">
        <v>3.735012964</v>
      </c>
      <c r="Q12">
        <v>3.9407406479999998</v>
      </c>
      <c r="R12">
        <v>4.0493562540000001</v>
      </c>
      <c r="S12">
        <v>3.9210768699999998</v>
      </c>
      <c r="T12">
        <v>4.1344514979999998</v>
      </c>
      <c r="U12">
        <v>4.2983676910000002</v>
      </c>
      <c r="V12">
        <v>4.4194754029999999</v>
      </c>
      <c r="W12">
        <v>4.1948957919999996</v>
      </c>
      <c r="X12">
        <v>4.1941522869999996</v>
      </c>
      <c r="Y12">
        <v>4.391347326</v>
      </c>
      <c r="Z12">
        <v>4.424753902</v>
      </c>
      <c r="AA12">
        <v>4.4201333529999998</v>
      </c>
      <c r="AB12">
        <v>4.392478391</v>
      </c>
      <c r="AC12">
        <v>4.3523696879999996</v>
      </c>
      <c r="AD12">
        <v>4.390216798</v>
      </c>
      <c r="AE12">
        <v>4.4225804240000004</v>
      </c>
      <c r="AF12">
        <v>4.4586689269999997</v>
      </c>
      <c r="AG12">
        <v>4.4529614029999998</v>
      </c>
      <c r="AH12">
        <v>4.4319919749999999</v>
      </c>
      <c r="AI12">
        <v>4.3517697110000002</v>
      </c>
      <c r="AJ12">
        <v>4.2713416530000003</v>
      </c>
      <c r="AK12">
        <v>4.1919346390000003</v>
      </c>
      <c r="AL12">
        <v>4.1183528709999999</v>
      </c>
      <c r="AM12">
        <v>4.0427135349999999</v>
      </c>
      <c r="AN12">
        <v>4.0250685099999997</v>
      </c>
      <c r="AO12">
        <v>4.0033852349999997</v>
      </c>
      <c r="AP12">
        <v>3.9789560150000001</v>
      </c>
      <c r="AQ12">
        <v>3.952730109</v>
      </c>
      <c r="AR12">
        <v>3.925146523</v>
      </c>
      <c r="AS12">
        <v>3.882523017</v>
      </c>
      <c r="AT12">
        <v>3.84463131</v>
      </c>
      <c r="AU12">
        <v>3.8091302410000001</v>
      </c>
      <c r="AV12">
        <v>3.775795494</v>
      </c>
      <c r="AW12">
        <v>3.7448716929999999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0.2379571791</v>
      </c>
      <c r="G13" s="39">
        <v>0.2532101283</v>
      </c>
      <c r="H13" s="39">
        <v>0.24596940940000001</v>
      </c>
      <c r="I13" s="39">
        <v>0.26608545979999998</v>
      </c>
      <c r="J13" s="39">
        <v>0.28785367789999999</v>
      </c>
      <c r="K13" s="39">
        <v>0.30442721410000001</v>
      </c>
      <c r="L13" s="39">
        <v>0.31668314549999999</v>
      </c>
      <c r="M13">
        <v>0.3292945384</v>
      </c>
      <c r="N13">
        <v>0.33642031160000002</v>
      </c>
      <c r="O13">
        <v>0.38068810780000001</v>
      </c>
      <c r="P13">
        <v>0.44176292709999998</v>
      </c>
      <c r="Q13">
        <v>0.51967602040000005</v>
      </c>
      <c r="R13">
        <v>0.59538581199999996</v>
      </c>
      <c r="S13">
        <v>0.46608823729999999</v>
      </c>
      <c r="T13">
        <v>0.61377828150000002</v>
      </c>
      <c r="U13">
        <v>0.74911312200000002</v>
      </c>
      <c r="V13">
        <v>0.87069957730000003</v>
      </c>
      <c r="W13">
        <v>0.68423324669999996</v>
      </c>
      <c r="X13">
        <v>0.6860409167</v>
      </c>
      <c r="Y13">
        <v>0.70216455069999995</v>
      </c>
      <c r="Z13">
        <v>0.69129729149999997</v>
      </c>
      <c r="AA13">
        <v>0.67442877089999997</v>
      </c>
      <c r="AB13">
        <v>0.65411838570000003</v>
      </c>
      <c r="AC13">
        <v>0.63221980980000003</v>
      </c>
      <c r="AD13">
        <v>0.65932158740000002</v>
      </c>
      <c r="AE13">
        <v>0.68547472799999998</v>
      </c>
      <c r="AF13">
        <v>0.71207552220000003</v>
      </c>
      <c r="AG13">
        <v>0.73395282939999995</v>
      </c>
      <c r="AH13">
        <v>0.75293549049999997</v>
      </c>
      <c r="AI13">
        <v>0.78486750319999998</v>
      </c>
      <c r="AJ13">
        <v>0.81575540980000005</v>
      </c>
      <c r="AK13">
        <v>0.84581717040000004</v>
      </c>
      <c r="AL13">
        <v>0.87353038670000005</v>
      </c>
      <c r="AM13">
        <v>0.89978626100000003</v>
      </c>
      <c r="AN13">
        <v>0.89933521139999995</v>
      </c>
      <c r="AO13">
        <v>0.89791074010000005</v>
      </c>
      <c r="AP13">
        <v>0.89579463410000004</v>
      </c>
      <c r="AQ13">
        <v>0.8931956794</v>
      </c>
      <c r="AR13">
        <v>0.89021020200000001</v>
      </c>
      <c r="AS13">
        <v>0.89055850650000001</v>
      </c>
      <c r="AT13">
        <v>0.89183152089999995</v>
      </c>
      <c r="AU13">
        <v>0.89351580720000001</v>
      </c>
      <c r="AV13">
        <v>0.89557585679999996</v>
      </c>
      <c r="AW13">
        <v>0.8980864314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37.953705380000002</v>
      </c>
      <c r="G14">
        <v>38.743818079999997</v>
      </c>
      <c r="H14">
        <v>36.105088639999998</v>
      </c>
      <c r="I14">
        <v>37.469201150000004</v>
      </c>
      <c r="J14">
        <v>38.885800799999998</v>
      </c>
      <c r="K14">
        <v>39.451971530000002</v>
      </c>
      <c r="L14">
        <v>39.37097421</v>
      </c>
      <c r="M14">
        <v>39.273690430000002</v>
      </c>
      <c r="N14">
        <v>38.491547089999997</v>
      </c>
      <c r="O14">
        <v>37.566984980000001</v>
      </c>
      <c r="P14">
        <v>37.682877689999998</v>
      </c>
      <c r="Q14">
        <v>38.41133293</v>
      </c>
      <c r="R14">
        <v>38.233942570000004</v>
      </c>
      <c r="S14">
        <v>38.222334080000003</v>
      </c>
      <c r="T14">
        <v>38.378995310000001</v>
      </c>
      <c r="U14">
        <v>38.155362750000002</v>
      </c>
      <c r="V14">
        <v>37.650592199999998</v>
      </c>
      <c r="W14">
        <v>39.186891940000002</v>
      </c>
      <c r="X14">
        <v>39.187874600000001</v>
      </c>
      <c r="Y14">
        <v>41.522276400000003</v>
      </c>
      <c r="Z14">
        <v>42.332423130000002</v>
      </c>
      <c r="AA14">
        <v>42.780591039999997</v>
      </c>
      <c r="AB14">
        <v>43.013585059999997</v>
      </c>
      <c r="AC14">
        <v>43.116336459999999</v>
      </c>
      <c r="AD14">
        <v>43.529382179999999</v>
      </c>
      <c r="AE14">
        <v>43.88783789</v>
      </c>
      <c r="AF14">
        <v>44.283028940000001</v>
      </c>
      <c r="AG14">
        <v>44.493703320000002</v>
      </c>
      <c r="AH14">
        <v>44.5474338</v>
      </c>
      <c r="AI14">
        <v>44.61572786</v>
      </c>
      <c r="AJ14">
        <v>44.662580740000003</v>
      </c>
      <c r="AK14">
        <v>44.700506869999998</v>
      </c>
      <c r="AL14">
        <v>44.712854210000003</v>
      </c>
      <c r="AM14">
        <v>44.683744760000003</v>
      </c>
      <c r="AN14">
        <v>44.625896480000002</v>
      </c>
      <c r="AO14">
        <v>44.520468729999997</v>
      </c>
      <c r="AP14">
        <v>44.381514719999998</v>
      </c>
      <c r="AQ14">
        <v>44.21942825</v>
      </c>
      <c r="AR14">
        <v>44.03900702</v>
      </c>
      <c r="AS14">
        <v>43.881885359999998</v>
      </c>
      <c r="AT14">
        <v>43.773093690000003</v>
      </c>
      <c r="AU14">
        <v>43.686926900000003</v>
      </c>
      <c r="AV14">
        <v>43.621360860000003</v>
      </c>
      <c r="AW14">
        <v>43.579758380000001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37.82208507</v>
      </c>
      <c r="G15" s="39">
        <v>37.29173042</v>
      </c>
      <c r="H15" s="39">
        <v>36.155500259999997</v>
      </c>
      <c r="I15" s="39">
        <v>37.108073490000002</v>
      </c>
      <c r="J15" s="39">
        <v>37.31580821</v>
      </c>
      <c r="K15" s="39">
        <v>36.260232379999998</v>
      </c>
      <c r="L15" s="39">
        <v>35.691329519999996</v>
      </c>
      <c r="M15">
        <v>35.728516499999998</v>
      </c>
      <c r="N15">
        <v>36.176928869999998</v>
      </c>
      <c r="O15">
        <v>36.816388799999999</v>
      </c>
      <c r="P15" s="39">
        <v>36.725046980000002</v>
      </c>
      <c r="Q15">
        <v>35.637982289999997</v>
      </c>
      <c r="R15">
        <v>34.593711280000001</v>
      </c>
      <c r="S15">
        <v>33.668982450000001</v>
      </c>
      <c r="T15">
        <v>32.369850079999999</v>
      </c>
      <c r="U15">
        <v>31.93488301</v>
      </c>
      <c r="V15">
        <v>31.797583400000001</v>
      </c>
      <c r="W15">
        <v>29.734980029999999</v>
      </c>
      <c r="X15">
        <v>29.467168170000001</v>
      </c>
      <c r="Y15">
        <v>27.012737009999999</v>
      </c>
      <c r="Z15">
        <v>25.824250960000001</v>
      </c>
      <c r="AA15">
        <v>24.883581549999999</v>
      </c>
      <c r="AB15">
        <v>24.11041694</v>
      </c>
      <c r="AC15">
        <v>23.426149550000002</v>
      </c>
      <c r="AD15">
        <v>23.057422030000001</v>
      </c>
      <c r="AE15">
        <v>22.699407870000002</v>
      </c>
      <c r="AF15">
        <v>22.365887050000001</v>
      </c>
      <c r="AG15">
        <v>22.2087179</v>
      </c>
      <c r="AH15">
        <v>22.17117412</v>
      </c>
      <c r="AI15">
        <v>22.11032621</v>
      </c>
      <c r="AJ15">
        <v>22.020872220000001</v>
      </c>
      <c r="AK15">
        <v>21.918698890000002</v>
      </c>
      <c r="AL15">
        <v>21.814733489999998</v>
      </c>
      <c r="AM15">
        <v>21.71488913</v>
      </c>
      <c r="AN15">
        <v>21.652019429999999</v>
      </c>
      <c r="AO15">
        <v>21.59530925</v>
      </c>
      <c r="AP15">
        <v>21.544579429999999</v>
      </c>
      <c r="AQ15">
        <v>21.50207237</v>
      </c>
      <c r="AR15">
        <v>21.454225409999999</v>
      </c>
      <c r="AS15">
        <v>21.377939609999999</v>
      </c>
      <c r="AT15">
        <v>21.30514067</v>
      </c>
      <c r="AU15">
        <v>21.2258104</v>
      </c>
      <c r="AV15">
        <v>21.146792229999999</v>
      </c>
      <c r="AW15">
        <v>21.074156989999999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34.499451469999997</v>
      </c>
      <c r="G16">
        <v>33.743478600000003</v>
      </c>
      <c r="H16">
        <v>32.4535555</v>
      </c>
      <c r="I16">
        <v>33.042044330000003</v>
      </c>
      <c r="J16">
        <v>32.96111896</v>
      </c>
      <c r="K16">
        <v>31.772418210000001</v>
      </c>
      <c r="L16">
        <v>31.023658149999999</v>
      </c>
      <c r="M16">
        <v>30.80745744</v>
      </c>
      <c r="N16">
        <v>30.94447808</v>
      </c>
      <c r="O16">
        <v>30.52810011</v>
      </c>
      <c r="P16">
        <v>29.301303799999999</v>
      </c>
      <c r="Q16">
        <v>27.113427739999999</v>
      </c>
      <c r="R16">
        <v>24.828817709999999</v>
      </c>
      <c r="S16">
        <v>23.043809679999999</v>
      </c>
      <c r="T16">
        <v>22.053112039999998</v>
      </c>
      <c r="U16">
        <v>21.65862521</v>
      </c>
      <c r="V16">
        <v>21.46973719</v>
      </c>
      <c r="W16">
        <v>17.742777279999999</v>
      </c>
      <c r="X16">
        <v>16.967221129999999</v>
      </c>
      <c r="Y16">
        <v>14.85718584</v>
      </c>
      <c r="Z16">
        <v>13.5314502</v>
      </c>
      <c r="AA16">
        <v>12.38517087</v>
      </c>
      <c r="AB16">
        <v>11.395343499999999</v>
      </c>
      <c r="AC16">
        <v>10.478476130000001</v>
      </c>
      <c r="AD16">
        <v>9.7354091629999999</v>
      </c>
      <c r="AE16">
        <v>9.0140680680000003</v>
      </c>
      <c r="AF16">
        <v>8.3188164330000003</v>
      </c>
      <c r="AG16">
        <v>7.7401183360000001</v>
      </c>
      <c r="AH16">
        <v>7.2066070389999997</v>
      </c>
      <c r="AI16">
        <v>6.6335286150000004</v>
      </c>
      <c r="AJ16">
        <v>6.0554283069999997</v>
      </c>
      <c r="AK16">
        <v>5.4784275779999998</v>
      </c>
      <c r="AL16">
        <v>4.9635518440000004</v>
      </c>
      <c r="AM16">
        <v>4.4537771160000004</v>
      </c>
      <c r="AN16">
        <v>4.0644226999999997</v>
      </c>
      <c r="AO16">
        <v>3.6774806679999998</v>
      </c>
      <c r="AP16">
        <v>3.2926054310000001</v>
      </c>
      <c r="AQ16">
        <v>2.9097902449999999</v>
      </c>
      <c r="AR16">
        <v>2.5270080639999999</v>
      </c>
      <c r="AS16">
        <v>2.0458411000000001</v>
      </c>
      <c r="AT16">
        <v>1.565818661</v>
      </c>
      <c r="AU16">
        <v>1.0862016370000001</v>
      </c>
      <c r="AV16">
        <v>0.60763222790000004</v>
      </c>
      <c r="AW16">
        <v>0.13013508500000001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1.60860863</v>
      </c>
      <c r="F17" s="39">
        <v>1.87339604</v>
      </c>
      <c r="G17" s="39">
        <v>2.0793323680000002</v>
      </c>
      <c r="H17" s="39">
        <v>2.2309509809999999</v>
      </c>
      <c r="I17">
        <v>2.4991341459999998</v>
      </c>
      <c r="J17">
        <v>2.7114836969999998</v>
      </c>
      <c r="K17">
        <v>2.8146371480000001</v>
      </c>
      <c r="L17">
        <v>2.93367976</v>
      </c>
      <c r="M17">
        <v>3.0849720289999998</v>
      </c>
      <c r="N17">
        <v>3.2569785520000001</v>
      </c>
      <c r="O17">
        <v>4.21201794</v>
      </c>
      <c r="P17">
        <v>5.2995144290000002</v>
      </c>
      <c r="Q17">
        <v>6.4282425879999998</v>
      </c>
      <c r="R17">
        <v>7.7165392720000003</v>
      </c>
      <c r="S17">
        <v>6.5311627750000003</v>
      </c>
      <c r="T17">
        <v>6.4829476960000001</v>
      </c>
      <c r="U17">
        <v>6.5928183320000002</v>
      </c>
      <c r="V17">
        <v>6.7566809430000001</v>
      </c>
      <c r="W17">
        <v>6.1004844809999996</v>
      </c>
      <c r="X17">
        <v>6.0419098440000001</v>
      </c>
      <c r="Y17">
        <v>5.5544566959999999</v>
      </c>
      <c r="Z17">
        <v>5.3253157599999996</v>
      </c>
      <c r="AA17">
        <v>5.1461531699999998</v>
      </c>
      <c r="AB17">
        <v>5.0062748450000001</v>
      </c>
      <c r="AC17">
        <v>4.883831163</v>
      </c>
      <c r="AD17">
        <v>4.7541779819999999</v>
      </c>
      <c r="AE17">
        <v>4.6283042920000002</v>
      </c>
      <c r="AF17">
        <v>4.508918564</v>
      </c>
      <c r="AG17">
        <v>4.4270573649999996</v>
      </c>
      <c r="AH17">
        <v>4.3693792509999998</v>
      </c>
      <c r="AI17">
        <v>4.3178281180000004</v>
      </c>
      <c r="AJ17">
        <v>4.2609451959999998</v>
      </c>
      <c r="AK17">
        <v>4.2019298269999998</v>
      </c>
      <c r="AL17">
        <v>4.1434962229999996</v>
      </c>
      <c r="AM17">
        <v>4.0861732579999996</v>
      </c>
      <c r="AN17">
        <v>4.0423438709999999</v>
      </c>
      <c r="AO17">
        <v>3.9997712160000001</v>
      </c>
      <c r="AP17">
        <v>3.9583953250000001</v>
      </c>
      <c r="AQ17">
        <v>3.918598491</v>
      </c>
      <c r="AR17">
        <v>3.877892729</v>
      </c>
      <c r="AS17">
        <v>3.8522798090000001</v>
      </c>
      <c r="AT17">
        <v>3.82731552</v>
      </c>
      <c r="AU17">
        <v>3.8012000989999999</v>
      </c>
      <c r="AV17">
        <v>3.775166402</v>
      </c>
      <c r="AW17">
        <v>3.7502944579999999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0.2010760788</v>
      </c>
      <c r="F18">
        <v>0.19031486919999999</v>
      </c>
      <c r="G18">
        <v>0.1754902435</v>
      </c>
      <c r="H18">
        <v>0.15912118410000001</v>
      </c>
      <c r="I18">
        <v>0.15273382269999999</v>
      </c>
      <c r="J18">
        <v>0.14363915860000001</v>
      </c>
      <c r="K18">
        <v>0.1305340371</v>
      </c>
      <c r="L18">
        <v>0.1201625399</v>
      </c>
      <c r="M18">
        <v>0.1124953429</v>
      </c>
      <c r="N18">
        <v>0.1065281641</v>
      </c>
      <c r="O18">
        <v>0.1052402705</v>
      </c>
      <c r="P18">
        <v>0.1011509629</v>
      </c>
      <c r="Q18">
        <v>9.37277948E-2</v>
      </c>
      <c r="R18">
        <v>8.5949016500000003E-2</v>
      </c>
      <c r="S18">
        <v>0.36526198669999999</v>
      </c>
      <c r="T18">
        <v>0.32850249660000003</v>
      </c>
      <c r="U18">
        <v>0.30217975670000002</v>
      </c>
      <c r="V18">
        <v>0.27950337450000001</v>
      </c>
      <c r="W18">
        <v>0.87996020699999999</v>
      </c>
      <c r="X18">
        <v>1.055790727</v>
      </c>
      <c r="Y18">
        <v>1.2795820659999999</v>
      </c>
      <c r="Z18">
        <v>1.523960376</v>
      </c>
      <c r="AA18">
        <v>1.7607701060000001</v>
      </c>
      <c r="AB18">
        <v>1.953058285</v>
      </c>
      <c r="AC18">
        <v>2.1399142869999999</v>
      </c>
      <c r="AD18">
        <v>2.4851477809999998</v>
      </c>
      <c r="AE18">
        <v>2.8202613350000001</v>
      </c>
      <c r="AF18">
        <v>3.1476935629999998</v>
      </c>
      <c r="AG18">
        <v>3.4503198290000001</v>
      </c>
      <c r="AH18">
        <v>3.7693491020000001</v>
      </c>
      <c r="AI18">
        <v>4.1553902039999997</v>
      </c>
      <c r="AJ18">
        <v>4.5335043600000002</v>
      </c>
      <c r="AK18">
        <v>4.9057064889999999</v>
      </c>
      <c r="AL18">
        <v>5.2153019719999998</v>
      </c>
      <c r="AM18">
        <v>5.5230480479999997</v>
      </c>
      <c r="AN18">
        <v>5.7983723700000001</v>
      </c>
      <c r="AO18">
        <v>6.0743741629999999</v>
      </c>
      <c r="AP18">
        <v>6.3512468479999997</v>
      </c>
      <c r="AQ18">
        <v>6.6299218800000004</v>
      </c>
      <c r="AR18">
        <v>6.9063656880000002</v>
      </c>
      <c r="AS18" s="39">
        <v>7.2519697159999996</v>
      </c>
      <c r="AT18">
        <v>7.5981209280000002</v>
      </c>
      <c r="AU18">
        <v>7.941248732</v>
      </c>
      <c r="AV18">
        <v>8.2836845510000003</v>
      </c>
      <c r="AW18">
        <v>8.6279239029999903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0.59036865999999999</v>
      </c>
      <c r="G19">
        <v>0.57050888570000002</v>
      </c>
      <c r="H19">
        <v>0.54212108790000002</v>
      </c>
      <c r="I19">
        <v>0.54533375890000002</v>
      </c>
      <c r="J19">
        <v>0.53747575339999998</v>
      </c>
      <c r="K19">
        <v>0.51188058459999997</v>
      </c>
      <c r="L19">
        <v>0.49382474650000002</v>
      </c>
      <c r="M19">
        <v>0.48450376569999998</v>
      </c>
      <c r="N19">
        <v>0.48082375770000002</v>
      </c>
      <c r="O19">
        <v>0.49125545659999997</v>
      </c>
      <c r="P19">
        <v>0.4883142627</v>
      </c>
      <c r="Q19">
        <v>0.46795246959999998</v>
      </c>
      <c r="R19">
        <v>0.44379071549999999</v>
      </c>
      <c r="S19">
        <v>1.2299840150000001</v>
      </c>
      <c r="T19">
        <v>1.0344167099999999</v>
      </c>
      <c r="U19">
        <v>0.87735675020000004</v>
      </c>
      <c r="V19">
        <v>0.73389644430000001</v>
      </c>
      <c r="W19">
        <v>0.89400298109999998</v>
      </c>
      <c r="X19">
        <v>0.92578748879999995</v>
      </c>
      <c r="Y19">
        <v>0.88207804519999999</v>
      </c>
      <c r="Z19">
        <v>0.87548726730000004</v>
      </c>
      <c r="AA19">
        <v>0.87491987950000005</v>
      </c>
      <c r="AB19">
        <v>0.87101249800000002</v>
      </c>
      <c r="AC19">
        <v>0.86912603349999995</v>
      </c>
      <c r="AD19">
        <v>0.85151438989999995</v>
      </c>
      <c r="AE19">
        <v>0.83441537700000001</v>
      </c>
      <c r="AF19">
        <v>0.81832800000000006</v>
      </c>
      <c r="AG19">
        <v>0.8067255203</v>
      </c>
      <c r="AH19">
        <v>0.79950771639999996</v>
      </c>
      <c r="AI19">
        <v>0.80222510670000002</v>
      </c>
      <c r="AJ19">
        <v>0.80387298129999996</v>
      </c>
      <c r="AK19">
        <v>0.80501572700000001</v>
      </c>
      <c r="AL19">
        <v>0.80612043850000004</v>
      </c>
      <c r="AM19">
        <v>0.80733551079999999</v>
      </c>
      <c r="AN19">
        <v>0.80148939080000003</v>
      </c>
      <c r="AO19">
        <v>0.79588298459999995</v>
      </c>
      <c r="AP19">
        <v>0.79050675250000002</v>
      </c>
      <c r="AQ19">
        <v>0.78543971469999996</v>
      </c>
      <c r="AR19">
        <v>0.78018466099999995</v>
      </c>
      <c r="AS19">
        <v>0.7820386734</v>
      </c>
      <c r="AT19">
        <v>0.78401229250000004</v>
      </c>
      <c r="AU19">
        <v>0.7857368857</v>
      </c>
      <c r="AV19">
        <v>0.78746291999999996</v>
      </c>
      <c r="AW19">
        <v>0.7894179295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0.21083275039999999</v>
      </c>
      <c r="G20">
        <v>0.21536924390000001</v>
      </c>
      <c r="H20" s="39">
        <v>0.21633364229999999</v>
      </c>
      <c r="I20" s="39">
        <v>0.23003643870000001</v>
      </c>
      <c r="J20" s="39">
        <v>0.23966224310000001</v>
      </c>
      <c r="K20" s="39">
        <v>0.2412769813</v>
      </c>
      <c r="L20" s="39">
        <v>0.2460518153</v>
      </c>
      <c r="M20">
        <v>0.2551863097</v>
      </c>
      <c r="N20">
        <v>0.2677026213</v>
      </c>
      <c r="O20">
        <v>0.283094603</v>
      </c>
      <c r="P20">
        <v>0.2912601769</v>
      </c>
      <c r="Q20">
        <v>0.28889560860000002</v>
      </c>
      <c r="R20">
        <v>0.28357954790000001</v>
      </c>
      <c r="S20">
        <v>0.31943787810000002</v>
      </c>
      <c r="T20">
        <v>0.29739502379999999</v>
      </c>
      <c r="U20">
        <v>0.28400621679999999</v>
      </c>
      <c r="V20">
        <v>0.27362036849999999</v>
      </c>
      <c r="W20">
        <v>0.40919966880000003</v>
      </c>
      <c r="X20">
        <v>0.4468494174</v>
      </c>
      <c r="Y20">
        <v>0.44434686579999999</v>
      </c>
      <c r="Z20">
        <v>0.45828278109999998</v>
      </c>
      <c r="AA20">
        <v>0.47414490640000001</v>
      </c>
      <c r="AB20">
        <v>0.49302922339999999</v>
      </c>
      <c r="AC20">
        <v>0.51201198179999996</v>
      </c>
      <c r="AD20">
        <v>0.54421775090000002</v>
      </c>
      <c r="AE20">
        <v>0.57547830430000002</v>
      </c>
      <c r="AF20">
        <v>0.60622019839999997</v>
      </c>
      <c r="AG20">
        <v>0.64263015030000004</v>
      </c>
      <c r="AH20">
        <v>0.68222832820000001</v>
      </c>
      <c r="AI20">
        <v>0.69587120069999997</v>
      </c>
      <c r="AJ20">
        <v>0.7085139224</v>
      </c>
      <c r="AK20">
        <v>0.72061849249999999</v>
      </c>
      <c r="AL20">
        <v>0.73275179820000003</v>
      </c>
      <c r="AM20">
        <v>0.74489109519999996</v>
      </c>
      <c r="AN20">
        <v>0.75776656419999999</v>
      </c>
      <c r="AO20">
        <v>0.77080744329999995</v>
      </c>
      <c r="AP20">
        <v>0.78401991839999996</v>
      </c>
      <c r="AQ20">
        <v>0.79749954479999996</v>
      </c>
      <c r="AR20">
        <v>0.81075094510000001</v>
      </c>
      <c r="AS20">
        <v>0.82441605340000002</v>
      </c>
      <c r="AT20">
        <v>0.83818721149999997</v>
      </c>
      <c r="AU20">
        <v>0.85167038390000005</v>
      </c>
      <c r="AV20">
        <v>0.86512992389999999</v>
      </c>
      <c r="AW20">
        <v>0.87881944369999998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0.4577212846</v>
      </c>
      <c r="G21" s="39">
        <v>0.50755107880000006</v>
      </c>
      <c r="H21">
        <v>0.55341786189999997</v>
      </c>
      <c r="I21">
        <v>0.63879099220000002</v>
      </c>
      <c r="J21">
        <v>0.72242839209999998</v>
      </c>
      <c r="K21" s="39">
        <v>0.78948542129999999</v>
      </c>
      <c r="L21" s="39">
        <v>0.87395251350000003</v>
      </c>
      <c r="M21">
        <v>0.9839016116</v>
      </c>
      <c r="N21">
        <v>1.120417703</v>
      </c>
      <c r="O21">
        <v>1.1966804179999999</v>
      </c>
      <c r="P21">
        <v>1.243503351</v>
      </c>
      <c r="Q21">
        <v>1.2457360930000001</v>
      </c>
      <c r="R21">
        <v>1.2350350109999999</v>
      </c>
      <c r="S21">
        <v>2.1793261190000002</v>
      </c>
      <c r="T21">
        <v>2.1734761229999999</v>
      </c>
      <c r="U21">
        <v>2.2198967449999998</v>
      </c>
      <c r="V21">
        <v>2.2841450719999998</v>
      </c>
      <c r="W21">
        <v>3.7085554100000002</v>
      </c>
      <c r="X21">
        <v>4.0296095599999999</v>
      </c>
      <c r="Y21">
        <v>3.995087496</v>
      </c>
      <c r="Z21">
        <v>4.1097545750000002</v>
      </c>
      <c r="AA21">
        <v>4.2424226239999996</v>
      </c>
      <c r="AB21">
        <v>4.3916985950000003</v>
      </c>
      <c r="AC21">
        <v>4.5427899539999999</v>
      </c>
      <c r="AD21">
        <v>4.6869549619999997</v>
      </c>
      <c r="AE21">
        <v>4.8268804919999999</v>
      </c>
      <c r="AF21">
        <v>4.9659102959999997</v>
      </c>
      <c r="AG21">
        <v>5.1418666980000003</v>
      </c>
      <c r="AH21">
        <v>5.3441026870000004</v>
      </c>
      <c r="AI21">
        <v>5.5054829659999998</v>
      </c>
      <c r="AJ21">
        <v>5.658607451</v>
      </c>
      <c r="AK21">
        <v>5.8070007800000001</v>
      </c>
      <c r="AL21">
        <v>5.9535112139999997</v>
      </c>
      <c r="AM21">
        <v>6.0996641059999996</v>
      </c>
      <c r="AN21">
        <v>6.1876245320000001</v>
      </c>
      <c r="AO21">
        <v>6.2769927750000001</v>
      </c>
      <c r="AP21">
        <v>6.3678051570000003</v>
      </c>
      <c r="AQ21">
        <v>6.46082249</v>
      </c>
      <c r="AR21">
        <v>6.5520233189999999</v>
      </c>
      <c r="AS21">
        <v>6.6213942609999998</v>
      </c>
      <c r="AT21">
        <v>6.6916860529999997</v>
      </c>
      <c r="AU21">
        <v>6.759752668</v>
      </c>
      <c r="AV21">
        <v>6.8277162059999998</v>
      </c>
      <c r="AW21">
        <v>6.8975661759999998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5.7819612740000004</v>
      </c>
      <c r="G22">
        <v>4.9983786910000001</v>
      </c>
      <c r="H22">
        <v>4.2429076610000003</v>
      </c>
      <c r="I22">
        <v>4.4961803119999999</v>
      </c>
      <c r="J22">
        <v>4.3654735709999999</v>
      </c>
      <c r="K22">
        <v>4.1538647869999998</v>
      </c>
      <c r="L22">
        <v>4.3668445150000004</v>
      </c>
      <c r="M22">
        <v>4.5191888369999997</v>
      </c>
      <c r="N22">
        <v>4.5177528919999999</v>
      </c>
      <c r="O22">
        <v>3.8696371859999998</v>
      </c>
      <c r="P22">
        <v>3.2165393560000002</v>
      </c>
      <c r="Q22">
        <v>2.8083996770000001</v>
      </c>
      <c r="R22">
        <v>2.6135319510000001</v>
      </c>
      <c r="S22">
        <v>2.4689954059999999</v>
      </c>
      <c r="T22">
        <v>2.391935997</v>
      </c>
      <c r="U22">
        <v>2.4019656540000001</v>
      </c>
      <c r="V22">
        <v>2.4524753289999999</v>
      </c>
      <c r="W22">
        <v>2.4593548759999999</v>
      </c>
      <c r="X22">
        <v>2.4030027710000001</v>
      </c>
      <c r="Y22">
        <v>2.2973863919999999</v>
      </c>
      <c r="Z22">
        <v>2.1721598439999998</v>
      </c>
      <c r="AA22">
        <v>2.0534412249999998</v>
      </c>
      <c r="AB22">
        <v>1.9431561639999999</v>
      </c>
      <c r="AC22">
        <v>1.844888911</v>
      </c>
      <c r="AD22">
        <v>1.8239727429999999</v>
      </c>
      <c r="AE22">
        <v>1.8289478210000001</v>
      </c>
      <c r="AF22">
        <v>1.8469200160000001</v>
      </c>
      <c r="AG22">
        <v>1.886183733</v>
      </c>
      <c r="AH22">
        <v>1.9434954310000001</v>
      </c>
      <c r="AI22">
        <v>2.0060510960000002</v>
      </c>
      <c r="AJ22">
        <v>2.0695678709999998</v>
      </c>
      <c r="AK22">
        <v>2.1344882599999999</v>
      </c>
      <c r="AL22">
        <v>2.200714026</v>
      </c>
      <c r="AM22">
        <v>2.2697159440000001</v>
      </c>
      <c r="AN22">
        <v>2.3420373620000001</v>
      </c>
      <c r="AO22">
        <v>2.4157698870000002</v>
      </c>
      <c r="AP22">
        <v>2.4917027420000002</v>
      </c>
      <c r="AQ22">
        <v>2.5702252190000001</v>
      </c>
      <c r="AR22">
        <v>2.6488195810000001</v>
      </c>
      <c r="AS22">
        <v>2.7245936849999999</v>
      </c>
      <c r="AT22">
        <v>2.7996074150000001</v>
      </c>
      <c r="AU22">
        <v>2.8733174950000002</v>
      </c>
      <c r="AV22">
        <v>2.9464603949999999</v>
      </c>
      <c r="AW22">
        <v>3.020655246</v>
      </c>
    </row>
    <row r="23" spans="2:49" x14ac:dyDescent="0.2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166.9085034</v>
      </c>
      <c r="G23">
        <v>163.88639559999999</v>
      </c>
      <c r="H23">
        <v>156.5599053</v>
      </c>
      <c r="I23">
        <v>159.72251180000001</v>
      </c>
      <c r="J23">
        <v>160.88143600000001</v>
      </c>
      <c r="K23">
        <v>157.576807</v>
      </c>
      <c r="L23">
        <v>155.8578397</v>
      </c>
      <c r="M23">
        <v>156.04243690000001</v>
      </c>
      <c r="N23">
        <v>155.65392539999999</v>
      </c>
      <c r="O23">
        <v>154.9148247</v>
      </c>
      <c r="P23">
        <v>153.42131889999999</v>
      </c>
      <c r="Q23">
        <v>151.25882910000001</v>
      </c>
      <c r="R23">
        <v>149.4681262</v>
      </c>
      <c r="S23">
        <v>148.26777709999999</v>
      </c>
      <c r="T23">
        <v>146.65481689999999</v>
      </c>
      <c r="U23">
        <v>145.90153000000001</v>
      </c>
      <c r="V23">
        <v>145.16383759999999</v>
      </c>
      <c r="W23">
        <v>142.7462179</v>
      </c>
      <c r="X23">
        <v>142.46801980000001</v>
      </c>
      <c r="Y23">
        <v>138.19843929999999</v>
      </c>
      <c r="Z23">
        <v>134.97404349999999</v>
      </c>
      <c r="AA23">
        <v>131.75333449999999</v>
      </c>
      <c r="AB23">
        <v>128.60204630000001</v>
      </c>
      <c r="AC23">
        <v>125.5675696</v>
      </c>
      <c r="AD23">
        <v>123.6571613</v>
      </c>
      <c r="AE23">
        <v>121.89820280000001</v>
      </c>
      <c r="AF23">
        <v>120.3568132</v>
      </c>
      <c r="AG23">
        <v>119.055739</v>
      </c>
      <c r="AH23">
        <v>117.90771479999999</v>
      </c>
      <c r="AI23">
        <v>116.81552550000001</v>
      </c>
      <c r="AJ23">
        <v>115.69239039999999</v>
      </c>
      <c r="AK23">
        <v>114.58370650000001</v>
      </c>
      <c r="AL23">
        <v>113.480858</v>
      </c>
      <c r="AM23">
        <v>112.3951364</v>
      </c>
      <c r="AN23">
        <v>111.3449932</v>
      </c>
      <c r="AO23">
        <v>110.2809227</v>
      </c>
      <c r="AP23">
        <v>109.2420443</v>
      </c>
      <c r="AQ23">
        <v>108.2573281</v>
      </c>
      <c r="AR23">
        <v>107.2578493</v>
      </c>
      <c r="AS23">
        <v>106.2617539</v>
      </c>
      <c r="AT23">
        <v>105.3303353</v>
      </c>
      <c r="AU23">
        <v>104.4470992</v>
      </c>
      <c r="AV23">
        <v>103.6261432</v>
      </c>
      <c r="AW23">
        <v>102.9232413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2.9313342329999998</v>
      </c>
      <c r="G24">
        <v>2.8449219189999999</v>
      </c>
      <c r="H24">
        <v>2.864631616</v>
      </c>
      <c r="I24">
        <v>2.990033248</v>
      </c>
      <c r="J24">
        <v>2.9062977499999998</v>
      </c>
      <c r="K24">
        <v>2.8560000040000002</v>
      </c>
      <c r="L24">
        <v>2.7189698899999999</v>
      </c>
      <c r="M24">
        <v>2.8274918069999999</v>
      </c>
      <c r="N24">
        <v>2.856900376</v>
      </c>
      <c r="O24">
        <v>2.9654869289999999</v>
      </c>
      <c r="P24">
        <v>3.0230450310000001</v>
      </c>
      <c r="Q24">
        <v>3.0148082459999999</v>
      </c>
      <c r="R24">
        <v>3.0334965839999999</v>
      </c>
      <c r="S24">
        <v>3.0327753450000001</v>
      </c>
      <c r="T24">
        <v>3.0244201629999998</v>
      </c>
      <c r="U24">
        <v>3.016596125</v>
      </c>
      <c r="V24">
        <v>3.0211118589999999</v>
      </c>
      <c r="W24">
        <v>3.0073194499999998</v>
      </c>
      <c r="X24">
        <v>3.01397739</v>
      </c>
      <c r="Y24">
        <v>3.0263036859999999</v>
      </c>
      <c r="Z24">
        <v>3.0294221860000001</v>
      </c>
      <c r="AA24">
        <v>3.044237635</v>
      </c>
      <c r="AB24">
        <v>3.0685178039999998</v>
      </c>
      <c r="AC24">
        <v>3.0992400629999999</v>
      </c>
      <c r="AD24">
        <v>3.1457435839999999</v>
      </c>
      <c r="AE24">
        <v>3.195216979</v>
      </c>
      <c r="AF24">
        <v>3.2494778850000001</v>
      </c>
      <c r="AG24">
        <v>3.308673771</v>
      </c>
      <c r="AH24">
        <v>3.372909419</v>
      </c>
      <c r="AI24">
        <v>3.4416564150000002</v>
      </c>
      <c r="AJ24">
        <v>3.513600641</v>
      </c>
      <c r="AK24">
        <v>3.5908543260000001</v>
      </c>
      <c r="AL24">
        <v>3.6729178240000002</v>
      </c>
      <c r="AM24">
        <v>3.760570151</v>
      </c>
      <c r="AN24">
        <v>3.8510990490000001</v>
      </c>
      <c r="AO24">
        <v>3.9413016930000002</v>
      </c>
      <c r="AP24">
        <v>4.0330458819999997</v>
      </c>
      <c r="AQ24">
        <v>4.1283722899999997</v>
      </c>
      <c r="AR24">
        <v>4.2242770649999999</v>
      </c>
      <c r="AS24">
        <v>4.3201164419999998</v>
      </c>
      <c r="AT24">
        <v>4.4146288299999998</v>
      </c>
      <c r="AU24">
        <v>4.5080525920000003</v>
      </c>
      <c r="AV24">
        <v>4.6024746289999996</v>
      </c>
      <c r="AW24">
        <v>4.707735231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48.659928360000002</v>
      </c>
      <c r="G25">
        <v>46.338841649999999</v>
      </c>
      <c r="H25">
        <v>41.648346889999999</v>
      </c>
      <c r="I25">
        <v>43.128298409999999</v>
      </c>
      <c r="J25">
        <v>43.879925010000001</v>
      </c>
      <c r="K25">
        <v>41.59623268</v>
      </c>
      <c r="L25">
        <v>40.81164879</v>
      </c>
      <c r="M25">
        <v>40.972631120000003</v>
      </c>
      <c r="N25">
        <v>41.256196959999997</v>
      </c>
      <c r="O25">
        <v>40.796075170000002</v>
      </c>
      <c r="P25">
        <v>39.583654490000001</v>
      </c>
      <c r="Q25">
        <v>38.216839669999999</v>
      </c>
      <c r="R25">
        <v>37.32242463</v>
      </c>
      <c r="S25">
        <v>37.509249650000001</v>
      </c>
      <c r="T25">
        <v>36.663746920000001</v>
      </c>
      <c r="U25">
        <v>36.51507419</v>
      </c>
      <c r="V25">
        <v>36.749519249999999</v>
      </c>
      <c r="W25">
        <v>35.910106949999999</v>
      </c>
      <c r="X25">
        <v>35.673720039999999</v>
      </c>
      <c r="Y25">
        <v>34.198906000000001</v>
      </c>
      <c r="Z25">
        <v>32.793495849999999</v>
      </c>
      <c r="AA25">
        <v>31.571658849999999</v>
      </c>
      <c r="AB25">
        <v>30.509894989999999</v>
      </c>
      <c r="AC25">
        <v>29.611937739999998</v>
      </c>
      <c r="AD25">
        <v>29.48713132</v>
      </c>
      <c r="AE25">
        <v>29.57382067</v>
      </c>
      <c r="AF25">
        <v>29.816778169999999</v>
      </c>
      <c r="AG25">
        <v>30.183416319999999</v>
      </c>
      <c r="AH25">
        <v>30.636825179999999</v>
      </c>
      <c r="AI25">
        <v>31.136433879999998</v>
      </c>
      <c r="AJ25">
        <v>31.625834990000001</v>
      </c>
      <c r="AK25">
        <v>32.127621249999997</v>
      </c>
      <c r="AL25">
        <v>32.627477210000002</v>
      </c>
      <c r="AM25">
        <v>33.134722099999998</v>
      </c>
      <c r="AN25">
        <v>33.657626860000001</v>
      </c>
      <c r="AO25">
        <v>34.153585800000002</v>
      </c>
      <c r="AP25">
        <v>34.64399933</v>
      </c>
      <c r="AQ25">
        <v>35.142839930000001</v>
      </c>
      <c r="AR25">
        <v>35.619878319999998</v>
      </c>
      <c r="AS25">
        <v>36.069584300000002</v>
      </c>
      <c r="AT25">
        <v>36.52599154</v>
      </c>
      <c r="AU25">
        <v>36.975229499999998</v>
      </c>
      <c r="AV25">
        <v>37.42616615</v>
      </c>
      <c r="AW25">
        <v>37.911783419999999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40.495087849999997</v>
      </c>
      <c r="G26">
        <v>39.896142449999999</v>
      </c>
      <c r="H26">
        <v>39.753636780000001</v>
      </c>
      <c r="I26">
        <v>39.421003589999998</v>
      </c>
      <c r="J26">
        <v>38.886934619999998</v>
      </c>
      <c r="K26">
        <v>38.196956640000003</v>
      </c>
      <c r="L26">
        <v>37.679590060000002</v>
      </c>
      <c r="M26">
        <v>37.26847575</v>
      </c>
      <c r="N26">
        <v>37.06561335</v>
      </c>
      <c r="O26">
        <v>37.034046629999999</v>
      </c>
      <c r="P26">
        <v>36.742336299999998</v>
      </c>
      <c r="Q26">
        <v>36.165056739999997</v>
      </c>
      <c r="R26">
        <v>35.62397258</v>
      </c>
      <c r="S26">
        <v>34.986554329999997</v>
      </c>
      <c r="T26">
        <v>34.295060409999998</v>
      </c>
      <c r="U26">
        <v>34.068865850000002</v>
      </c>
      <c r="V26">
        <v>33.781938830000001</v>
      </c>
      <c r="W26">
        <v>32.890776510000002</v>
      </c>
      <c r="X26">
        <v>32.259946470000003</v>
      </c>
      <c r="Y26">
        <v>31.26071327</v>
      </c>
      <c r="Z26">
        <v>30.384549280000002</v>
      </c>
      <c r="AA26">
        <v>29.571310619999998</v>
      </c>
      <c r="AB26">
        <v>28.83789449</v>
      </c>
      <c r="AC26">
        <v>28.173220140000002</v>
      </c>
      <c r="AD26">
        <v>27.552753939999999</v>
      </c>
      <c r="AE26">
        <v>26.970406149999999</v>
      </c>
      <c r="AF26">
        <v>26.42772562</v>
      </c>
      <c r="AG26">
        <v>25.992450009999999</v>
      </c>
      <c r="AH26">
        <v>25.611960459999999</v>
      </c>
      <c r="AI26">
        <v>25.210223729999999</v>
      </c>
      <c r="AJ26">
        <v>24.79978225</v>
      </c>
      <c r="AK26">
        <v>24.388998239999999</v>
      </c>
      <c r="AL26">
        <v>23.98546223</v>
      </c>
      <c r="AM26">
        <v>23.584986749999999</v>
      </c>
      <c r="AN26">
        <v>23.20077878</v>
      </c>
      <c r="AO26">
        <v>22.825548250000001</v>
      </c>
      <c r="AP26">
        <v>22.457160640000001</v>
      </c>
      <c r="AQ26">
        <v>22.09709136</v>
      </c>
      <c r="AR26">
        <v>21.741860840000001</v>
      </c>
      <c r="AS26">
        <v>21.382631499999999</v>
      </c>
      <c r="AT26">
        <v>21.02684679</v>
      </c>
      <c r="AU26">
        <v>20.672598539999999</v>
      </c>
      <c r="AV26">
        <v>20.322008109999999</v>
      </c>
      <c r="AW26">
        <v>19.98522651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22.639303040000001</v>
      </c>
      <c r="G27">
        <v>23.28308371</v>
      </c>
      <c r="H27">
        <v>22.565846860000001</v>
      </c>
      <c r="I27">
        <v>23.505917400000001</v>
      </c>
      <c r="J27">
        <v>24.270675910000001</v>
      </c>
      <c r="K27">
        <v>24.530731230000001</v>
      </c>
      <c r="L27">
        <v>24.659387519999999</v>
      </c>
      <c r="M27">
        <v>24.96083767</v>
      </c>
      <c r="N27">
        <v>25.35104596</v>
      </c>
      <c r="O27">
        <v>24.671591790000001</v>
      </c>
      <c r="P27">
        <v>24.17282866</v>
      </c>
      <c r="Q27">
        <v>23.634445329999998</v>
      </c>
      <c r="R27">
        <v>22.810158229999999</v>
      </c>
      <c r="S27">
        <v>21.941742189999999</v>
      </c>
      <c r="T27">
        <v>21.833643120000001</v>
      </c>
      <c r="U27">
        <v>21.576222420000001</v>
      </c>
      <c r="V27">
        <v>21.254059399999999</v>
      </c>
      <c r="W27">
        <v>21.57304843</v>
      </c>
      <c r="X27">
        <v>21.544549480000001</v>
      </c>
      <c r="Y27">
        <v>21.814389729999998</v>
      </c>
      <c r="Z27">
        <v>21.78475297</v>
      </c>
      <c r="AA27">
        <v>21.5623577</v>
      </c>
      <c r="AB27">
        <v>21.200964389999999</v>
      </c>
      <c r="AC27">
        <v>20.726195100000002</v>
      </c>
      <c r="AD27">
        <v>20.631850289999999</v>
      </c>
      <c r="AE27">
        <v>20.43485403</v>
      </c>
      <c r="AF27">
        <v>20.198576429999999</v>
      </c>
      <c r="AG27">
        <v>19.923025979999998</v>
      </c>
      <c r="AH27">
        <v>19.620052149999999</v>
      </c>
      <c r="AI27">
        <v>19.309544259999999</v>
      </c>
      <c r="AJ27">
        <v>18.991686560000002</v>
      </c>
      <c r="AK27">
        <v>18.669691319999998</v>
      </c>
      <c r="AL27">
        <v>18.34455256</v>
      </c>
      <c r="AM27">
        <v>18.014574419999999</v>
      </c>
      <c r="AN27">
        <v>17.68580459</v>
      </c>
      <c r="AO27">
        <v>17.356484129999998</v>
      </c>
      <c r="AP27">
        <v>17.02650543</v>
      </c>
      <c r="AQ27">
        <v>16.696335349999998</v>
      </c>
      <c r="AR27">
        <v>16.368215599999999</v>
      </c>
      <c r="AS27">
        <v>16.04692614</v>
      </c>
      <c r="AT27">
        <v>15.73703016</v>
      </c>
      <c r="AU27">
        <v>15.43595206</v>
      </c>
      <c r="AV27">
        <v>15.14291824</v>
      </c>
      <c r="AW27">
        <v>14.855128410000001</v>
      </c>
    </row>
    <row r="28" spans="2:49" x14ac:dyDescent="0.25">
      <c r="B28" t="s">
        <v>128</v>
      </c>
      <c r="C28">
        <v>27.1225441730464</v>
      </c>
      <c r="D28">
        <v>27.5580053927801</v>
      </c>
      <c r="E28">
        <v>28.000458080000001</v>
      </c>
      <c r="F28">
        <v>28.1185233</v>
      </c>
      <c r="G28">
        <v>28.165937289999999</v>
      </c>
      <c r="H28">
        <v>28.36779782</v>
      </c>
      <c r="I28">
        <v>28.509488600000001</v>
      </c>
      <c r="J28">
        <v>28.583922619999999</v>
      </c>
      <c r="K28">
        <v>28.412791500000001</v>
      </c>
      <c r="L28">
        <v>28.16405756</v>
      </c>
      <c r="M28">
        <v>27.925828989999999</v>
      </c>
      <c r="N28">
        <v>27.61305329</v>
      </c>
      <c r="O28">
        <v>27.375759349999999</v>
      </c>
      <c r="P28">
        <v>27.35306181</v>
      </c>
      <c r="Q28">
        <v>27.335488900000001</v>
      </c>
      <c r="R28">
        <v>27.318370229999999</v>
      </c>
      <c r="S28">
        <v>27.015896550000001</v>
      </c>
      <c r="T28">
        <v>26.975643160000001</v>
      </c>
      <c r="U28">
        <v>26.871413789999998</v>
      </c>
      <c r="V28">
        <v>26.551202589999999</v>
      </c>
      <c r="W28">
        <v>26.042723769999998</v>
      </c>
      <c r="X28">
        <v>25.36986242</v>
      </c>
      <c r="Y28">
        <v>24.862684470000001</v>
      </c>
      <c r="Z28">
        <v>24.18696581</v>
      </c>
      <c r="AA28">
        <v>23.418458480000002</v>
      </c>
      <c r="AB28">
        <v>22.586122039999999</v>
      </c>
      <c r="AC28">
        <v>21.708960170000001</v>
      </c>
      <c r="AD28">
        <v>20.793333310000001</v>
      </c>
      <c r="AE28">
        <v>19.875123110000001</v>
      </c>
      <c r="AF28">
        <v>18.976334520000002</v>
      </c>
      <c r="AG28">
        <v>18.1091166</v>
      </c>
      <c r="AH28">
        <v>17.27938851</v>
      </c>
      <c r="AI28">
        <v>16.491394870000001</v>
      </c>
      <c r="AJ28">
        <v>15.74558394</v>
      </c>
      <c r="AK28">
        <v>15.039457519999999</v>
      </c>
      <c r="AL28">
        <v>14.371270320000001</v>
      </c>
      <c r="AM28">
        <v>13.73967927</v>
      </c>
      <c r="AN28">
        <v>13.145758069999999</v>
      </c>
      <c r="AO28">
        <v>12.58834474</v>
      </c>
      <c r="AP28">
        <v>12.065582129999999</v>
      </c>
      <c r="AQ28">
        <v>11.575642</v>
      </c>
      <c r="AR28">
        <v>11.07766721</v>
      </c>
      <c r="AS28">
        <v>10.616107100000001</v>
      </c>
      <c r="AT28">
        <v>10.18694608</v>
      </c>
      <c r="AU28">
        <v>9.7867282160000002</v>
      </c>
      <c r="AV28">
        <v>9.4125606430000008</v>
      </c>
      <c r="AW28">
        <v>9.0623834199999997</v>
      </c>
    </row>
    <row r="29" spans="2:49" x14ac:dyDescent="0.25">
      <c r="B29" t="s">
        <v>129</v>
      </c>
      <c r="C29">
        <v>22.604062437828901</v>
      </c>
      <c r="D29">
        <v>22.966977971759398</v>
      </c>
      <c r="E29">
        <v>23.33572023</v>
      </c>
      <c r="F29">
        <v>24.064326640000001</v>
      </c>
      <c r="G29">
        <v>23.357466989999999</v>
      </c>
      <c r="H29">
        <v>21.35964538</v>
      </c>
      <c r="I29">
        <v>22.167770529999999</v>
      </c>
      <c r="J29">
        <v>22.35368003</v>
      </c>
      <c r="K29">
        <v>21.984094930000001</v>
      </c>
      <c r="L29">
        <v>21.824185809999999</v>
      </c>
      <c r="M29">
        <v>22.087171550000001</v>
      </c>
      <c r="N29">
        <v>21.511115459999999</v>
      </c>
      <c r="O29">
        <v>22.071865030000001</v>
      </c>
      <c r="P29">
        <v>22.54639225</v>
      </c>
      <c r="Q29">
        <v>22.892190100000001</v>
      </c>
      <c r="R29">
        <v>23.359702380000002</v>
      </c>
      <c r="S29">
        <v>23.781558969999999</v>
      </c>
      <c r="T29">
        <v>23.862303140000002</v>
      </c>
      <c r="U29">
        <v>23.85335765</v>
      </c>
      <c r="V29">
        <v>23.806005720000002</v>
      </c>
      <c r="W29">
        <v>23.322242800000001</v>
      </c>
      <c r="X29">
        <v>23.122563020000001</v>
      </c>
      <c r="Y29">
        <v>23.035442100000001</v>
      </c>
      <c r="Z29">
        <v>22.79485743</v>
      </c>
      <c r="AA29">
        <v>22.5853112</v>
      </c>
      <c r="AB29">
        <v>22.398652590000001</v>
      </c>
      <c r="AC29">
        <v>22.24801635</v>
      </c>
      <c r="AD29">
        <v>22.046348890000001</v>
      </c>
      <c r="AE29">
        <v>21.848781899999999</v>
      </c>
      <c r="AF29">
        <v>21.687920600000002</v>
      </c>
      <c r="AG29">
        <v>21.539056370000001</v>
      </c>
      <c r="AH29">
        <v>21.38657907</v>
      </c>
      <c r="AI29">
        <v>21.226272389999998</v>
      </c>
      <c r="AJ29">
        <v>21.015902050000001</v>
      </c>
      <c r="AK29">
        <v>20.767083840000002</v>
      </c>
      <c r="AL29">
        <v>20.4791779</v>
      </c>
      <c r="AM29">
        <v>20.160603729999998</v>
      </c>
      <c r="AN29">
        <v>19.80392582</v>
      </c>
      <c r="AO29">
        <v>19.415658090000001</v>
      </c>
      <c r="AP29">
        <v>19.01575085</v>
      </c>
      <c r="AQ29">
        <v>18.617047119999999</v>
      </c>
      <c r="AR29">
        <v>18.225950260000001</v>
      </c>
      <c r="AS29">
        <v>17.82638845</v>
      </c>
      <c r="AT29">
        <v>17.438891940000001</v>
      </c>
      <c r="AU29">
        <v>17.068538289999999</v>
      </c>
      <c r="AV29">
        <v>16.720015449999998</v>
      </c>
      <c r="AW29">
        <v>16.400984319999999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32688.379000000001</v>
      </c>
      <c r="G30">
        <v>33314.794710000002</v>
      </c>
      <c r="H30">
        <v>34142.844949999999</v>
      </c>
      <c r="I30">
        <v>34863.837440000003</v>
      </c>
      <c r="J30">
        <v>35489.148800000003</v>
      </c>
      <c r="K30">
        <v>35731.31351</v>
      </c>
      <c r="L30">
        <v>35839.916219999999</v>
      </c>
      <c r="M30">
        <v>35948.063869999998</v>
      </c>
      <c r="N30">
        <v>35911.307350000003</v>
      </c>
      <c r="O30">
        <v>35978.501450000003</v>
      </c>
      <c r="P30">
        <v>36321.204380000003</v>
      </c>
      <c r="Q30">
        <v>36708.886160000002</v>
      </c>
      <c r="R30">
        <v>37113.743849999999</v>
      </c>
      <c r="S30">
        <v>37091.734360000002</v>
      </c>
      <c r="T30">
        <v>37550.815860000002</v>
      </c>
      <c r="U30">
        <v>38049.530379999997</v>
      </c>
      <c r="V30">
        <v>38228.911890000003</v>
      </c>
      <c r="W30">
        <v>38065.306190000003</v>
      </c>
      <c r="X30">
        <v>37525.36335</v>
      </c>
      <c r="Y30">
        <v>37411.869760000001</v>
      </c>
      <c r="Z30">
        <v>37019.239889999997</v>
      </c>
      <c r="AA30">
        <v>36526.321470000003</v>
      </c>
      <c r="AB30">
        <v>35995.160080000001</v>
      </c>
      <c r="AC30">
        <v>35454.291799999999</v>
      </c>
      <c r="AD30">
        <v>34835.670810000003</v>
      </c>
      <c r="AE30">
        <v>34211.720090000003</v>
      </c>
      <c r="AF30">
        <v>33602.119019999998</v>
      </c>
      <c r="AG30">
        <v>33007.28327</v>
      </c>
      <c r="AH30">
        <v>32423.005290000001</v>
      </c>
      <c r="AI30">
        <v>31883.917839999998</v>
      </c>
      <c r="AJ30">
        <v>31367.856950000001</v>
      </c>
      <c r="AK30">
        <v>30865.517319999999</v>
      </c>
      <c r="AL30">
        <v>30374.950779999999</v>
      </c>
      <c r="AM30">
        <v>29897.813300000002</v>
      </c>
      <c r="AN30">
        <v>29441.686890000001</v>
      </c>
      <c r="AO30">
        <v>29007.934819999999</v>
      </c>
      <c r="AP30">
        <v>28597.33455</v>
      </c>
      <c r="AQ30">
        <v>28210.230039999999</v>
      </c>
      <c r="AR30">
        <v>27778.425449999999</v>
      </c>
      <c r="AS30">
        <v>27400.53901</v>
      </c>
      <c r="AT30">
        <v>27054.802070000002</v>
      </c>
      <c r="AU30">
        <v>26732.120579999999</v>
      </c>
      <c r="AV30">
        <v>26425.816989999999</v>
      </c>
      <c r="AW30">
        <v>26133.104439999999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24.552160579999999</v>
      </c>
      <c r="G31">
        <v>67.547694070000006</v>
      </c>
      <c r="H31">
        <v>106.09331469999999</v>
      </c>
      <c r="I31">
        <v>148.38096590000001</v>
      </c>
      <c r="J31">
        <v>204.05512870000001</v>
      </c>
      <c r="K31">
        <v>259.31218680000001</v>
      </c>
      <c r="L31">
        <v>309.5010896</v>
      </c>
      <c r="M31">
        <v>357.74140469999998</v>
      </c>
      <c r="N31">
        <v>387.9111681</v>
      </c>
      <c r="O31">
        <v>415.2628125</v>
      </c>
      <c r="P31">
        <v>439.61220020000002</v>
      </c>
      <c r="Q31">
        <v>484.52985569999998</v>
      </c>
      <c r="R31">
        <v>530.56537260000005</v>
      </c>
      <c r="S31">
        <v>584.53653899999995</v>
      </c>
      <c r="T31">
        <v>656.12094979999995</v>
      </c>
      <c r="U31">
        <v>773.42142160000003</v>
      </c>
      <c r="V31">
        <v>892.68823810000004</v>
      </c>
      <c r="W31">
        <v>991.69902609999997</v>
      </c>
      <c r="X31">
        <v>1057.046873</v>
      </c>
      <c r="Y31">
        <v>1143.429905</v>
      </c>
      <c r="Z31">
        <v>1201.384669</v>
      </c>
      <c r="AA31">
        <v>1233.2629240000001</v>
      </c>
      <c r="AB31">
        <v>1240.9650449999999</v>
      </c>
      <c r="AC31">
        <v>1226.1715389999999</v>
      </c>
      <c r="AD31">
        <v>1190.347718</v>
      </c>
      <c r="AE31">
        <v>1141.603656</v>
      </c>
      <c r="AF31">
        <v>1085.68912</v>
      </c>
      <c r="AG31">
        <v>1026.8623150000001</v>
      </c>
      <c r="AH31">
        <v>967.92094359999999</v>
      </c>
      <c r="AI31">
        <v>910.52765899999997</v>
      </c>
      <c r="AJ31">
        <v>855.43207259999997</v>
      </c>
      <c r="AK31">
        <v>802.98734449999995</v>
      </c>
      <c r="AL31">
        <v>753.30875660000004</v>
      </c>
      <c r="AM31">
        <v>706.38248109999995</v>
      </c>
      <c r="AN31">
        <v>662.31413740000005</v>
      </c>
      <c r="AO31">
        <v>620.9612535</v>
      </c>
      <c r="AP31">
        <v>582.17279919999999</v>
      </c>
      <c r="AQ31">
        <v>545.79819150000003</v>
      </c>
      <c r="AR31">
        <v>509.41793740000003</v>
      </c>
      <c r="AS31">
        <v>475.46004799999997</v>
      </c>
      <c r="AT31">
        <v>443.76442950000001</v>
      </c>
      <c r="AU31">
        <v>414.18102090000002</v>
      </c>
      <c r="AV31">
        <v>386.5694082</v>
      </c>
      <c r="AW31">
        <v>360.79834699999998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1976.339238</v>
      </c>
      <c r="G32">
        <v>2319.9509149999999</v>
      </c>
      <c r="H32">
        <v>2691.5099329999998</v>
      </c>
      <c r="I32">
        <v>3029.8946150000002</v>
      </c>
      <c r="J32">
        <v>3341.4600690000002</v>
      </c>
      <c r="K32">
        <v>3571.0049130000002</v>
      </c>
      <c r="L32">
        <v>3765.1518339999998</v>
      </c>
      <c r="M32">
        <v>3949.6959809999998</v>
      </c>
      <c r="N32">
        <v>4099.5588740000003</v>
      </c>
      <c r="O32">
        <v>4258.9995630000003</v>
      </c>
      <c r="P32">
        <v>4441.2199870000004</v>
      </c>
      <c r="Q32">
        <v>4627.7432639999997</v>
      </c>
      <c r="R32">
        <v>4808.2340640000002</v>
      </c>
      <c r="S32">
        <v>4911.9032269999998</v>
      </c>
      <c r="T32">
        <v>5084.4317799999999</v>
      </c>
      <c r="U32">
        <v>5276.9012439999997</v>
      </c>
      <c r="V32">
        <v>5404.4748229999996</v>
      </c>
      <c r="W32">
        <v>5453.2084279999999</v>
      </c>
      <c r="X32">
        <v>5431.5864680000004</v>
      </c>
      <c r="Y32">
        <v>5446.5736580000003</v>
      </c>
      <c r="Z32">
        <v>5387.7836109999998</v>
      </c>
      <c r="AA32">
        <v>5274.7998429999998</v>
      </c>
      <c r="AB32">
        <v>5116.7176870000003</v>
      </c>
      <c r="AC32">
        <v>4920.7606560000004</v>
      </c>
      <c r="AD32">
        <v>4692.892296</v>
      </c>
      <c r="AE32">
        <v>4449.5771320000003</v>
      </c>
      <c r="AF32">
        <v>4201.9656779999996</v>
      </c>
      <c r="AG32">
        <v>3957.7513359999998</v>
      </c>
      <c r="AH32">
        <v>3721.6043399999999</v>
      </c>
      <c r="AI32">
        <v>3496.0045530000002</v>
      </c>
      <c r="AJ32">
        <v>3281.8125</v>
      </c>
      <c r="AK32">
        <v>3079.199666</v>
      </c>
      <c r="AL32">
        <v>2887.9493280000002</v>
      </c>
      <c r="AM32">
        <v>2707.6522089999999</v>
      </c>
      <c r="AN32">
        <v>2538.5231509999999</v>
      </c>
      <c r="AO32">
        <v>2379.9147739999999</v>
      </c>
      <c r="AP32">
        <v>2231.1946370000001</v>
      </c>
      <c r="AQ32">
        <v>2091.7571859999998</v>
      </c>
      <c r="AR32">
        <v>1952.313026</v>
      </c>
      <c r="AS32">
        <v>1822.1620230000001</v>
      </c>
      <c r="AT32">
        <v>1700.6861510000001</v>
      </c>
      <c r="AU32">
        <v>1587.3078660000001</v>
      </c>
      <c r="AV32">
        <v>1481.4877329999999</v>
      </c>
      <c r="AW32">
        <v>1382.722078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4324.7754009999999</v>
      </c>
      <c r="G33">
        <v>4771.3746350000001</v>
      </c>
      <c r="H33">
        <v>5261.2753069999999</v>
      </c>
      <c r="I33">
        <v>5704.7472209999996</v>
      </c>
      <c r="J33">
        <v>6105.9123149999996</v>
      </c>
      <c r="K33">
        <v>6384.5290530000002</v>
      </c>
      <c r="L33">
        <v>6612.1024660000003</v>
      </c>
      <c r="M33">
        <v>6826.6324990000003</v>
      </c>
      <c r="N33">
        <v>7000.8056630000001</v>
      </c>
      <c r="O33">
        <v>7191.2730750000001</v>
      </c>
      <c r="P33">
        <v>7429.4368850000001</v>
      </c>
      <c r="Q33">
        <v>7666.1732179999999</v>
      </c>
      <c r="R33">
        <v>7894.2220610000004</v>
      </c>
      <c r="S33">
        <v>7996.5753329999998</v>
      </c>
      <c r="T33">
        <v>8207.2101320000002</v>
      </c>
      <c r="U33">
        <v>8418.7081660000003</v>
      </c>
      <c r="V33">
        <v>8526.6244879999995</v>
      </c>
      <c r="W33">
        <v>8525.489963</v>
      </c>
      <c r="X33">
        <v>8432.3159489999998</v>
      </c>
      <c r="Y33">
        <v>8390.1876609999999</v>
      </c>
      <c r="Z33">
        <v>8246.7531089999902</v>
      </c>
      <c r="AA33">
        <v>8032.121255</v>
      </c>
      <c r="AB33">
        <v>7759.5450790000004</v>
      </c>
      <c r="AC33">
        <v>7439.5688140000002</v>
      </c>
      <c r="AD33">
        <v>7080.7465540000003</v>
      </c>
      <c r="AE33">
        <v>6704.9318569999996</v>
      </c>
      <c r="AF33">
        <v>6326.8017170000003</v>
      </c>
      <c r="AG33">
        <v>5956.3303830000004</v>
      </c>
      <c r="AH33">
        <v>5599.4533849999998</v>
      </c>
      <c r="AI33">
        <v>5259.218734</v>
      </c>
      <c r="AJ33">
        <v>4936.5736450000004</v>
      </c>
      <c r="AK33">
        <v>4631.5760769999997</v>
      </c>
      <c r="AL33">
        <v>4343.7906370000001</v>
      </c>
      <c r="AM33">
        <v>4072.543514</v>
      </c>
      <c r="AN33">
        <v>3818.1275169999999</v>
      </c>
      <c r="AO33">
        <v>3579.5526490000002</v>
      </c>
      <c r="AP33">
        <v>3355.8592549999998</v>
      </c>
      <c r="AQ33">
        <v>3146.1321899999998</v>
      </c>
      <c r="AR33">
        <v>2936.3971609999999</v>
      </c>
      <c r="AS33">
        <v>2740.6409250000002</v>
      </c>
      <c r="AT33">
        <v>2557.9333019999999</v>
      </c>
      <c r="AU33">
        <v>2387.4052879999999</v>
      </c>
      <c r="AV33">
        <v>2228.2453650000002</v>
      </c>
      <c r="AW33">
        <v>2079.6958850000001</v>
      </c>
    </row>
    <row r="34" spans="2:49" x14ac:dyDescent="0.25">
      <c r="B34" t="s">
        <v>134</v>
      </c>
      <c r="C34">
        <v>5208.7853750706399</v>
      </c>
      <c r="D34">
        <v>5292.4141090967596</v>
      </c>
      <c r="E34">
        <v>5377.3855290000001</v>
      </c>
      <c r="F34">
        <v>5765.4686499999998</v>
      </c>
      <c r="G34">
        <v>6118.8235050000003</v>
      </c>
      <c r="H34">
        <v>6519.00738</v>
      </c>
      <c r="I34">
        <v>6877.5029459999996</v>
      </c>
      <c r="J34">
        <v>7196.1721850000004</v>
      </c>
      <c r="K34">
        <v>7397.6700090000004</v>
      </c>
      <c r="L34">
        <v>7552.7325650000002</v>
      </c>
      <c r="M34">
        <v>7698.1791599999997</v>
      </c>
      <c r="N34">
        <v>7798.7263309999998</v>
      </c>
      <c r="O34">
        <v>7918.7665999999999</v>
      </c>
      <c r="P34">
        <v>8095.3117480000001</v>
      </c>
      <c r="Q34">
        <v>8265.5880479999996</v>
      </c>
      <c r="R34">
        <v>8432.19924299999</v>
      </c>
      <c r="S34">
        <v>8470.8403689999996</v>
      </c>
      <c r="T34">
        <v>8627.5764299999901</v>
      </c>
      <c r="U34">
        <v>8769.6325730000008</v>
      </c>
      <c r="V34">
        <v>8809.0073740000007</v>
      </c>
      <c r="W34">
        <v>8748.9239529999995</v>
      </c>
      <c r="X34">
        <v>8608.0226110000003</v>
      </c>
      <c r="Y34">
        <v>8515.3915140000008</v>
      </c>
      <c r="Z34">
        <v>8331.04284799999</v>
      </c>
      <c r="AA34">
        <v>8084.1461509999999</v>
      </c>
      <c r="AB34">
        <v>7787.203141</v>
      </c>
      <c r="AC34">
        <v>7450.1383210000004</v>
      </c>
      <c r="AD34">
        <v>7080.92832</v>
      </c>
      <c r="AE34">
        <v>6699.1960710000003</v>
      </c>
      <c r="AF34">
        <v>6318.0389420000001</v>
      </c>
      <c r="AG34">
        <v>5946.2650130000002</v>
      </c>
      <c r="AH34">
        <v>5589.0363100000004</v>
      </c>
      <c r="AI34">
        <v>5248.9281229999997</v>
      </c>
      <c r="AJ34">
        <v>4926.6514569999999</v>
      </c>
      <c r="AK34">
        <v>4622.1319590000003</v>
      </c>
      <c r="AL34">
        <v>4334.8643890000003</v>
      </c>
      <c r="AM34">
        <v>4064.1395120000002</v>
      </c>
      <c r="AN34">
        <v>3810.2307070000002</v>
      </c>
      <c r="AO34">
        <v>3572.140249</v>
      </c>
      <c r="AP34">
        <v>3348.90551</v>
      </c>
      <c r="AQ34">
        <v>3139.6107229999998</v>
      </c>
      <c r="AR34">
        <v>2930.3092109999998</v>
      </c>
      <c r="AS34">
        <v>2734.9582019999998</v>
      </c>
      <c r="AT34">
        <v>2552.6291059999999</v>
      </c>
      <c r="AU34">
        <v>2382.4545459999999</v>
      </c>
      <c r="AV34">
        <v>2223.6245939999999</v>
      </c>
      <c r="AW34">
        <v>2075.3831260000002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13628.96312</v>
      </c>
      <c r="G35" s="39">
        <v>13296.70894</v>
      </c>
      <c r="H35" s="39">
        <v>13022.66462</v>
      </c>
      <c r="I35">
        <v>12750.90617</v>
      </c>
      <c r="J35">
        <v>12477.52851</v>
      </c>
      <c r="K35" s="39">
        <v>12155.37088</v>
      </c>
      <c r="L35" s="39">
        <v>11833.50395</v>
      </c>
      <c r="M35" s="39">
        <v>11527.50489</v>
      </c>
      <c r="N35" s="39">
        <v>11206.73855</v>
      </c>
      <c r="O35" s="39">
        <v>10918.83598</v>
      </c>
      <c r="P35">
        <v>10712.217070000001</v>
      </c>
      <c r="Q35">
        <v>10511.013989999999</v>
      </c>
      <c r="R35">
        <v>10316.17535</v>
      </c>
      <c r="S35">
        <v>10046.70264</v>
      </c>
      <c r="T35">
        <v>9869.1370709999901</v>
      </c>
      <c r="U35">
        <v>9636.8226369999902</v>
      </c>
      <c r="V35">
        <v>9343.2839330000006</v>
      </c>
      <c r="W35">
        <v>9015.9749940000002</v>
      </c>
      <c r="X35">
        <v>8666.9929279999997</v>
      </c>
      <c r="Y35">
        <v>8355.1475800000007</v>
      </c>
      <c r="Z35">
        <v>8011.0376880000003</v>
      </c>
      <c r="AA35">
        <v>7650.3822950000003</v>
      </c>
      <c r="AB35">
        <v>7279.1569959999997</v>
      </c>
      <c r="AC35">
        <v>6901.9654499999997</v>
      </c>
      <c r="AD35">
        <v>6522.3080200000004</v>
      </c>
      <c r="AE35">
        <v>6148.7584409999999</v>
      </c>
      <c r="AF35">
        <v>5786.8056660000002</v>
      </c>
      <c r="AG35">
        <v>5439.9084240000002</v>
      </c>
      <c r="AH35">
        <v>5109.8441110000003</v>
      </c>
      <c r="AI35">
        <v>4797.224494</v>
      </c>
      <c r="AJ35">
        <v>4501.8436780000002</v>
      </c>
      <c r="AK35">
        <v>4223.1665069999999</v>
      </c>
      <c r="AL35">
        <v>3960.4900269999998</v>
      </c>
      <c r="AM35">
        <v>3713.0450700000001</v>
      </c>
      <c r="AN35">
        <v>3481.021483</v>
      </c>
      <c r="AO35">
        <v>3263.4780169999999</v>
      </c>
      <c r="AP35">
        <v>3059.520618</v>
      </c>
      <c r="AQ35">
        <v>2868.305476</v>
      </c>
      <c r="AR35">
        <v>2677.0875430000001</v>
      </c>
      <c r="AS35">
        <v>2498.6162610000001</v>
      </c>
      <c r="AT35">
        <v>2332.042449</v>
      </c>
      <c r="AU35">
        <v>2176.5732520000001</v>
      </c>
      <c r="AV35">
        <v>2031.4685159999999</v>
      </c>
      <c r="AW35">
        <v>1896.0373540000001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4796.2719079999997</v>
      </c>
      <c r="G36">
        <v>4658.1827759999996</v>
      </c>
      <c r="H36">
        <v>4538.4954379999999</v>
      </c>
      <c r="I36">
        <v>4420.9948990000003</v>
      </c>
      <c r="J36">
        <v>4301.0873259999998</v>
      </c>
      <c r="K36">
        <v>4166.8772280000003</v>
      </c>
      <c r="L36">
        <v>4031.4535609999998</v>
      </c>
      <c r="M36">
        <v>3901.8396939999998</v>
      </c>
      <c r="N36">
        <v>3767.293662</v>
      </c>
      <c r="O36">
        <v>3643.061138</v>
      </c>
      <c r="P36">
        <v>3553.763946</v>
      </c>
      <c r="Q36">
        <v>3464.4342390000002</v>
      </c>
      <c r="R36">
        <v>3375.9515670000001</v>
      </c>
      <c r="S36">
        <v>3262.5636009999998</v>
      </c>
      <c r="T36">
        <v>3147.783195</v>
      </c>
      <c r="U36">
        <v>3008.5857980000001</v>
      </c>
      <c r="V36">
        <v>2858.3355280000001</v>
      </c>
      <c r="W36">
        <v>2710.5290340000001</v>
      </c>
      <c r="X36">
        <v>2567.6871040000001</v>
      </c>
      <c r="Y36">
        <v>2433.5872129999998</v>
      </c>
      <c r="Z36">
        <v>2301.4471789999998</v>
      </c>
      <c r="AA36">
        <v>2173.3124320000002</v>
      </c>
      <c r="AB36">
        <v>2049.6761769999998</v>
      </c>
      <c r="AC36">
        <v>1930.8408790000001</v>
      </c>
      <c r="AD36">
        <v>1816.947208</v>
      </c>
      <c r="AE36">
        <v>1708.401249</v>
      </c>
      <c r="AF36">
        <v>1605.3621619999999</v>
      </c>
      <c r="AG36">
        <v>1507.829211</v>
      </c>
      <c r="AH36">
        <v>1415.6843349999999</v>
      </c>
      <c r="AI36">
        <v>1328.7375689999999</v>
      </c>
      <c r="AJ36">
        <v>1246.756067</v>
      </c>
      <c r="AK36">
        <v>1169.496302</v>
      </c>
      <c r="AL36">
        <v>1096.714792</v>
      </c>
      <c r="AM36">
        <v>1028.17425</v>
      </c>
      <c r="AN36">
        <v>963.91533589999995</v>
      </c>
      <c r="AO36">
        <v>903.67157950000001</v>
      </c>
      <c r="AP36">
        <v>847.19256740000003</v>
      </c>
      <c r="AQ36">
        <v>794.24325710000005</v>
      </c>
      <c r="AR36">
        <v>741.29381769999998</v>
      </c>
      <c r="AS36">
        <v>691.87428569999997</v>
      </c>
      <c r="AT36">
        <v>645.74936109999999</v>
      </c>
      <c r="AU36">
        <v>602.69941740000002</v>
      </c>
      <c r="AV36">
        <v>562.51946310000005</v>
      </c>
      <c r="AW36">
        <v>525.01816889999998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2166.0699370000002</v>
      </c>
      <c r="G37">
        <v>2070.5064219999999</v>
      </c>
      <c r="H37">
        <v>1982.9400869999999</v>
      </c>
      <c r="I37">
        <v>1898.11025</v>
      </c>
      <c r="J37">
        <v>1812.884599</v>
      </c>
      <c r="K37">
        <v>1726.8881919999999</v>
      </c>
      <c r="L37">
        <v>1641.0201099999999</v>
      </c>
      <c r="M37">
        <v>1559.2440959999999</v>
      </c>
      <c r="N37">
        <v>1483.779939</v>
      </c>
      <c r="O37">
        <v>1411.97489</v>
      </c>
      <c r="P37">
        <v>1355.371834</v>
      </c>
      <c r="Q37">
        <v>1298.110484</v>
      </c>
      <c r="R37">
        <v>1240.8120120000001</v>
      </c>
      <c r="S37">
        <v>1181.1824979999999</v>
      </c>
      <c r="T37">
        <v>1122.1233729999999</v>
      </c>
      <c r="U37">
        <v>1059.783185</v>
      </c>
      <c r="V37">
        <v>997.44299790000002</v>
      </c>
      <c r="W37">
        <v>938.76988040000003</v>
      </c>
      <c r="X37">
        <v>883.54812270000002</v>
      </c>
      <c r="Y37">
        <v>831.37008400000002</v>
      </c>
      <c r="Z37">
        <v>782.07936749999999</v>
      </c>
      <c r="AA37">
        <v>735.52702420000003</v>
      </c>
      <c r="AB37">
        <v>691.57122600000002</v>
      </c>
      <c r="AC37">
        <v>650.07695239999998</v>
      </c>
      <c r="AD37">
        <v>610.91569019999997</v>
      </c>
      <c r="AE37">
        <v>573.96514439999999</v>
      </c>
      <c r="AF37">
        <v>539.10896160000004</v>
      </c>
      <c r="AG37">
        <v>506.23646389999999</v>
      </c>
      <c r="AH37">
        <v>475.24239469999998</v>
      </c>
      <c r="AI37">
        <v>446.0266737</v>
      </c>
      <c r="AJ37">
        <v>418.49416300000001</v>
      </c>
      <c r="AK37">
        <v>392.55444210000002</v>
      </c>
      <c r="AL37">
        <v>368.12159300000002</v>
      </c>
      <c r="AM37">
        <v>345.11399349999999</v>
      </c>
      <c r="AN37">
        <v>323.54436889999999</v>
      </c>
      <c r="AO37">
        <v>303.32284579999998</v>
      </c>
      <c r="AP37">
        <v>284.36516799999998</v>
      </c>
      <c r="AQ37">
        <v>266.59234500000002</v>
      </c>
      <c r="AR37">
        <v>248.81952200000001</v>
      </c>
      <c r="AS37">
        <v>232.2315538</v>
      </c>
      <c r="AT37">
        <v>216.74945020000001</v>
      </c>
      <c r="AU37">
        <v>202.29948690000001</v>
      </c>
      <c r="AV37">
        <v>188.81285439999999</v>
      </c>
      <c r="AW37">
        <v>176.22533079999999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2.4702488299999999E-2</v>
      </c>
      <c r="G38">
        <v>6.5436553699999997E-2</v>
      </c>
      <c r="H38">
        <v>0.14675175509999999</v>
      </c>
      <c r="I38">
        <v>0.2754320287</v>
      </c>
      <c r="J38">
        <v>0.47645583879999998</v>
      </c>
      <c r="K38">
        <v>0.73661181360000005</v>
      </c>
      <c r="L38">
        <v>1.1015421569999999</v>
      </c>
      <c r="M38">
        <v>1.657132871</v>
      </c>
      <c r="N38">
        <v>2.3885392470000002</v>
      </c>
      <c r="O38">
        <v>3.477216726</v>
      </c>
      <c r="P38">
        <v>4.3832190759999996</v>
      </c>
      <c r="Q38">
        <v>5.7785353639999997</v>
      </c>
      <c r="R38">
        <v>7.830453071</v>
      </c>
      <c r="S38">
        <v>10.11920537</v>
      </c>
      <c r="T38">
        <v>14.30395482</v>
      </c>
      <c r="U38">
        <v>23.779736809999999</v>
      </c>
      <c r="V38">
        <v>36.915026879999999</v>
      </c>
      <c r="W38">
        <v>50.68498443</v>
      </c>
      <c r="X38">
        <v>60.782349770000003</v>
      </c>
      <c r="Y38">
        <v>82.729680479999999</v>
      </c>
      <c r="Z38">
        <v>108.4817601</v>
      </c>
      <c r="AA38">
        <v>142.68060159999999</v>
      </c>
      <c r="AB38">
        <v>187.21175769999999</v>
      </c>
      <c r="AC38">
        <v>242.66400340000001</v>
      </c>
      <c r="AD38">
        <v>303.97814190000003</v>
      </c>
      <c r="AE38">
        <v>371.42236350000002</v>
      </c>
      <c r="AF38">
        <v>443.31737140000001</v>
      </c>
      <c r="AG38">
        <v>517.49349170000005</v>
      </c>
      <c r="AH38">
        <v>592.17815169999994</v>
      </c>
      <c r="AI38">
        <v>669.2683978</v>
      </c>
      <c r="AJ38">
        <v>746.81468389999998</v>
      </c>
      <c r="AK38">
        <v>823.97584010000003</v>
      </c>
      <c r="AL38">
        <v>900.60168329999999</v>
      </c>
      <c r="AM38">
        <v>976.92128360000004</v>
      </c>
      <c r="AN38">
        <v>1052.498061</v>
      </c>
      <c r="AO38">
        <v>1127.699378</v>
      </c>
      <c r="AP38">
        <v>1202.8376499999999</v>
      </c>
      <c r="AQ38">
        <v>1278.1755089999999</v>
      </c>
      <c r="AR38">
        <v>1367.6357439999999</v>
      </c>
      <c r="AS38">
        <v>1459.9258809999999</v>
      </c>
      <c r="AT38">
        <v>1552.765353</v>
      </c>
      <c r="AU38">
        <v>1645.280757</v>
      </c>
      <c r="AV38">
        <v>1736.808055</v>
      </c>
      <c r="AW38">
        <v>1827.1419350000001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4.53512124E-2</v>
      </c>
      <c r="G39">
        <v>0.1007806492</v>
      </c>
      <c r="H39">
        <v>0.2000516245</v>
      </c>
      <c r="I39">
        <v>0.3470690179</v>
      </c>
      <c r="J39">
        <v>0.5634368743</v>
      </c>
      <c r="K39">
        <v>0.83315543700000005</v>
      </c>
      <c r="L39">
        <v>1.197789845</v>
      </c>
      <c r="M39">
        <v>1.7275884109999999</v>
      </c>
      <c r="N39">
        <v>2.4049115319999999</v>
      </c>
      <c r="O39">
        <v>3.3887205690000002</v>
      </c>
      <c r="P39">
        <v>4.3563557729999998</v>
      </c>
      <c r="Q39">
        <v>5.7616945079999997</v>
      </c>
      <c r="R39">
        <v>7.7345636730000003</v>
      </c>
      <c r="S39">
        <v>9.8482121159999902</v>
      </c>
      <c r="T39">
        <v>13.586805030000001</v>
      </c>
      <c r="U39">
        <v>21.019947330000001</v>
      </c>
      <c r="V39">
        <v>30.773749590000001</v>
      </c>
      <c r="W39">
        <v>40.83584707</v>
      </c>
      <c r="X39">
        <v>45.600918749999998</v>
      </c>
      <c r="Y39">
        <v>61.484437389999997</v>
      </c>
      <c r="Z39">
        <v>79.830659760000003</v>
      </c>
      <c r="AA39">
        <v>103.86319450000001</v>
      </c>
      <c r="AB39">
        <v>134.75499980000001</v>
      </c>
      <c r="AC39">
        <v>172.74240979999999</v>
      </c>
      <c r="AD39">
        <v>214.18730429999999</v>
      </c>
      <c r="AE39">
        <v>259.1683524</v>
      </c>
      <c r="AF39">
        <v>306.45790290000002</v>
      </c>
      <c r="AG39">
        <v>354.54071520000002</v>
      </c>
      <c r="AH39">
        <v>402.20658580000003</v>
      </c>
      <c r="AI39">
        <v>450.63813800000003</v>
      </c>
      <c r="AJ39">
        <v>498.52570830000002</v>
      </c>
      <c r="AK39">
        <v>545.29787959999999</v>
      </c>
      <c r="AL39">
        <v>590.83125050000001</v>
      </c>
      <c r="AM39">
        <v>635.23934680000002</v>
      </c>
      <c r="AN39">
        <v>678.39330180000002</v>
      </c>
      <c r="AO39">
        <v>720.49759819999997</v>
      </c>
      <c r="AP39">
        <v>761.72024390000001</v>
      </c>
      <c r="AQ39">
        <v>802.19713939999997</v>
      </c>
      <c r="AR39">
        <v>846.63491799999997</v>
      </c>
      <c r="AS39">
        <v>891.72353020000003</v>
      </c>
      <c r="AT39">
        <v>936.15554350000002</v>
      </c>
      <c r="AU39">
        <v>979.43605860000002</v>
      </c>
      <c r="AV39">
        <v>1021.204675</v>
      </c>
      <c r="AW39">
        <v>1061.3591730000001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0.16798807599999999</v>
      </c>
      <c r="G40">
        <v>0.3356439175</v>
      </c>
      <c r="H40">
        <v>0.60641926099999999</v>
      </c>
      <c r="I40">
        <v>0.97860358150000004</v>
      </c>
      <c r="J40">
        <v>1.486100583</v>
      </c>
      <c r="K40">
        <v>2.0859962740000002</v>
      </c>
      <c r="L40">
        <v>2.8522105550000001</v>
      </c>
      <c r="M40">
        <v>3.8808010980000001</v>
      </c>
      <c r="N40">
        <v>5.1265224519999997</v>
      </c>
      <c r="O40">
        <v>6.8511315469999996</v>
      </c>
      <c r="P40">
        <v>9.0961426339999996</v>
      </c>
      <c r="Q40">
        <v>12.08742857</v>
      </c>
      <c r="R40">
        <v>15.975680049999999</v>
      </c>
      <c r="S40">
        <v>19.844123020000001</v>
      </c>
      <c r="T40">
        <v>26.24845234</v>
      </c>
      <c r="U40">
        <v>35.52665279</v>
      </c>
      <c r="V40">
        <v>45.889442109999997</v>
      </c>
      <c r="W40">
        <v>56.060405019999997</v>
      </c>
      <c r="X40">
        <v>63.319942900000001</v>
      </c>
      <c r="Y40">
        <v>78.360500579999893</v>
      </c>
      <c r="Z40">
        <v>95.026539470000003</v>
      </c>
      <c r="AA40">
        <v>116.16791139999999</v>
      </c>
      <c r="AB40">
        <v>142.4573852</v>
      </c>
      <c r="AC40">
        <v>173.67136930000001</v>
      </c>
      <c r="AD40">
        <v>206.3431535</v>
      </c>
      <c r="AE40">
        <v>240.3296464</v>
      </c>
      <c r="AF40">
        <v>274.47591519999997</v>
      </c>
      <c r="AG40">
        <v>307.51603469999998</v>
      </c>
      <c r="AH40">
        <v>338.52435750000001</v>
      </c>
      <c r="AI40">
        <v>368.30092980000001</v>
      </c>
      <c r="AJ40">
        <v>395.90057380000002</v>
      </c>
      <c r="AK40">
        <v>420.94820429999999</v>
      </c>
      <c r="AL40">
        <v>443.38872309999999</v>
      </c>
      <c r="AM40">
        <v>463.31904070000002</v>
      </c>
      <c r="AN40">
        <v>481.02372969999999</v>
      </c>
      <c r="AO40">
        <v>496.64610640000001</v>
      </c>
      <c r="AP40">
        <v>510.3044122</v>
      </c>
      <c r="AQ40">
        <v>522.09640709999996</v>
      </c>
      <c r="AR40">
        <v>528.4553512</v>
      </c>
      <c r="AS40">
        <v>533.71665599999994</v>
      </c>
      <c r="AT40">
        <v>537.34320179999997</v>
      </c>
      <c r="AU40">
        <v>539.17771040000002</v>
      </c>
      <c r="AV40">
        <v>539.14456470000005</v>
      </c>
      <c r="AW40">
        <v>537.27494230000002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3.899165086</v>
      </c>
      <c r="G41">
        <v>7.6816741579999999</v>
      </c>
      <c r="H41">
        <v>13.68991677</v>
      </c>
      <c r="I41">
        <v>21.841747689999998</v>
      </c>
      <c r="J41">
        <v>32.800772289999998</v>
      </c>
      <c r="K41">
        <v>45.620840710000003</v>
      </c>
      <c r="L41">
        <v>61.806031079999997</v>
      </c>
      <c r="M41">
        <v>83.166540240000003</v>
      </c>
      <c r="N41">
        <v>108.722731</v>
      </c>
      <c r="O41">
        <v>143.71367649999999</v>
      </c>
      <c r="P41">
        <v>192.0857642</v>
      </c>
      <c r="Q41">
        <v>255.44737620000001</v>
      </c>
      <c r="R41">
        <v>336.47777719999999</v>
      </c>
      <c r="S41">
        <v>415.76723149999998</v>
      </c>
      <c r="T41">
        <v>545.02664019999997</v>
      </c>
      <c r="U41">
        <v>717.83355670000003</v>
      </c>
      <c r="V41">
        <v>903.24238439999999</v>
      </c>
      <c r="W41">
        <v>1083.183104</v>
      </c>
      <c r="X41">
        <v>1209.733442</v>
      </c>
      <c r="Y41">
        <v>1473.864585</v>
      </c>
      <c r="Z41">
        <v>1764.633272</v>
      </c>
      <c r="AA41">
        <v>2132.3572669999999</v>
      </c>
      <c r="AB41">
        <v>2588.5111499999998</v>
      </c>
      <c r="AC41">
        <v>3129.0388160000002</v>
      </c>
      <c r="AD41">
        <v>3693.590138</v>
      </c>
      <c r="AE41">
        <v>4280.359598</v>
      </c>
      <c r="AF41">
        <v>4870.0925230000003</v>
      </c>
      <c r="AG41">
        <v>5441.739243</v>
      </c>
      <c r="AH41">
        <v>5980.2075089999998</v>
      </c>
      <c r="AI41">
        <v>6500.657843</v>
      </c>
      <c r="AJ41">
        <v>6987.7240840000004</v>
      </c>
      <c r="AK41">
        <v>7435.9687240000003</v>
      </c>
      <c r="AL41">
        <v>7845.5646230000002</v>
      </c>
      <c r="AM41">
        <v>8219.3971750000001</v>
      </c>
      <c r="AN41">
        <v>8561.9976420000003</v>
      </c>
      <c r="AO41">
        <v>8876.7608739999996</v>
      </c>
      <c r="AP41">
        <v>9166.6332230000007</v>
      </c>
      <c r="AQ41">
        <v>9434.1780799999997</v>
      </c>
      <c r="AR41">
        <v>9664.1167210000003</v>
      </c>
      <c r="AS41">
        <v>9890.3740710000002</v>
      </c>
      <c r="AT41">
        <v>10102.37638</v>
      </c>
      <c r="AU41">
        <v>10296.96679</v>
      </c>
      <c r="AV41">
        <v>10472.311760000001</v>
      </c>
      <c r="AW41">
        <v>10628.74424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1.5330149129999999</v>
      </c>
      <c r="G42">
        <v>3.0110826510000002</v>
      </c>
      <c r="H42">
        <v>5.349874464</v>
      </c>
      <c r="I42">
        <v>8.5131229899999994</v>
      </c>
      <c r="J42">
        <v>12.750453090000001</v>
      </c>
      <c r="K42">
        <v>17.693779580000001</v>
      </c>
      <c r="L42" s="39">
        <v>23.914847909999999</v>
      </c>
      <c r="M42" s="39">
        <v>32.084959380000001</v>
      </c>
      <c r="N42" s="39">
        <v>41.823658700000003</v>
      </c>
      <c r="O42" s="39">
        <v>55.11033037</v>
      </c>
      <c r="P42" s="39">
        <v>73.803320439999894</v>
      </c>
      <c r="Q42" s="39">
        <v>98.175572979999998</v>
      </c>
      <c r="R42">
        <v>129.19887320000001</v>
      </c>
      <c r="S42">
        <v>159.4031258</v>
      </c>
      <c r="T42">
        <v>208.39681630000001</v>
      </c>
      <c r="U42">
        <v>271.80839789999999</v>
      </c>
      <c r="V42">
        <v>338.27874989999998</v>
      </c>
      <c r="W42">
        <v>402.25830459999997</v>
      </c>
      <c r="X42">
        <v>447.10848129999999</v>
      </c>
      <c r="Y42">
        <v>540.14433180000003</v>
      </c>
      <c r="Z42">
        <v>641.76487669999995</v>
      </c>
      <c r="AA42">
        <v>769.48325999999997</v>
      </c>
      <c r="AB42">
        <v>926.89676850000001</v>
      </c>
      <c r="AC42">
        <v>1112.1437940000001</v>
      </c>
      <c r="AD42">
        <v>1304.0103180000001</v>
      </c>
      <c r="AE42">
        <v>1501.6926470000001</v>
      </c>
      <c r="AF42">
        <v>1698.4852679999999</v>
      </c>
      <c r="AG42">
        <v>1887.2156560000001</v>
      </c>
      <c r="AH42">
        <v>2062.8558899999998</v>
      </c>
      <c r="AI42">
        <v>2230.5000879999998</v>
      </c>
      <c r="AJ42">
        <v>2385.1030430000001</v>
      </c>
      <c r="AK42">
        <v>2524.9851119999998</v>
      </c>
      <c r="AL42">
        <v>2650.3416590000002</v>
      </c>
      <c r="AM42">
        <v>2762.2576159999999</v>
      </c>
      <c r="AN42">
        <v>2862.691808</v>
      </c>
      <c r="AO42">
        <v>2952.852468</v>
      </c>
      <c r="AP42">
        <v>3033.7997350000001</v>
      </c>
      <c r="AQ42">
        <v>3106.4680290000001</v>
      </c>
      <c r="AR42">
        <v>3160.9801430000002</v>
      </c>
      <c r="AS42">
        <v>3213.6178490000002</v>
      </c>
      <c r="AT42">
        <v>3261.2683729999999</v>
      </c>
      <c r="AU42">
        <v>3303.1019099999999</v>
      </c>
      <c r="AV42">
        <v>3338.7014220000001</v>
      </c>
      <c r="AW42">
        <v>3368.2978320000002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1.56428968E-2</v>
      </c>
      <c r="G43">
        <v>1.82465718E-2</v>
      </c>
      <c r="H43">
        <v>1.72430108E-2</v>
      </c>
      <c r="I43">
        <v>1.6294645199999999E-2</v>
      </c>
      <c r="J43">
        <v>1.5398439700000001E-2</v>
      </c>
      <c r="K43">
        <v>1.4551525500000001E-2</v>
      </c>
      <c r="L43">
        <v>1.37511916E-2</v>
      </c>
      <c r="M43">
        <v>1.29948761E-2</v>
      </c>
      <c r="N43">
        <v>1.22801579E-2</v>
      </c>
      <c r="O43">
        <v>1.16047492E-2</v>
      </c>
      <c r="P43">
        <v>1.10245117E-2</v>
      </c>
      <c r="Q43">
        <v>1.0473286199999999E-2</v>
      </c>
      <c r="R43">
        <v>9.9496218499999997E-3</v>
      </c>
      <c r="S43">
        <v>9.4521407500000008E-3</v>
      </c>
      <c r="T43">
        <v>8.9795337200000002E-3</v>
      </c>
      <c r="U43">
        <v>8.4806707300000006E-3</v>
      </c>
      <c r="V43">
        <v>7.9818077500000001E-3</v>
      </c>
      <c r="W43">
        <v>7.5122896500000001E-3</v>
      </c>
      <c r="X43">
        <v>2.9368413199999999E-2</v>
      </c>
      <c r="Y43">
        <v>2.7634058100000001E-2</v>
      </c>
      <c r="Z43">
        <v>2.5995675199999999E-2</v>
      </c>
      <c r="AA43">
        <v>2.4448313499999999E-2</v>
      </c>
      <c r="AB43">
        <v>2.2987258999999999E-2</v>
      </c>
      <c r="AC43">
        <v>2.1608023399999999E-2</v>
      </c>
      <c r="AD43">
        <v>2.0306335299999999E-2</v>
      </c>
      <c r="AE43">
        <v>1.9078129499999999E-2</v>
      </c>
      <c r="AF43">
        <v>1.79195386E-2</v>
      </c>
      <c r="AG43">
        <v>1.6826883800000001E-2</v>
      </c>
      <c r="AH43">
        <v>1.5796666500000001E-2</v>
      </c>
      <c r="AI43">
        <v>1.48255599E-2</v>
      </c>
      <c r="AJ43">
        <v>1.3910401899999999E-2</v>
      </c>
      <c r="AK43">
        <v>1.30481869E-2</v>
      </c>
      <c r="AL43">
        <v>1.22360591E-2</v>
      </c>
      <c r="AM43">
        <v>1.1471305399999999E-2</v>
      </c>
      <c r="AN43">
        <v>1.0754348800000001E-2</v>
      </c>
      <c r="AO43">
        <v>1.0082202E-2</v>
      </c>
      <c r="AP43">
        <v>9.4520643799999998E-3</v>
      </c>
      <c r="AQ43">
        <v>8.8613103599999906E-3</v>
      </c>
      <c r="AR43">
        <v>8.2705563400000005E-3</v>
      </c>
      <c r="AS43">
        <v>7.7191859099999998E-3</v>
      </c>
      <c r="AT43">
        <v>7.2045735200000002E-3</v>
      </c>
      <c r="AU43">
        <v>6.7242686200000004E-3</v>
      </c>
      <c r="AV43">
        <v>6.2759840399999999E-3</v>
      </c>
      <c r="AW43">
        <v>5.8575851099999998E-3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0.2527252787</v>
      </c>
      <c r="G44">
        <v>0.48695655310000002</v>
      </c>
      <c r="H44">
        <v>0.84861356830000001</v>
      </c>
      <c r="I44">
        <v>1.3281068499999999</v>
      </c>
      <c r="J44">
        <v>1.956050573</v>
      </c>
      <c r="K44">
        <v>2.6761110330000002</v>
      </c>
      <c r="L44">
        <v>3.5644680530000001</v>
      </c>
      <c r="M44">
        <v>4.6961250059999999</v>
      </c>
      <c r="N44">
        <v>6.0145254240000003</v>
      </c>
      <c r="O44">
        <v>7.7747103339999999</v>
      </c>
      <c r="P44">
        <v>10.534874909999999</v>
      </c>
      <c r="Q44">
        <v>14.031980860000001</v>
      </c>
      <c r="R44">
        <v>18.356878600000002</v>
      </c>
      <c r="S44">
        <v>22.438797579999999</v>
      </c>
      <c r="T44">
        <v>28.861282970000001</v>
      </c>
      <c r="U44">
        <v>35.698582899999998</v>
      </c>
      <c r="V44">
        <v>41.947175989999998</v>
      </c>
      <c r="W44">
        <v>47.680750779999997</v>
      </c>
      <c r="X44">
        <v>51.588796809999998</v>
      </c>
      <c r="Y44">
        <v>59.570977229999997</v>
      </c>
      <c r="Z44">
        <v>67.948317739999894</v>
      </c>
      <c r="AA44">
        <v>78.192861919999999</v>
      </c>
      <c r="AB44">
        <v>90.469684479999998</v>
      </c>
      <c r="AC44">
        <v>104.4871869</v>
      </c>
      <c r="AD44">
        <v>118.45564640000001</v>
      </c>
      <c r="AE44">
        <v>132.29485700000001</v>
      </c>
      <c r="AF44">
        <v>145.49987619999999</v>
      </c>
      <c r="AG44">
        <v>157.5781556</v>
      </c>
      <c r="AH44">
        <v>168.23118389999999</v>
      </c>
      <c r="AI44">
        <v>177.86980990000001</v>
      </c>
      <c r="AJ44">
        <v>186.21136720000001</v>
      </c>
      <c r="AK44">
        <v>193.21621200000001</v>
      </c>
      <c r="AL44">
        <v>198.971079</v>
      </c>
      <c r="AM44">
        <v>203.61634230000001</v>
      </c>
      <c r="AN44">
        <v>207.39489169999999</v>
      </c>
      <c r="AO44">
        <v>210.42695019999999</v>
      </c>
      <c r="AP44">
        <v>212.81928260000001</v>
      </c>
      <c r="AQ44">
        <v>214.66664850000001</v>
      </c>
      <c r="AR44">
        <v>214.95607889999999</v>
      </c>
      <c r="AS44">
        <v>215.23000780000001</v>
      </c>
      <c r="AT44">
        <v>215.3317581</v>
      </c>
      <c r="AU44">
        <v>215.22974869999999</v>
      </c>
      <c r="AV44">
        <v>214.91230039999999</v>
      </c>
      <c r="AW44">
        <v>214.4001729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32682.440409999999</v>
      </c>
      <c r="G46">
        <v>33303.09489</v>
      </c>
      <c r="H46">
        <v>34121.986069999999</v>
      </c>
      <c r="I46">
        <v>34830.537069999998</v>
      </c>
      <c r="J46">
        <v>35439.100129999999</v>
      </c>
      <c r="K46">
        <v>35661.652459999998</v>
      </c>
      <c r="L46">
        <v>35745.465579999996</v>
      </c>
      <c r="M46">
        <v>35820.837720000003</v>
      </c>
      <c r="N46">
        <v>35744.814180000001</v>
      </c>
      <c r="O46">
        <v>35758.174059999998</v>
      </c>
      <c r="P46">
        <v>36026.933669999999</v>
      </c>
      <c r="Q46">
        <v>36317.593099999998</v>
      </c>
      <c r="R46">
        <v>36598.159670000001</v>
      </c>
      <c r="S46">
        <v>36454.304210000002</v>
      </c>
      <c r="T46">
        <v>36714.38293</v>
      </c>
      <c r="U46">
        <v>36943.855020000003</v>
      </c>
      <c r="V46">
        <v>36831.857380000001</v>
      </c>
      <c r="W46">
        <v>36384.595280000001</v>
      </c>
      <c r="X46">
        <v>35647.200060000003</v>
      </c>
      <c r="Y46">
        <v>35115.687610000001</v>
      </c>
      <c r="Z46">
        <v>34261.528469999997</v>
      </c>
      <c r="AA46">
        <v>33183.551919999998</v>
      </c>
      <c r="AB46">
        <v>31924.835350000001</v>
      </c>
      <c r="AC46">
        <v>30519.52261</v>
      </c>
      <c r="AD46">
        <v>28995.08581</v>
      </c>
      <c r="AE46">
        <v>27426.433550000002</v>
      </c>
      <c r="AF46">
        <v>25863.772250000002</v>
      </c>
      <c r="AG46">
        <v>24341.183150000001</v>
      </c>
      <c r="AH46">
        <v>22878.785820000001</v>
      </c>
      <c r="AI46">
        <v>21486.667809999999</v>
      </c>
      <c r="AJ46">
        <v>20167.563579999998</v>
      </c>
      <c r="AK46">
        <v>18921.112300000001</v>
      </c>
      <c r="AL46">
        <v>17745.239519999999</v>
      </c>
      <c r="AM46" s="39">
        <v>16637.051029999999</v>
      </c>
      <c r="AN46" s="39">
        <v>15597.6767</v>
      </c>
      <c r="AO46" s="39">
        <v>14623.041370000001</v>
      </c>
      <c r="AP46" s="39">
        <v>13709.21055</v>
      </c>
      <c r="AQ46" s="39">
        <v>12852.43937</v>
      </c>
      <c r="AR46" s="39">
        <v>11995.638220000001</v>
      </c>
      <c r="AS46" s="39">
        <v>11195.943300000001</v>
      </c>
      <c r="AT46" s="39">
        <v>10449.554249999999</v>
      </c>
      <c r="AU46" s="39">
        <v>9752.9208780000008</v>
      </c>
      <c r="AV46" s="39">
        <v>9102.7279340000005</v>
      </c>
      <c r="AW46" s="39">
        <v>8495.8802899999901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5.9385899520000001</v>
      </c>
      <c r="G47" s="39">
        <v>11.699821050000001</v>
      </c>
      <c r="H47">
        <v>20.858870450000001</v>
      </c>
      <c r="I47">
        <v>33.300376800000002</v>
      </c>
      <c r="J47">
        <v>50.048667690000002</v>
      </c>
      <c r="K47">
        <v>69.66104636</v>
      </c>
      <c r="L47">
        <v>94.450640789999994</v>
      </c>
      <c r="M47">
        <v>127.2261419</v>
      </c>
      <c r="N47">
        <v>166.4931685</v>
      </c>
      <c r="O47">
        <v>220.32739079999999</v>
      </c>
      <c r="P47" s="39">
        <v>294.2707016</v>
      </c>
      <c r="Q47" s="39">
        <v>391.29306179999998</v>
      </c>
      <c r="R47" s="39">
        <v>515.58417540000005</v>
      </c>
      <c r="S47" s="39">
        <v>637.43014749999998</v>
      </c>
      <c r="T47" s="39">
        <v>836.43293119999998</v>
      </c>
      <c r="U47" s="39">
        <v>1105.6753550000001</v>
      </c>
      <c r="V47" s="39">
        <v>1397.054511</v>
      </c>
      <c r="W47" s="39">
        <v>1680.710908</v>
      </c>
      <c r="X47" s="39">
        <v>1878.1632999999999</v>
      </c>
      <c r="Y47" s="39">
        <v>2296.1821460000001</v>
      </c>
      <c r="Z47" s="39">
        <v>2757.7114219999999</v>
      </c>
      <c r="AA47" s="39">
        <v>3342.7695450000001</v>
      </c>
      <c r="AB47" s="39">
        <v>4070.3247329999999</v>
      </c>
      <c r="AC47" s="39">
        <v>4934.7691880000002</v>
      </c>
      <c r="AD47" s="39">
        <v>5840.585008</v>
      </c>
      <c r="AE47" s="39">
        <v>6785.2865419999998</v>
      </c>
      <c r="AF47" s="39">
        <v>7738.3467760000003</v>
      </c>
      <c r="AG47" s="39">
        <v>8666.1001230000002</v>
      </c>
      <c r="AH47" s="39">
        <v>9544.2194749999999</v>
      </c>
      <c r="AI47">
        <v>10397.250029999999</v>
      </c>
      <c r="AJ47">
        <v>11200.293369999999</v>
      </c>
      <c r="AK47">
        <v>11944.40502</v>
      </c>
      <c r="AL47">
        <v>12629.71125</v>
      </c>
      <c r="AM47">
        <v>13260.762280000001</v>
      </c>
      <c r="AN47">
        <v>13844.010190000001</v>
      </c>
      <c r="AO47">
        <v>14384.893459999999</v>
      </c>
      <c r="AP47">
        <v>14888.124</v>
      </c>
      <c r="AQ47">
        <v>15357.79067</v>
      </c>
      <c r="AR47">
        <v>15782.78723</v>
      </c>
      <c r="AS47">
        <v>16204.59571</v>
      </c>
      <c r="AT47">
        <v>16605.247820000001</v>
      </c>
      <c r="AU47">
        <v>16979.199700000001</v>
      </c>
      <c r="AV47">
        <v>17323.089059999998</v>
      </c>
      <c r="AW47">
        <v>17637.224149999998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2.97151659E-2</v>
      </c>
      <c r="G48" s="39">
        <v>7.8634773399999996E-2</v>
      </c>
      <c r="H48">
        <v>0.12255485369999999</v>
      </c>
      <c r="I48">
        <v>0.1706694748</v>
      </c>
      <c r="J48">
        <v>0.23388124590000001</v>
      </c>
      <c r="K48" s="39">
        <v>0.29653975500000002</v>
      </c>
      <c r="L48" s="39">
        <v>0.35343690639999997</v>
      </c>
      <c r="M48" s="39">
        <v>0.40812295700000001</v>
      </c>
      <c r="N48" s="39">
        <v>0.44235836750000002</v>
      </c>
      <c r="O48" s="39">
        <v>0.47341946829999998</v>
      </c>
      <c r="P48" s="39">
        <v>0.5011114243</v>
      </c>
      <c r="Q48" s="39">
        <v>0.55204554080000001</v>
      </c>
      <c r="R48" s="39">
        <v>0.60423657539999998</v>
      </c>
      <c r="S48" s="39">
        <v>0.66531641909999994</v>
      </c>
      <c r="T48" s="39">
        <v>0.74636441899999995</v>
      </c>
      <c r="U48" s="39">
        <v>0.87908198510000002</v>
      </c>
      <c r="V48" s="39">
        <v>1.0139562150000001</v>
      </c>
      <c r="W48" s="39">
        <v>1.1258665130000001</v>
      </c>
      <c r="X48" s="39">
        <v>1.1996743439999999</v>
      </c>
      <c r="Y48" s="39">
        <v>1.2972841610000001</v>
      </c>
      <c r="Z48" s="39">
        <v>1.362702181</v>
      </c>
      <c r="AA48" s="39">
        <v>1.398604986</v>
      </c>
      <c r="AB48" s="39">
        <v>1.4071486959999999</v>
      </c>
      <c r="AC48" s="39">
        <v>1.390239158</v>
      </c>
      <c r="AD48" s="39">
        <v>1.3495378360000001</v>
      </c>
      <c r="AE48" s="39">
        <v>1.294223884</v>
      </c>
      <c r="AF48" s="39">
        <v>1.230804496</v>
      </c>
      <c r="AG48" s="39">
        <v>1.1640982470000001</v>
      </c>
      <c r="AH48" s="39">
        <v>1.0972706290000001</v>
      </c>
      <c r="AI48" s="39">
        <v>1.032202574</v>
      </c>
      <c r="AJ48" s="39">
        <v>0.96974184720000001</v>
      </c>
      <c r="AK48" s="39">
        <v>0.91028761709999995</v>
      </c>
      <c r="AL48" s="39">
        <v>0.85396991170000003</v>
      </c>
      <c r="AM48" s="39">
        <v>0.80077269920000005</v>
      </c>
      <c r="AN48">
        <v>0.75081552230000004</v>
      </c>
      <c r="AO48">
        <v>0.70393676989999998</v>
      </c>
      <c r="AP48">
        <v>0.65996517690000001</v>
      </c>
      <c r="AQ48">
        <v>0.61873001049999998</v>
      </c>
      <c r="AR48">
        <v>0.57748845810000005</v>
      </c>
      <c r="AS48">
        <v>0.53899296640000005</v>
      </c>
      <c r="AT48">
        <v>0.50306204450000003</v>
      </c>
      <c r="AU48">
        <v>0.46952557750000001</v>
      </c>
      <c r="AV48">
        <v>0.4382243871</v>
      </c>
      <c r="AW48">
        <v>0.40900969110000002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2446.6775899999998</v>
      </c>
      <c r="G49" s="39">
        <v>2424.2765530000001</v>
      </c>
      <c r="H49">
        <v>2660.3639440000002</v>
      </c>
      <c r="I49">
        <v>2598.8489709999999</v>
      </c>
      <c r="J49">
        <v>2542.822412</v>
      </c>
      <c r="K49" s="39">
        <v>2194.0678939999998</v>
      </c>
      <c r="L49" s="39">
        <v>2073.8249529999998</v>
      </c>
      <c r="M49" s="39">
        <v>2079.3430400000002</v>
      </c>
      <c r="N49" s="39">
        <v>1940.3869999999999</v>
      </c>
      <c r="O49" s="39">
        <v>2042.316</v>
      </c>
      <c r="P49" s="39">
        <v>2141.6280000000002</v>
      </c>
      <c r="Q49" s="39">
        <v>2203.7420000000002</v>
      </c>
      <c r="R49" s="39">
        <v>2240.3020000000001</v>
      </c>
      <c r="S49" s="39">
        <v>1833.6776990000001</v>
      </c>
      <c r="T49" s="39">
        <v>2313.6682249999999</v>
      </c>
      <c r="U49" s="39">
        <v>2584.870954</v>
      </c>
      <c r="V49" s="39">
        <v>2417.589183</v>
      </c>
      <c r="W49" s="39">
        <v>2085.1538179999998</v>
      </c>
      <c r="X49" s="39">
        <v>1701.1526120000001</v>
      </c>
      <c r="Y49" s="39">
        <v>2102.571171</v>
      </c>
      <c r="Z49" s="39">
        <v>1825.465177</v>
      </c>
      <c r="AA49" s="39">
        <v>1710.607761</v>
      </c>
      <c r="AB49" s="39">
        <v>1651.6865110000001</v>
      </c>
      <c r="AC49" s="39">
        <v>1618.84132</v>
      </c>
      <c r="AD49" s="39">
        <v>1517.179725</v>
      </c>
      <c r="AE49" s="39">
        <v>1483.045498</v>
      </c>
      <c r="AF49" s="39">
        <v>1468.033754</v>
      </c>
      <c r="AG49" s="39">
        <v>1454.0739430000001</v>
      </c>
      <c r="AH49" s="39">
        <v>1436.576102</v>
      </c>
      <c r="AI49" s="39">
        <v>1454.130083</v>
      </c>
      <c r="AJ49" s="39">
        <v>1452.082191</v>
      </c>
      <c r="AK49" s="39">
        <v>1441.9490189999999</v>
      </c>
      <c r="AL49" s="39">
        <v>1430.523749</v>
      </c>
      <c r="AM49" s="39">
        <v>1421.296951</v>
      </c>
      <c r="AN49">
        <v>1412.4869160000001</v>
      </c>
      <c r="AO49">
        <v>1406.3533660000001</v>
      </c>
      <c r="AP49">
        <v>1402.395655</v>
      </c>
      <c r="AQ49">
        <v>1400.228899</v>
      </c>
      <c r="AR49">
        <v>1448.8774060000001</v>
      </c>
      <c r="AS49">
        <v>1474.0085959999999</v>
      </c>
      <c r="AT49">
        <v>1480.965655</v>
      </c>
      <c r="AU49">
        <v>1480.9719849999999</v>
      </c>
      <c r="AV49">
        <v>1475.8377829999999</v>
      </c>
      <c r="AW49">
        <v>1469.0085799999999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2370.7894160000001</v>
      </c>
      <c r="F50" s="39">
        <v>2443.0180270000001</v>
      </c>
      <c r="G50" s="39">
        <v>2418.1887000000002</v>
      </c>
      <c r="H50">
        <v>2650.561404</v>
      </c>
      <c r="I50">
        <v>2585.2602259999999</v>
      </c>
      <c r="J50">
        <v>2524.2426</v>
      </c>
      <c r="K50" s="39">
        <v>2171.702839</v>
      </c>
      <c r="L50" s="39">
        <v>2045.2040010000001</v>
      </c>
      <c r="M50" s="39">
        <v>2041.372754</v>
      </c>
      <c r="N50" s="39">
        <v>1894.1225360000001</v>
      </c>
      <c r="O50" s="39">
        <v>1979.3246529999999</v>
      </c>
      <c r="P50" s="39">
        <v>2056.6683200000002</v>
      </c>
      <c r="Q50" s="39">
        <v>2092.0061049999999</v>
      </c>
      <c r="R50" s="39">
        <v>2096.4462330000001</v>
      </c>
      <c r="S50" s="39">
        <v>1686.052518</v>
      </c>
      <c r="T50" s="39">
        <v>2082.7939339999998</v>
      </c>
      <c r="U50" s="39">
        <v>2269.1600330000001</v>
      </c>
      <c r="V50" s="39">
        <v>2061.1703010000001</v>
      </c>
      <c r="W50" s="39">
        <v>1719.3177430000001</v>
      </c>
      <c r="X50" s="39">
        <v>1402.5727360000001</v>
      </c>
      <c r="Y50" s="39">
        <v>1573.6371690000001</v>
      </c>
      <c r="Z50" s="39">
        <v>1227.79862</v>
      </c>
      <c r="AA50" s="39">
        <v>961.40014810000002</v>
      </c>
      <c r="AB50" s="39">
        <v>724.36421859999996</v>
      </c>
      <c r="AC50" s="39">
        <v>510.17738179999998</v>
      </c>
      <c r="AD50" s="39">
        <v>314.08865229999998</v>
      </c>
      <c r="AE50" s="39">
        <v>185.08277419999999</v>
      </c>
      <c r="AF50" s="39">
        <v>102.9115843</v>
      </c>
      <c r="AG50" s="39">
        <v>54.470182350000002</v>
      </c>
      <c r="AH50" s="39">
        <v>27.87919166</v>
      </c>
      <c r="AI50" s="39">
        <v>14.36472191</v>
      </c>
      <c r="AJ50" s="39">
        <v>7.2332950709999997</v>
      </c>
      <c r="AK50" s="39">
        <v>3.6043085239999999</v>
      </c>
      <c r="AL50" s="39">
        <v>1.7898171679999999</v>
      </c>
      <c r="AM50" s="39">
        <v>0.88897597569999998</v>
      </c>
      <c r="AN50" s="39">
        <v>0.44136037989999999</v>
      </c>
      <c r="AO50" s="39">
        <v>0.21946121430000001</v>
      </c>
      <c r="AP50" s="39">
        <v>0.1092727961</v>
      </c>
      <c r="AQ50" s="39">
        <v>5.4473031099999999E-2</v>
      </c>
      <c r="AR50" s="39">
        <v>2.8142032800000001E-2</v>
      </c>
      <c r="AS50" s="39">
        <v>1.4294015199999999E-2</v>
      </c>
      <c r="AT50" s="39">
        <v>7.1699566999999997E-3</v>
      </c>
      <c r="AU50" s="39">
        <v>3.5795466700000002E-3</v>
      </c>
      <c r="AV50">
        <v>1.78083763E-3</v>
      </c>
      <c r="AW50" s="39">
        <v>8.8494789099999999E-4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1.185987702</v>
      </c>
      <c r="F51" s="39">
        <v>6.993047228</v>
      </c>
      <c r="G51" s="39">
        <v>44.345902330000001</v>
      </c>
      <c r="H51">
        <v>42.260743820000002</v>
      </c>
      <c r="I51">
        <v>48.12278354</v>
      </c>
      <c r="J51">
        <v>63.835115889999997</v>
      </c>
      <c r="K51" s="39">
        <v>66.48009021</v>
      </c>
      <c r="L51" s="39">
        <v>64.45107299</v>
      </c>
      <c r="M51" s="39">
        <v>65.262875059999999</v>
      </c>
      <c r="N51" s="39">
        <v>49.845540700000001</v>
      </c>
      <c r="O51" s="39">
        <v>48.68675863</v>
      </c>
      <c r="P51" s="39">
        <v>45.112528330000004</v>
      </c>
      <c r="Q51" s="39">
        <v>66.898265469999998</v>
      </c>
      <c r="R51" s="39">
        <v>70.262009730000003</v>
      </c>
      <c r="S51" s="39">
        <v>80.499435050000002</v>
      </c>
      <c r="T51" s="39">
        <v>100.81123770000001</v>
      </c>
      <c r="U51" s="39">
        <v>153.75163570000001</v>
      </c>
      <c r="V51" s="39">
        <v>164.7621943</v>
      </c>
      <c r="W51" s="39">
        <v>151.52186090000001</v>
      </c>
      <c r="X51" s="39">
        <v>123.6830836</v>
      </c>
      <c r="Y51" s="39">
        <v>148.80705950000001</v>
      </c>
      <c r="Z51" s="39">
        <v>125.7470509</v>
      </c>
      <c r="AA51" s="39">
        <v>103.3892481</v>
      </c>
      <c r="AB51" s="39">
        <v>81.403092450000003</v>
      </c>
      <c r="AC51" s="39">
        <v>59.664396480000001</v>
      </c>
      <c r="AD51" s="39">
        <v>38.041934589999997</v>
      </c>
      <c r="AE51" s="39">
        <v>23.25277513</v>
      </c>
      <c r="AF51" s="39">
        <v>13.41362187</v>
      </c>
      <c r="AG51" s="39">
        <v>7.3737512919999997</v>
      </c>
      <c r="AH51" s="39">
        <v>3.9277494709999998</v>
      </c>
      <c r="AI51" s="39">
        <v>2.1100521419999998</v>
      </c>
      <c r="AJ51" s="39">
        <v>1.109824634</v>
      </c>
      <c r="AK51" s="39">
        <v>0.57792100339999997</v>
      </c>
      <c r="AL51" s="39">
        <v>0.29987750619999998</v>
      </c>
      <c r="AM51" s="39">
        <v>0.1555218065</v>
      </c>
      <c r="AN51" s="39">
        <v>8.0561408099999995E-2</v>
      </c>
      <c r="AO51" s="39">
        <v>4.1749649999999999E-2</v>
      </c>
      <c r="AP51" s="39">
        <v>2.16240046E-2</v>
      </c>
      <c r="AQ51" s="39">
        <v>1.1192282600000001E-2</v>
      </c>
      <c r="AR51" s="39">
        <v>6.2919926899999996E-3</v>
      </c>
      <c r="AS51" s="39">
        <v>3.30645451E-3</v>
      </c>
      <c r="AT51" s="39">
        <v>1.7180243300000001E-3</v>
      </c>
      <c r="AU51" s="39">
        <v>8.8673668500000003E-4</v>
      </c>
      <c r="AV51">
        <v>4.5529900399999998E-4</v>
      </c>
      <c r="AW51" s="39">
        <v>2.32730292E-4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426.95557259999998</v>
      </c>
      <c r="F52" s="39">
        <v>442.81894089999997</v>
      </c>
      <c r="G52" s="39">
        <v>452.31033459999998</v>
      </c>
      <c r="H52">
        <v>499.15631819999999</v>
      </c>
      <c r="I52">
        <v>486.41772900000001</v>
      </c>
      <c r="J52">
        <v>478.20965740000003</v>
      </c>
      <c r="K52" s="39">
        <v>413.3251482</v>
      </c>
      <c r="L52" s="39">
        <v>390.55219069999998</v>
      </c>
      <c r="M52" s="39">
        <v>391.62749789999998</v>
      </c>
      <c r="N52" s="39">
        <v>367.0961719</v>
      </c>
      <c r="O52" s="39">
        <v>384.91642680000001</v>
      </c>
      <c r="P52" s="39">
        <v>395.17040300000002</v>
      </c>
      <c r="Q52" s="39">
        <v>408.58427599999999</v>
      </c>
      <c r="R52" s="39">
        <v>411.8779629</v>
      </c>
      <c r="S52" s="39">
        <v>344.08086680000002</v>
      </c>
      <c r="T52" s="39">
        <v>418.12371450000001</v>
      </c>
      <c r="U52" s="39">
        <v>474.93789579999998</v>
      </c>
      <c r="V52" s="39">
        <v>437.97953439999998</v>
      </c>
      <c r="W52" s="39">
        <v>366.64388910000002</v>
      </c>
      <c r="X52" s="39">
        <v>299.15500609999998</v>
      </c>
      <c r="Y52" s="39">
        <v>335.75017059999999</v>
      </c>
      <c r="Z52" s="39">
        <v>264.1293392</v>
      </c>
      <c r="AA52" s="39">
        <v>207.7176374</v>
      </c>
      <c r="AB52" s="39">
        <v>157.14492630000001</v>
      </c>
      <c r="AC52" s="39">
        <v>111.04603059999999</v>
      </c>
      <c r="AD52" s="39">
        <v>68.563004410000005</v>
      </c>
      <c r="AE52" s="39">
        <v>40.529128300000004</v>
      </c>
      <c r="AF52" s="39">
        <v>22.605781019999998</v>
      </c>
      <c r="AG52" s="39">
        <v>12.003076999999999</v>
      </c>
      <c r="AH52" s="39">
        <v>6.164310575</v>
      </c>
      <c r="AI52" s="39">
        <v>3.1873650580000001</v>
      </c>
      <c r="AJ52" s="39">
        <v>1.610697085</v>
      </c>
      <c r="AK52" s="39">
        <v>0.80529619070000003</v>
      </c>
      <c r="AL52" s="39">
        <v>0.40109345010000003</v>
      </c>
      <c r="AM52" s="39">
        <v>0.19971350469999999</v>
      </c>
      <c r="AN52" s="39">
        <v>9.9205385100000001E-2</v>
      </c>
      <c r="AO52" s="39">
        <v>4.9320335E-2</v>
      </c>
      <c r="AP52" s="39">
        <v>2.4536213099999999E-2</v>
      </c>
      <c r="AQ52" s="39">
        <v>1.22132595E-2</v>
      </c>
      <c r="AR52" s="39">
        <v>6.3197628399999997E-3</v>
      </c>
      <c r="AS52" s="39">
        <v>3.1985784799999999E-3</v>
      </c>
      <c r="AT52" s="39">
        <v>1.5958730400000001E-3</v>
      </c>
      <c r="AU52" s="39">
        <v>7.9215013700000003E-4</v>
      </c>
      <c r="AV52">
        <v>3.916487E-4</v>
      </c>
      <c r="AW52" s="39">
        <v>1.93505463E-4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673.64101459999995</v>
      </c>
      <c r="F53" s="39">
        <v>695.03394539999999</v>
      </c>
      <c r="G53" s="39">
        <v>684.46188159999997</v>
      </c>
      <c r="H53">
        <v>752.32627669999999</v>
      </c>
      <c r="I53">
        <v>732.84205580000003</v>
      </c>
      <c r="J53">
        <v>714.92619139999999</v>
      </c>
      <c r="K53" s="39">
        <v>614.44191499999999</v>
      </c>
      <c r="L53" s="39">
        <v>578.72251080000001</v>
      </c>
      <c r="M53" s="39">
        <v>578.19566910000003</v>
      </c>
      <c r="N53" s="39">
        <v>549.63795149999999</v>
      </c>
      <c r="O53" s="39">
        <v>575.51172329999997</v>
      </c>
      <c r="P53" s="39">
        <v>597.72746319999999</v>
      </c>
      <c r="Q53" s="39">
        <v>608.20817799999998</v>
      </c>
      <c r="R53" s="39">
        <v>611.35750389999998</v>
      </c>
      <c r="S53" s="39">
        <v>497.06437499999998</v>
      </c>
      <c r="T53" s="39">
        <v>610.46356560000004</v>
      </c>
      <c r="U53" s="39">
        <v>667.45415190000006</v>
      </c>
      <c r="V53" s="39">
        <v>603.13445009999998</v>
      </c>
      <c r="W53" s="39">
        <v>500.43162059999997</v>
      </c>
      <c r="X53" s="39">
        <v>408.32539580000002</v>
      </c>
      <c r="Y53" s="39">
        <v>455.84312649999998</v>
      </c>
      <c r="Z53" s="39">
        <v>354.00740450000001</v>
      </c>
      <c r="AA53" s="39">
        <v>276.24630710000002</v>
      </c>
      <c r="AB53" s="39">
        <v>207.43107069999999</v>
      </c>
      <c r="AC53" s="39">
        <v>145.59643890000001</v>
      </c>
      <c r="AD53" s="39">
        <v>89.34453594</v>
      </c>
      <c r="AE53" s="39">
        <v>52.456264449999999</v>
      </c>
      <c r="AF53" s="39">
        <v>29.05195694</v>
      </c>
      <c r="AG53" s="39">
        <v>15.309257580000001</v>
      </c>
      <c r="AH53" s="39">
        <v>7.7962908569999998</v>
      </c>
      <c r="AI53" s="39">
        <v>3.9940413320000001</v>
      </c>
      <c r="AJ53" s="39">
        <v>1.998042117</v>
      </c>
      <c r="AK53" s="39">
        <v>0.98840164060000002</v>
      </c>
      <c r="AL53" s="39">
        <v>0.4869299527</v>
      </c>
      <c r="AM53" s="39">
        <v>0.23979218829999999</v>
      </c>
      <c r="AN53" s="39">
        <v>0.11797288490000001</v>
      </c>
      <c r="AO53" s="39">
        <v>5.8101218199999999E-2</v>
      </c>
      <c r="AP53" s="39">
        <v>2.8646722900000001E-2</v>
      </c>
      <c r="AQ53" s="39">
        <v>1.41384098E-2</v>
      </c>
      <c r="AR53" s="39">
        <v>7.1172913000000001E-3</v>
      </c>
      <c r="AS53" s="39">
        <v>3.57470034E-3</v>
      </c>
      <c r="AT53" s="39">
        <v>1.77142894E-3</v>
      </c>
      <c r="AU53" s="39">
        <v>8.7371850300000005E-4</v>
      </c>
      <c r="AV53">
        <v>4.29457463E-4</v>
      </c>
      <c r="AW53" s="39">
        <v>2.10985512E-4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664.15311299999996</v>
      </c>
      <c r="F54" s="39">
        <v>683.83932479999999</v>
      </c>
      <c r="G54" s="39">
        <v>670.45563049999998</v>
      </c>
      <c r="H54">
        <v>736.71916750000003</v>
      </c>
      <c r="I54">
        <v>717.04097190000005</v>
      </c>
      <c r="J54">
        <v>696.93190140000002</v>
      </c>
      <c r="K54" s="39">
        <v>597.28729369999996</v>
      </c>
      <c r="L54" s="39">
        <v>561.93440650000002</v>
      </c>
      <c r="M54" s="39">
        <v>560.84688679999999</v>
      </c>
      <c r="N54" s="39">
        <v>523.94702419999999</v>
      </c>
      <c r="O54" s="39">
        <v>548.97021759999996</v>
      </c>
      <c r="P54" s="39">
        <v>572.48347799999999</v>
      </c>
      <c r="Q54" s="39">
        <v>575.04188710000005</v>
      </c>
      <c r="R54" s="39">
        <v>579.89059710000004</v>
      </c>
      <c r="S54" s="39">
        <v>460.2510881</v>
      </c>
      <c r="T54" s="39">
        <v>580.27808010000001</v>
      </c>
      <c r="U54" s="39">
        <v>621.36594430000002</v>
      </c>
      <c r="V54" s="39">
        <v>555.23554090000005</v>
      </c>
      <c r="W54" s="39">
        <v>458.09348360000001</v>
      </c>
      <c r="X54" s="39">
        <v>373.74124269999999</v>
      </c>
      <c r="Y54" s="39">
        <v>415.7166952</v>
      </c>
      <c r="Z54" s="39">
        <v>320.5164436</v>
      </c>
      <c r="AA54" s="39">
        <v>248.99871110000001</v>
      </c>
      <c r="AB54" s="39">
        <v>186.173293</v>
      </c>
      <c r="AC54" s="39">
        <v>130.1673692</v>
      </c>
      <c r="AD54" s="39">
        <v>79.593511699999894</v>
      </c>
      <c r="AE54" s="39">
        <v>46.549706559999997</v>
      </c>
      <c r="AF54" s="39">
        <v>25.676640119999998</v>
      </c>
      <c r="AG54" s="39">
        <v>13.472348350000001</v>
      </c>
      <c r="AH54" s="39">
        <v>6.8283378470000002</v>
      </c>
      <c r="AI54" s="39">
        <v>3.4801110290000001</v>
      </c>
      <c r="AJ54" s="39">
        <v>1.7312430830000001</v>
      </c>
      <c r="AK54" s="39">
        <v>0.85145988620000002</v>
      </c>
      <c r="AL54" s="39">
        <v>0.41699221289999999</v>
      </c>
      <c r="AM54" s="39">
        <v>0.2041470085</v>
      </c>
      <c r="AN54" s="39">
        <v>9.9914242400000006E-2</v>
      </c>
      <c r="AO54" s="39">
        <v>4.8961147900000002E-2</v>
      </c>
      <c r="AP54" s="39">
        <v>2.4027205400000001E-2</v>
      </c>
      <c r="AQ54" s="39">
        <v>1.18068115E-2</v>
      </c>
      <c r="AR54" s="39">
        <v>5.8697022000000001E-3</v>
      </c>
      <c r="AS54" s="39">
        <v>2.93787228E-3</v>
      </c>
      <c r="AT54" s="39">
        <v>1.4514582800000001E-3</v>
      </c>
      <c r="AU54" s="39">
        <v>7.1399436999999995E-4</v>
      </c>
      <c r="AV54">
        <v>3.5014236500000001E-4</v>
      </c>
      <c r="AW54" s="39">
        <v>1.7166742799999999E-4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426.95557259999998</v>
      </c>
      <c r="F55" s="39">
        <v>437.09775359999998</v>
      </c>
      <c r="G55" s="39">
        <v>417.338796</v>
      </c>
      <c r="H55">
        <v>457.27466479999998</v>
      </c>
      <c r="I55">
        <v>444.4881077</v>
      </c>
      <c r="J55">
        <v>427.92217499999998</v>
      </c>
      <c r="K55" s="39">
        <v>364.10644129999997</v>
      </c>
      <c r="L55" s="39">
        <v>346.67847160000002</v>
      </c>
      <c r="M55" s="39">
        <v>344.84365380000003</v>
      </c>
      <c r="N55" s="39">
        <v>313.2464281</v>
      </c>
      <c r="O55" s="39">
        <v>328.46805139999998</v>
      </c>
      <c r="P55" s="39">
        <v>339.32289350000002</v>
      </c>
      <c r="Q55" s="39">
        <v>334.40776690000001</v>
      </c>
      <c r="R55" s="39">
        <v>330.71206710000001</v>
      </c>
      <c r="S55" s="39">
        <v>246.33605399999999</v>
      </c>
      <c r="T55" s="39">
        <v>324.76956180000002</v>
      </c>
      <c r="U55" s="39">
        <v>315.9709593</v>
      </c>
      <c r="V55" s="39">
        <v>273.3332163</v>
      </c>
      <c r="W55" s="39">
        <v>222.29599820000001</v>
      </c>
      <c r="X55" s="39">
        <v>181.36940390000001</v>
      </c>
      <c r="Y55" s="39">
        <v>199.98494299999999</v>
      </c>
      <c r="Z55" s="39">
        <v>151.2545892</v>
      </c>
      <c r="AA55" s="39">
        <v>116.1920884</v>
      </c>
      <c r="AB55" s="39">
        <v>85.968861750000002</v>
      </c>
      <c r="AC55" s="39">
        <v>59.557874409999997</v>
      </c>
      <c r="AD55" s="39">
        <v>36.123620699999996</v>
      </c>
      <c r="AE55" s="39">
        <v>20.944857729999999</v>
      </c>
      <c r="AF55" s="39">
        <v>11.453608340000001</v>
      </c>
      <c r="AG55" s="39">
        <v>5.9567622560000002</v>
      </c>
      <c r="AH55" s="39">
        <v>2.991304795</v>
      </c>
      <c r="AI55" s="39">
        <v>1.510143816</v>
      </c>
      <c r="AJ55" s="39">
        <v>0.74415273500000001</v>
      </c>
      <c r="AK55" s="39">
        <v>0.36272569449999997</v>
      </c>
      <c r="AL55" s="39">
        <v>0.1762075937</v>
      </c>
      <c r="AM55" s="39">
        <v>8.5669459500000003E-2</v>
      </c>
      <c r="AN55" s="39">
        <v>4.1729757100000001E-2</v>
      </c>
      <c r="AO55" s="39">
        <v>2.0376770499999999E-2</v>
      </c>
      <c r="AP55" s="39">
        <v>9.9769732100000001E-3</v>
      </c>
      <c r="AQ55" s="39">
        <v>4.8971043299999998E-3</v>
      </c>
      <c r="AR55" s="39">
        <v>2.4322190799999999E-3</v>
      </c>
      <c r="AS55" s="39">
        <v>1.2205965800000001E-3</v>
      </c>
      <c r="AT55" s="39">
        <v>6.0541905800000004E-4</v>
      </c>
      <c r="AU55" s="39">
        <v>2.99188334E-4</v>
      </c>
      <c r="AV55">
        <v>1.4748354799999999E-4</v>
      </c>
      <c r="AW55" s="39">
        <v>7.2691981499999994E-5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142.31852420000001</v>
      </c>
      <c r="F56" s="39">
        <v>143.14216300000001</v>
      </c>
      <c r="G56" s="39">
        <v>125.70582330000001</v>
      </c>
      <c r="H56">
        <v>136.51271439999999</v>
      </c>
      <c r="I56">
        <v>132.11671050000001</v>
      </c>
      <c r="J56">
        <v>123.24714640000001</v>
      </c>
      <c r="K56" s="39">
        <v>102.3497046</v>
      </c>
      <c r="L56" s="39">
        <v>93.754580599999997</v>
      </c>
      <c r="M56" s="39">
        <v>92.11607927</v>
      </c>
      <c r="N56" s="39">
        <v>80.055150659999995</v>
      </c>
      <c r="O56" s="39">
        <v>82.968628120000005</v>
      </c>
      <c r="P56" s="39">
        <v>92.855864679999996</v>
      </c>
      <c r="Q56" s="39">
        <v>88.358489849999998</v>
      </c>
      <c r="R56" s="39">
        <v>84.739040739999894</v>
      </c>
      <c r="S56" s="39">
        <v>55.409612269999997</v>
      </c>
      <c r="T56" s="39">
        <v>48.347773930000002</v>
      </c>
      <c r="U56" s="39">
        <v>35.679446489999997</v>
      </c>
      <c r="V56" s="39">
        <v>26.725365180000001</v>
      </c>
      <c r="W56" s="39">
        <v>20.330890589999999</v>
      </c>
      <c r="X56" s="39">
        <v>16.600954510000001</v>
      </c>
      <c r="Y56" s="39">
        <v>17.535174000000001</v>
      </c>
      <c r="Z56" s="39">
        <v>12.14379289</v>
      </c>
      <c r="AA56" s="39">
        <v>8.8561560299999904</v>
      </c>
      <c r="AB56" s="39">
        <v>6.2429743599999998</v>
      </c>
      <c r="AC56" s="39">
        <v>4.1452721840000004</v>
      </c>
      <c r="AD56" s="39">
        <v>2.422044911</v>
      </c>
      <c r="AE56" s="39">
        <v>1.3500419930000001</v>
      </c>
      <c r="AF56" s="39">
        <v>0.70997605230000005</v>
      </c>
      <c r="AG56" s="39">
        <v>0.35498586609999999</v>
      </c>
      <c r="AH56" s="39">
        <v>0.17119811500000001</v>
      </c>
      <c r="AI56" s="39">
        <v>8.3008532800000007E-2</v>
      </c>
      <c r="AJ56" s="39">
        <v>3.9335415999999998E-2</v>
      </c>
      <c r="AK56" s="39">
        <v>1.85041089E-2</v>
      </c>
      <c r="AL56" s="39">
        <v>8.7164527200000001E-3</v>
      </c>
      <c r="AM56" s="39">
        <v>4.1320078400000002E-3</v>
      </c>
      <c r="AN56" s="39">
        <v>1.9767022099999999E-3</v>
      </c>
      <c r="AO56" s="39">
        <v>9.5209270999999996E-4</v>
      </c>
      <c r="AP56" s="39">
        <v>4.6167690800000001E-4</v>
      </c>
      <c r="AQ56" s="39">
        <v>2.2516345899999999E-4</v>
      </c>
      <c r="AR56" s="39">
        <v>1.11064708E-4</v>
      </c>
      <c r="AS56" s="39">
        <v>5.5813021099999998E-5</v>
      </c>
      <c r="AT56" s="39">
        <v>2.7753056100000002E-5</v>
      </c>
      <c r="AU56" s="39">
        <v>1.3758644299999999E-5</v>
      </c>
      <c r="AV56" s="39">
        <v>6.8065525900000004E-6</v>
      </c>
      <c r="AW56" s="39">
        <v>3.3672164800000002E-6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35.579631050000003</v>
      </c>
      <c r="F57" s="39">
        <v>34.092852090000001</v>
      </c>
      <c r="G57" s="39">
        <v>23.57033143</v>
      </c>
      <c r="H57">
        <v>26.31151865</v>
      </c>
      <c r="I57">
        <v>24.231867940000001</v>
      </c>
      <c r="J57">
        <v>19.170412500000001</v>
      </c>
      <c r="K57" s="39">
        <v>13.71224593</v>
      </c>
      <c r="L57" s="39">
        <v>9.1107681879999998</v>
      </c>
      <c r="M57" s="39">
        <v>8.4800921910000007</v>
      </c>
      <c r="N57" s="39">
        <v>10.29426851</v>
      </c>
      <c r="O57" s="39">
        <v>9.80284756</v>
      </c>
      <c r="P57" s="39">
        <v>13.99568901</v>
      </c>
      <c r="Q57" s="39">
        <v>10.507241280000001</v>
      </c>
      <c r="R57" s="39">
        <v>7.6070518329999999</v>
      </c>
      <c r="S57" s="39">
        <v>2.411086418</v>
      </c>
      <c r="T57" s="39">
        <v>0</v>
      </c>
      <c r="U57" s="39">
        <v>0</v>
      </c>
      <c r="V57" s="39">
        <v>0</v>
      </c>
      <c r="W57" s="39">
        <v>0</v>
      </c>
      <c r="X57" s="39">
        <v>0</v>
      </c>
      <c r="Y57" s="39">
        <v>0</v>
      </c>
      <c r="Z57" s="39">
        <v>0</v>
      </c>
      <c r="AA57" s="39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9">
        <v>0</v>
      </c>
      <c r="AL57" s="39">
        <v>0</v>
      </c>
      <c r="AM57" s="39">
        <v>0</v>
      </c>
      <c r="AN57" s="39">
        <v>0</v>
      </c>
      <c r="AO57" s="39">
        <v>0</v>
      </c>
      <c r="AP57" s="39">
        <v>0</v>
      </c>
      <c r="AQ57" s="39">
        <v>0</v>
      </c>
      <c r="AR57">
        <v>0</v>
      </c>
      <c r="AS57">
        <v>0</v>
      </c>
      <c r="AT57">
        <v>0</v>
      </c>
      <c r="AU57">
        <v>0</v>
      </c>
      <c r="AV57" s="39">
        <v>0</v>
      </c>
      <c r="AW57" s="39">
        <v>0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2.2105842679999999</v>
      </c>
      <c r="F58" s="39">
        <v>3.6595632070000002</v>
      </c>
      <c r="G58" s="39">
        <v>6.0878535500000002</v>
      </c>
      <c r="H58">
        <v>9.8025395559999904</v>
      </c>
      <c r="I58">
        <v>13.588744220000001</v>
      </c>
      <c r="J58">
        <v>18.57981161</v>
      </c>
      <c r="K58" s="39">
        <v>22.365055399999999</v>
      </c>
      <c r="L58" s="39">
        <v>28.620951980000001</v>
      </c>
      <c r="M58" s="39">
        <v>37.970286340000001</v>
      </c>
      <c r="N58" s="39">
        <v>46.264464420000003</v>
      </c>
      <c r="O58" s="39">
        <v>62.99134652</v>
      </c>
      <c r="P58" s="39">
        <v>84.959680320000004</v>
      </c>
      <c r="Q58" s="39">
        <v>111.7358953</v>
      </c>
      <c r="R58" s="39">
        <v>143.8557667</v>
      </c>
      <c r="S58" s="39">
        <v>147.6251809</v>
      </c>
      <c r="T58" s="39">
        <v>230.87429109999999</v>
      </c>
      <c r="U58" s="39">
        <v>315.71091999999999</v>
      </c>
      <c r="V58" s="39">
        <v>356.41888230000001</v>
      </c>
      <c r="W58" s="39">
        <v>365.8360745</v>
      </c>
      <c r="X58" s="39">
        <v>298.57987639999999</v>
      </c>
      <c r="Y58" s="39">
        <v>528.93400210000004</v>
      </c>
      <c r="Z58" s="39">
        <v>597.66655679999997</v>
      </c>
      <c r="AA58" s="39">
        <v>749.20761289999996</v>
      </c>
      <c r="AB58" s="39">
        <v>927.32229199999995</v>
      </c>
      <c r="AC58" s="39">
        <v>1108.663939</v>
      </c>
      <c r="AD58" s="39">
        <v>1203.0910730000001</v>
      </c>
      <c r="AE58" s="39">
        <v>1297.962724</v>
      </c>
      <c r="AF58" s="39">
        <v>1365.122169</v>
      </c>
      <c r="AG58" s="39">
        <v>1399.6037610000001</v>
      </c>
      <c r="AH58" s="39">
        <v>1408.6969099999999</v>
      </c>
      <c r="AI58" s="39">
        <v>1439.765361</v>
      </c>
      <c r="AJ58" s="39">
        <v>1444.8488950000001</v>
      </c>
      <c r="AK58" s="39">
        <v>1438.3447100000001</v>
      </c>
      <c r="AL58" s="39">
        <v>1428.7339320000001</v>
      </c>
      <c r="AM58" s="39">
        <v>1420.4079750000001</v>
      </c>
      <c r="AN58">
        <v>1412.045556</v>
      </c>
      <c r="AO58">
        <v>1406.1339049999999</v>
      </c>
      <c r="AP58">
        <v>1402.286382</v>
      </c>
      <c r="AQ58">
        <v>1400.174426</v>
      </c>
      <c r="AR58">
        <v>1448.8492639999999</v>
      </c>
      <c r="AS58">
        <v>1473.9943020000001</v>
      </c>
      <c r="AT58">
        <v>1480.9584850000001</v>
      </c>
      <c r="AU58">
        <v>1480.968406</v>
      </c>
      <c r="AV58">
        <v>1475.836002</v>
      </c>
      <c r="AW58">
        <v>1469.007695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6.5836415799999997E-3</v>
      </c>
      <c r="F59" s="39">
        <v>1.7915008900000001E-2</v>
      </c>
      <c r="G59" s="39">
        <v>4.2092702199999998E-2</v>
      </c>
      <c r="H59">
        <v>8.49142118E-2</v>
      </c>
      <c r="I59">
        <v>0.13675162020000001</v>
      </c>
      <c r="J59">
        <v>0.21617257170000001</v>
      </c>
      <c r="K59" s="39">
        <v>0.2863610459</v>
      </c>
      <c r="L59" s="39">
        <v>0.4054439936</v>
      </c>
      <c r="M59" s="39">
        <v>0.61617553179999995</v>
      </c>
      <c r="N59" s="39">
        <v>0.82254868420000005</v>
      </c>
      <c r="O59" s="39">
        <v>1.2200471369999999</v>
      </c>
      <c r="P59" s="39">
        <v>1.0798631869999999</v>
      </c>
      <c r="Q59" s="39">
        <v>1.614477242</v>
      </c>
      <c r="R59" s="39">
        <v>2.3408444749999999</v>
      </c>
      <c r="S59" s="39">
        <v>2.680274957</v>
      </c>
      <c r="T59" s="39">
        <v>4.690709719</v>
      </c>
      <c r="U59" s="39">
        <v>10.27044615</v>
      </c>
      <c r="V59" s="39">
        <v>14.53409811</v>
      </c>
      <c r="W59" s="39">
        <v>15.94142972</v>
      </c>
      <c r="X59" s="39">
        <v>13.078835010000001</v>
      </c>
      <c r="Y59" s="39">
        <v>25.536839560000001</v>
      </c>
      <c r="Z59" s="39">
        <v>30.657001380000001</v>
      </c>
      <c r="AA59" s="39">
        <v>40.656089119999997</v>
      </c>
      <c r="AB59" s="39">
        <v>53.057885310000003</v>
      </c>
      <c r="AC59" s="39">
        <v>66.684951150000003</v>
      </c>
      <c r="AD59" s="39">
        <v>75.932451900000004</v>
      </c>
      <c r="AE59" s="39">
        <v>85.829996370000003</v>
      </c>
      <c r="AF59" s="39">
        <v>94.451021850000004</v>
      </c>
      <c r="AG59" s="39">
        <v>101.20766740000001</v>
      </c>
      <c r="AH59" s="39">
        <v>106.367935</v>
      </c>
      <c r="AI59" s="39">
        <v>113.4946406</v>
      </c>
      <c r="AJ59" s="39">
        <v>118.8591502</v>
      </c>
      <c r="AK59" s="39">
        <v>123.4513226</v>
      </c>
      <c r="AL59" s="39">
        <v>127.9106465</v>
      </c>
      <c r="AM59" s="39">
        <v>132.60720549999999</v>
      </c>
      <c r="AN59">
        <v>136.6343578</v>
      </c>
      <c r="AO59">
        <v>140.9824457</v>
      </c>
      <c r="AP59">
        <v>145.61948279999999</v>
      </c>
      <c r="AQ59">
        <v>150.51521249999999</v>
      </c>
      <c r="AR59">
        <v>174.67193549999999</v>
      </c>
      <c r="AS59">
        <v>183.46585339999999</v>
      </c>
      <c r="AT59">
        <v>190.16786400000001</v>
      </c>
      <c r="AU59">
        <v>196.0330941</v>
      </c>
      <c r="AV59">
        <v>201.21268219999999</v>
      </c>
      <c r="AW59">
        <v>206.12108330000001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1.5091732199999999E-2</v>
      </c>
      <c r="F60" s="39">
        <v>2.97922212E-2</v>
      </c>
      <c r="G60" s="39">
        <v>5.79237534E-2</v>
      </c>
      <c r="H60">
        <v>0.104813911</v>
      </c>
      <c r="I60">
        <v>0.15802023270000001</v>
      </c>
      <c r="J60">
        <v>0.23545665239999999</v>
      </c>
      <c r="K60" s="39">
        <v>0.30070759079999998</v>
      </c>
      <c r="L60" s="39">
        <v>0.4104579572</v>
      </c>
      <c r="M60" s="39">
        <v>0.59567700710000004</v>
      </c>
      <c r="N60" s="39">
        <v>0.77234048359999996</v>
      </c>
      <c r="O60" s="39">
        <v>1.116079171</v>
      </c>
      <c r="P60" s="39">
        <v>1.1370712329999999</v>
      </c>
      <c r="Q60" s="39">
        <v>1.6231565240000001</v>
      </c>
      <c r="R60" s="39">
        <v>2.2609538900000001</v>
      </c>
      <c r="S60" s="39">
        <v>2.5003766270000001</v>
      </c>
      <c r="T60" s="39">
        <v>4.231003523</v>
      </c>
      <c r="U60" s="39">
        <v>8.1879647989999995</v>
      </c>
      <c r="V60" s="39">
        <v>10.99026975</v>
      </c>
      <c r="W60" s="39">
        <v>11.872318050000001</v>
      </c>
      <c r="X60" s="39">
        <v>7.1671803250000004</v>
      </c>
      <c r="Y60" s="39">
        <v>18.576486280000001</v>
      </c>
      <c r="Z60" s="39">
        <v>21.991544749999999</v>
      </c>
      <c r="AA60" s="39">
        <v>28.784359769999998</v>
      </c>
      <c r="AB60" s="39">
        <v>37.098769079999997</v>
      </c>
      <c r="AC60" s="39">
        <v>46.072710020000002</v>
      </c>
      <c r="AD60" s="39">
        <v>51.85106373</v>
      </c>
      <c r="AE60" s="39">
        <v>57.93592537</v>
      </c>
      <c r="AF60" s="39">
        <v>63.028519240000001</v>
      </c>
      <c r="AG60" s="39">
        <v>66.769269800000004</v>
      </c>
      <c r="AH60" s="39">
        <v>69.372445069999998</v>
      </c>
      <c r="AI60" s="39">
        <v>73.157366839999995</v>
      </c>
      <c r="AJ60" s="39">
        <v>75.704739340000003</v>
      </c>
      <c r="AK60" s="39">
        <v>77.672525089999894</v>
      </c>
      <c r="AL60" s="39">
        <v>79.473073020000001</v>
      </c>
      <c r="AM60" s="39">
        <v>81.335049429999998</v>
      </c>
      <c r="AN60">
        <v>82.856414119999997</v>
      </c>
      <c r="AO60">
        <v>84.503877790000004</v>
      </c>
      <c r="AP60">
        <v>86.253745570000007</v>
      </c>
      <c r="AQ60">
        <v>88.084410779999999</v>
      </c>
      <c r="AR60">
        <v>97.917587920000003</v>
      </c>
      <c r="AS60">
        <v>101.53094</v>
      </c>
      <c r="AT60">
        <v>103.8802486</v>
      </c>
      <c r="AU60">
        <v>105.6908847</v>
      </c>
      <c r="AV60">
        <v>107.0643532</v>
      </c>
      <c r="AW60">
        <v>108.2348101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6.1784944000000001E-2</v>
      </c>
      <c r="F61" s="39">
        <v>0.10429019220000001</v>
      </c>
      <c r="G61" s="39">
        <v>0.17689518570000001</v>
      </c>
      <c r="H61">
        <v>0.28923575899999998</v>
      </c>
      <c r="I61">
        <v>0.40553737979999999</v>
      </c>
      <c r="J61">
        <v>0.56132019870000005</v>
      </c>
      <c r="K61" s="39">
        <v>0.68163122269999998</v>
      </c>
      <c r="L61" s="39">
        <v>0.88094407600000002</v>
      </c>
      <c r="M61" s="39">
        <v>1.1854621240000001</v>
      </c>
      <c r="N61" s="39">
        <v>1.4591654140000001</v>
      </c>
      <c r="O61" s="39">
        <v>2.0065678299999998</v>
      </c>
      <c r="P61" s="39">
        <v>2.5875676639999998</v>
      </c>
      <c r="Q61" s="39">
        <v>3.446093072</v>
      </c>
      <c r="R61" s="39">
        <v>4.4926229089999996</v>
      </c>
      <c r="S61" s="39">
        <v>4.6672269670000004</v>
      </c>
      <c r="T61" s="39">
        <v>7.3965354689999998</v>
      </c>
      <c r="U61" s="39">
        <v>10.73644781</v>
      </c>
      <c r="V61" s="39">
        <v>12.45259242</v>
      </c>
      <c r="W61" s="39">
        <v>12.87034186</v>
      </c>
      <c r="X61" s="39">
        <v>10.55720876</v>
      </c>
      <c r="Y61" s="39">
        <v>18.779924390000001</v>
      </c>
      <c r="Z61" s="39">
        <v>21.311918370000001</v>
      </c>
      <c r="AA61" s="39">
        <v>26.79771354</v>
      </c>
      <c r="AB61" s="39">
        <v>33.23177931</v>
      </c>
      <c r="AC61" s="39">
        <v>39.761427189999999</v>
      </c>
      <c r="AD61" s="39">
        <v>43.133914840000003</v>
      </c>
      <c r="AE61" s="39">
        <v>46.46692565</v>
      </c>
      <c r="AF61" s="39">
        <v>48.741186599999999</v>
      </c>
      <c r="AG61" s="39">
        <v>49.776455759999997</v>
      </c>
      <c r="AH61" s="39">
        <v>49.835835099999997</v>
      </c>
      <c r="AI61" s="39">
        <v>50.5874959</v>
      </c>
      <c r="AJ61" s="39">
        <v>50.33426936</v>
      </c>
      <c r="AK61" s="39">
        <v>49.586922209999997</v>
      </c>
      <c r="AL61" s="39">
        <v>48.640614550000002</v>
      </c>
      <c r="AM61" s="39">
        <v>47.642112789999999</v>
      </c>
      <c r="AN61">
        <v>46.662129010000001</v>
      </c>
      <c r="AO61">
        <v>45.686359840000001</v>
      </c>
      <c r="AP61">
        <v>44.698687450000001</v>
      </c>
      <c r="AQ61">
        <v>43.686020620000001</v>
      </c>
      <c r="AR61">
        <v>41.165371260000001</v>
      </c>
      <c r="AS61">
        <v>40.491661579999999</v>
      </c>
      <c r="AT61">
        <v>39.207656159999999</v>
      </c>
      <c r="AU61" s="39">
        <v>37.657388689999998</v>
      </c>
      <c r="AV61">
        <v>35.912035000000003</v>
      </c>
      <c r="AW61">
        <v>34.073348629999998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1.4514397509999999</v>
      </c>
      <c r="F62" s="39">
        <v>2.4027869310000001</v>
      </c>
      <c r="G62" s="39">
        <v>3.9969631510000001</v>
      </c>
      <c r="H62">
        <v>6.4307346900000004</v>
      </c>
      <c r="I62">
        <v>8.9047763389999997</v>
      </c>
      <c r="J62">
        <v>12.16032072</v>
      </c>
      <c r="K62" s="39">
        <v>14.6241109</v>
      </c>
      <c r="L62" s="39">
        <v>18.694336620000001</v>
      </c>
      <c r="M62" s="39">
        <v>24.759840870000001</v>
      </c>
      <c r="N62" s="39">
        <v>30.13035047</v>
      </c>
      <c r="O62" s="39">
        <v>40.970695679999999</v>
      </c>
      <c r="P62" s="39">
        <v>55.557771559999999</v>
      </c>
      <c r="Q62" s="39">
        <v>72.965900189999999</v>
      </c>
      <c r="R62" s="39">
        <v>93.802769819999995</v>
      </c>
      <c r="S62" s="39">
        <v>96.113343150000006</v>
      </c>
      <c r="T62" s="39">
        <v>150.0477703</v>
      </c>
      <c r="U62" s="39">
        <v>203.08617430000001</v>
      </c>
      <c r="V62" s="39">
        <v>227.634331</v>
      </c>
      <c r="W62" s="39">
        <v>233.0726244</v>
      </c>
      <c r="X62" s="39">
        <v>190.26699099999999</v>
      </c>
      <c r="Y62" s="39">
        <v>335.5720943</v>
      </c>
      <c r="Z62" s="39">
        <v>378.15196320000001</v>
      </c>
      <c r="AA62" s="39">
        <v>472.76169010000001</v>
      </c>
      <c r="AB62" s="39">
        <v>583.58559149999996</v>
      </c>
      <c r="AC62" s="39">
        <v>695.83833489999995</v>
      </c>
      <c r="AD62" s="39">
        <v>753.04763609999998</v>
      </c>
      <c r="AE62" s="39">
        <v>810.1720894</v>
      </c>
      <c r="AF62" s="39">
        <v>849.67379129999995</v>
      </c>
      <c r="AG62" s="39">
        <v>868.60358140000005</v>
      </c>
      <c r="AH62" s="39">
        <v>871.6359751</v>
      </c>
      <c r="AI62" s="39">
        <v>888.08604089999994</v>
      </c>
      <c r="AJ62" s="39">
        <v>888.34141639999996</v>
      </c>
      <c r="AK62" s="39">
        <v>881.36803359999999</v>
      </c>
      <c r="AL62" s="39">
        <v>872.41552909999996</v>
      </c>
      <c r="AM62" s="39">
        <v>864.18034120000004</v>
      </c>
      <c r="AN62">
        <v>856.31279070000005</v>
      </c>
      <c r="AO62">
        <v>849.88808459999996</v>
      </c>
      <c r="AP62">
        <v>844.66990310000006</v>
      </c>
      <c r="AQ62">
        <v>840.45943390000002</v>
      </c>
      <c r="AR62">
        <v>858.88384640000004</v>
      </c>
      <c r="AS62">
        <v>870.53179769999997</v>
      </c>
      <c r="AT62">
        <v>871.36058439999999</v>
      </c>
      <c r="AU62">
        <v>868.08216860000005</v>
      </c>
      <c r="AV62">
        <v>861.80942400000004</v>
      </c>
      <c r="AW62">
        <v>854.58658930000001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0.57206780960000003</v>
      </c>
      <c r="F63" s="39">
        <v>0.94323516259999995</v>
      </c>
      <c r="G63" s="39">
        <v>1.5623835589999999</v>
      </c>
      <c r="H63">
        <v>2.504401358</v>
      </c>
      <c r="I63">
        <v>3.457491622</v>
      </c>
      <c r="J63">
        <v>4.7055518660000004</v>
      </c>
      <c r="K63" s="39">
        <v>5.6446014030000002</v>
      </c>
      <c r="L63" s="39">
        <v>7.194226209</v>
      </c>
      <c r="M63" s="39">
        <v>9.4854281100000009</v>
      </c>
      <c r="N63" s="39">
        <v>11.50337208</v>
      </c>
      <c r="O63" s="39">
        <v>15.586972899999999</v>
      </c>
      <c r="P63" s="39">
        <v>21.44850658</v>
      </c>
      <c r="Q63" s="39">
        <v>28.062418560000001</v>
      </c>
      <c r="R63" s="39">
        <v>35.932078859999997</v>
      </c>
      <c r="S63" s="39">
        <v>36.664196269999998</v>
      </c>
      <c r="T63" s="39">
        <v>56.963846840000002</v>
      </c>
      <c r="U63" s="39">
        <v>74.989182459999995</v>
      </c>
      <c r="V63" s="39">
        <v>82.459081249999997</v>
      </c>
      <c r="W63" s="39">
        <v>83.878304740000004</v>
      </c>
      <c r="X63" s="39">
        <v>68.512429870000005</v>
      </c>
      <c r="Y63" s="39">
        <v>119.4398947</v>
      </c>
      <c r="Z63" s="39">
        <v>133.64491240000001</v>
      </c>
      <c r="AA63" s="39">
        <v>165.91867350000001</v>
      </c>
      <c r="AB63" s="39">
        <v>203.39856399999999</v>
      </c>
      <c r="AC63" s="39">
        <v>240.86083199999999</v>
      </c>
      <c r="AD63" s="39">
        <v>258.8631378</v>
      </c>
      <c r="AE63" s="39">
        <v>276.55392069999999</v>
      </c>
      <c r="AF63" s="39">
        <v>287.9885304</v>
      </c>
      <c r="AG63" s="39">
        <v>292.29656349999999</v>
      </c>
      <c r="AH63" s="39">
        <v>291.18404930000003</v>
      </c>
      <c r="AI63" s="39">
        <v>294.45910980000002</v>
      </c>
      <c r="AJ63" s="39">
        <v>292.28814490000002</v>
      </c>
      <c r="AK63" s="39">
        <v>287.71903509999999</v>
      </c>
      <c r="AL63" s="39">
        <v>282.51329679999998</v>
      </c>
      <c r="AM63" s="39">
        <v>277.5623099</v>
      </c>
      <c r="AN63">
        <v>273.07529369999997</v>
      </c>
      <c r="AO63">
        <v>269.07889779999999</v>
      </c>
      <c r="AP63">
        <v>265.50054649999998</v>
      </c>
      <c r="AQ63">
        <v>262.28077689999998</v>
      </c>
      <c r="AR63">
        <v>261.60998280000001</v>
      </c>
      <c r="AS63">
        <v>263.36971510000001</v>
      </c>
      <c r="AT63">
        <v>261.8917141</v>
      </c>
      <c r="AU63">
        <v>259.25142870000002</v>
      </c>
      <c r="AV63">
        <v>255.80630629999999</v>
      </c>
      <c r="AW63">
        <v>252.17650459999999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7.7990830999999997E-3</v>
      </c>
      <c r="F64" s="39">
        <v>7.6023442199999996E-3</v>
      </c>
      <c r="G64" s="39">
        <v>3.4640343599999998E-3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2.2298022899999999E-2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9.5817306599999999E-2</v>
      </c>
      <c r="F65" s="39">
        <v>0.15394134740000001</v>
      </c>
      <c r="G65" s="39">
        <v>0.2481311648</v>
      </c>
      <c r="H65">
        <v>0.3884396256</v>
      </c>
      <c r="I65">
        <v>0.52616702800000004</v>
      </c>
      <c r="J65">
        <v>0.70098959989999998</v>
      </c>
      <c r="K65" s="39">
        <v>0.82764324119999999</v>
      </c>
      <c r="L65" s="39">
        <v>1.035543127</v>
      </c>
      <c r="M65" s="39">
        <v>1.327702696</v>
      </c>
      <c r="N65" s="39">
        <v>1.576687293</v>
      </c>
      <c r="O65" s="39">
        <v>2.0909838089999999</v>
      </c>
      <c r="P65" s="39">
        <v>3.1489000960000002</v>
      </c>
      <c r="Q65" s="39">
        <v>4.0238496939999999</v>
      </c>
      <c r="R65" s="39">
        <v>5.0264967760000001</v>
      </c>
      <c r="S65" s="39">
        <v>4.9997629119999996</v>
      </c>
      <c r="T65" s="39">
        <v>7.5444252670000003</v>
      </c>
      <c r="U65" s="39">
        <v>8.4407045459999903</v>
      </c>
      <c r="V65" s="39">
        <v>8.3485097340000003</v>
      </c>
      <c r="W65" s="39">
        <v>8.2010557249999998</v>
      </c>
      <c r="X65" s="39">
        <v>6.7127960739999999</v>
      </c>
      <c r="Y65" s="39">
        <v>11.028762909999999</v>
      </c>
      <c r="Z65" s="39">
        <v>11.90921663</v>
      </c>
      <c r="AA65" s="39">
        <v>14.28908691</v>
      </c>
      <c r="AB65" s="39">
        <v>16.94970275</v>
      </c>
      <c r="AC65" s="39">
        <v>19.445683450000001</v>
      </c>
      <c r="AD65" s="39">
        <v>20.26286837</v>
      </c>
      <c r="AE65" s="39">
        <v>21.003866689999999</v>
      </c>
      <c r="AF65" s="39">
        <v>21.23911979</v>
      </c>
      <c r="AG65" s="39">
        <v>20.950223059999999</v>
      </c>
      <c r="AH65" s="39">
        <v>20.30067047</v>
      </c>
      <c r="AI65" s="39">
        <v>19.980706949999998</v>
      </c>
      <c r="AJ65" s="39">
        <v>19.321175239999999</v>
      </c>
      <c r="AK65" s="39">
        <v>18.546871670000002</v>
      </c>
      <c r="AL65" s="39">
        <v>17.780772299999999</v>
      </c>
      <c r="AM65" s="39">
        <v>17.080955790000001</v>
      </c>
      <c r="AN65">
        <v>16.504570820000001</v>
      </c>
      <c r="AO65">
        <v>15.994239159999999</v>
      </c>
      <c r="AP65">
        <v>15.544016790000001</v>
      </c>
      <c r="AQ65">
        <v>15.148571110000001</v>
      </c>
      <c r="AR65">
        <v>14.60054031</v>
      </c>
      <c r="AS65">
        <v>14.60433418</v>
      </c>
      <c r="AT65">
        <v>14.450417460000001</v>
      </c>
      <c r="AU65">
        <v>14.25344117</v>
      </c>
      <c r="AV65">
        <v>14.03120161</v>
      </c>
      <c r="AW65">
        <v>13.815359150000001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5.4208882960000002</v>
      </c>
      <c r="G67">
        <v>4.6467336899999996</v>
      </c>
      <c r="H67">
        <v>3.9008327299999999</v>
      </c>
      <c r="I67">
        <v>4.1620362389999999</v>
      </c>
      <c r="J67">
        <v>4.0393153030000004</v>
      </c>
      <c r="K67">
        <v>3.836667475</v>
      </c>
      <c r="L67">
        <v>4.0595195090000002</v>
      </c>
      <c r="M67">
        <v>4.2214743300000004</v>
      </c>
      <c r="N67">
        <v>4.2284130839999996</v>
      </c>
      <c r="O67">
        <v>3.5862706019999999</v>
      </c>
      <c r="P67">
        <v>2.9379464209999999</v>
      </c>
      <c r="Q67">
        <v>2.5350677629999998</v>
      </c>
      <c r="R67">
        <v>2.3475419639999999</v>
      </c>
      <c r="S67">
        <v>2.2106717379999998</v>
      </c>
      <c r="T67">
        <v>2.142079158</v>
      </c>
      <c r="U67">
        <v>2.160987955</v>
      </c>
      <c r="V67">
        <v>2.2214979989999999</v>
      </c>
      <c r="W67">
        <v>2.239644024</v>
      </c>
      <c r="X67">
        <v>2.1942104169999999</v>
      </c>
      <c r="Y67">
        <v>2.10026314</v>
      </c>
      <c r="Z67">
        <v>1.9865619830000001</v>
      </c>
      <c r="AA67">
        <v>1.878522775</v>
      </c>
      <c r="AB67">
        <v>1.777768386</v>
      </c>
      <c r="AC67">
        <v>1.6879683560000001</v>
      </c>
      <c r="AD67">
        <v>1.6747328969999999</v>
      </c>
      <c r="AE67">
        <v>1.6866640939999999</v>
      </c>
      <c r="AF67">
        <v>1.710927055</v>
      </c>
      <c r="AG67">
        <v>1.755948259</v>
      </c>
      <c r="AH67">
        <v>1.8185506419999999</v>
      </c>
      <c r="AI67">
        <v>1.8859631050000001</v>
      </c>
      <c r="AJ67">
        <v>1.953961941</v>
      </c>
      <c r="AK67">
        <v>2.023024774</v>
      </c>
      <c r="AL67">
        <v>2.093086279</v>
      </c>
      <c r="AM67">
        <v>2.1656973069999998</v>
      </c>
      <c r="AN67">
        <v>2.2413980790000001</v>
      </c>
      <c r="AO67">
        <v>2.3183069239999998</v>
      </c>
      <c r="AP67">
        <v>2.3972362129999998</v>
      </c>
      <c r="AQ67">
        <v>2.4785852990000001</v>
      </c>
      <c r="AR67">
        <v>2.5598481479999999</v>
      </c>
      <c r="AS67">
        <v>2.638155249</v>
      </c>
      <c r="AT67">
        <v>2.7156186510000002</v>
      </c>
      <c r="AU67">
        <v>2.7917464600000002</v>
      </c>
      <c r="AV67">
        <v>2.8672785620000001</v>
      </c>
      <c r="AW67">
        <v>2.9437920960000001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0.36107297859999998</v>
      </c>
      <c r="G68">
        <v>0.3516450008</v>
      </c>
      <c r="H68">
        <v>0.34207493150000001</v>
      </c>
      <c r="I68">
        <v>0.33414407289999998</v>
      </c>
      <c r="J68">
        <v>0.32615826860000002</v>
      </c>
      <c r="K68">
        <v>0.31719731200000001</v>
      </c>
      <c r="L68">
        <v>0.3073250059</v>
      </c>
      <c r="M68">
        <v>0.29771450770000002</v>
      </c>
      <c r="N68">
        <v>0.28933980840000001</v>
      </c>
      <c r="O68">
        <v>0.28336658349999999</v>
      </c>
      <c r="P68">
        <v>0.27859293419999998</v>
      </c>
      <c r="Q68">
        <v>0.27333191410000002</v>
      </c>
      <c r="R68">
        <v>0.26598998689999998</v>
      </c>
      <c r="S68">
        <v>0.25832366779999999</v>
      </c>
      <c r="T68">
        <v>0.24985683889999999</v>
      </c>
      <c r="U68">
        <v>0.2409776994</v>
      </c>
      <c r="V68">
        <v>0.2309773292</v>
      </c>
      <c r="W68">
        <v>0.21971085239999999</v>
      </c>
      <c r="X68">
        <v>0.20879235390000001</v>
      </c>
      <c r="Y68">
        <v>0.19712325180000001</v>
      </c>
      <c r="Z68">
        <v>0.18559786079999999</v>
      </c>
      <c r="AA68">
        <v>0.17491845</v>
      </c>
      <c r="AB68">
        <v>0.1653877772</v>
      </c>
      <c r="AC68">
        <v>0.15692055539999999</v>
      </c>
      <c r="AD68">
        <v>0.1492398466</v>
      </c>
      <c r="AE68">
        <v>0.1422837267</v>
      </c>
      <c r="AF68">
        <v>0.13599296120000001</v>
      </c>
      <c r="AG68">
        <v>0.13023547420000001</v>
      </c>
      <c r="AH68">
        <v>0.1249447888</v>
      </c>
      <c r="AI68">
        <v>0.1200879913</v>
      </c>
      <c r="AJ68">
        <v>0.1156059297</v>
      </c>
      <c r="AK68" s="39">
        <v>0.111463486</v>
      </c>
      <c r="AL68" s="39">
        <v>0.10762774679999999</v>
      </c>
      <c r="AM68" s="39">
        <v>0.10401863679999999</v>
      </c>
      <c r="AN68" s="39">
        <v>0.10063928329999999</v>
      </c>
      <c r="AO68" s="39">
        <v>9.7462963200000002E-2</v>
      </c>
      <c r="AP68" s="39">
        <v>9.4466528800000005E-2</v>
      </c>
      <c r="AQ68" s="39">
        <v>9.1639919900000005E-2</v>
      </c>
      <c r="AR68" s="39">
        <v>8.8971432700000005E-2</v>
      </c>
      <c r="AS68" s="39">
        <v>8.6438435999999896E-2</v>
      </c>
      <c r="AT68" s="39">
        <v>8.3988764399999999E-2</v>
      </c>
      <c r="AU68" s="39">
        <v>8.1571035E-2</v>
      </c>
      <c r="AV68">
        <v>7.9181833100000001E-2</v>
      </c>
      <c r="AW68">
        <v>7.6863149800000002E-2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2.2765671080000001</v>
      </c>
      <c r="G72">
        <v>2.1982764509999999</v>
      </c>
      <c r="H72">
        <v>2.2366116900000002</v>
      </c>
      <c r="I72">
        <v>2.3276364580000002</v>
      </c>
      <c r="J72">
        <v>2.2429638010000001</v>
      </c>
      <c r="K72">
        <v>2.1862693879999999</v>
      </c>
      <c r="L72">
        <v>2.080033657</v>
      </c>
      <c r="M72">
        <v>2.1724283340000001</v>
      </c>
      <c r="N72">
        <v>2.2239523970000001</v>
      </c>
      <c r="O72">
        <v>2.3374591169999999</v>
      </c>
      <c r="P72">
        <v>2.3872532249999998</v>
      </c>
      <c r="Q72">
        <v>2.3677964359999999</v>
      </c>
      <c r="R72">
        <v>2.3918672550000002</v>
      </c>
      <c r="S72">
        <v>2.3981741130000001</v>
      </c>
      <c r="T72">
        <v>2.3954013060000001</v>
      </c>
      <c r="U72">
        <v>2.3945439739999999</v>
      </c>
      <c r="V72">
        <v>2.4041585919999999</v>
      </c>
      <c r="W72">
        <v>2.401914911</v>
      </c>
      <c r="X72">
        <v>2.4086269320000002</v>
      </c>
      <c r="Y72">
        <v>2.4199964669999998</v>
      </c>
      <c r="Z72">
        <v>2.4201478590000001</v>
      </c>
      <c r="AA72">
        <v>2.431162864</v>
      </c>
      <c r="AB72">
        <v>2.450424301</v>
      </c>
      <c r="AC72">
        <v>2.475597091</v>
      </c>
      <c r="AD72">
        <v>2.5140705909999999</v>
      </c>
      <c r="AE72">
        <v>2.555069451</v>
      </c>
      <c r="AF72">
        <v>2.5998279420000001</v>
      </c>
      <c r="AG72">
        <v>2.6527374949999998</v>
      </c>
      <c r="AH72">
        <v>2.7136194910000002</v>
      </c>
      <c r="AI72">
        <v>2.7789412499999999</v>
      </c>
      <c r="AJ72">
        <v>2.84754562</v>
      </c>
      <c r="AK72">
        <v>2.920939766</v>
      </c>
      <c r="AL72">
        <v>2.9987692020000001</v>
      </c>
      <c r="AM72">
        <v>3.082009529</v>
      </c>
      <c r="AN72">
        <v>3.1660519960000002</v>
      </c>
      <c r="AO72">
        <v>3.2494464179999998</v>
      </c>
      <c r="AP72">
        <v>3.334301639</v>
      </c>
      <c r="AQ72">
        <v>3.4225709809999998</v>
      </c>
      <c r="AR72">
        <v>3.5116660500000001</v>
      </c>
      <c r="AS72">
        <v>3.60016589</v>
      </c>
      <c r="AT72">
        <v>3.68472233</v>
      </c>
      <c r="AU72">
        <v>3.7674544600000002</v>
      </c>
      <c r="AV72">
        <v>3.8506857779999999</v>
      </c>
      <c r="AW72">
        <v>3.944445559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18.05846257</v>
      </c>
      <c r="G73">
        <v>17.05561844</v>
      </c>
      <c r="H73">
        <v>15.74380307</v>
      </c>
      <c r="I73">
        <v>16.095807799999999</v>
      </c>
      <c r="J73">
        <v>16.336672029999999</v>
      </c>
      <c r="K73">
        <v>15.025616060000001</v>
      </c>
      <c r="L73">
        <v>14.555402969999999</v>
      </c>
      <c r="M73">
        <v>14.70866962</v>
      </c>
      <c r="N73">
        <v>15.26843135</v>
      </c>
      <c r="O73">
        <v>15.23800321</v>
      </c>
      <c r="P73">
        <v>14.434359860000001</v>
      </c>
      <c r="Q73">
        <v>13.39085174</v>
      </c>
      <c r="R73">
        <v>12.790594690000001</v>
      </c>
      <c r="S73">
        <v>12.907291170000001</v>
      </c>
      <c r="T73">
        <v>12.60339188</v>
      </c>
      <c r="U73">
        <v>12.642874689999999</v>
      </c>
      <c r="V73">
        <v>12.884926220000001</v>
      </c>
      <c r="W73">
        <v>12.59160719</v>
      </c>
      <c r="X73">
        <v>12.40605983</v>
      </c>
      <c r="Y73">
        <v>11.309086049999999</v>
      </c>
      <c r="Z73">
        <v>10.244966059999999</v>
      </c>
      <c r="AA73">
        <v>9.3017301779999997</v>
      </c>
      <c r="AB73">
        <v>8.4794293110000005</v>
      </c>
      <c r="AC73">
        <v>7.7835958749999996</v>
      </c>
      <c r="AD73">
        <v>7.602866637</v>
      </c>
      <c r="AE73">
        <v>7.5749421220000004</v>
      </c>
      <c r="AF73">
        <v>7.6262737039999999</v>
      </c>
      <c r="AG73">
        <v>7.7789957530000002</v>
      </c>
      <c r="AH73">
        <v>8.0139325360000004</v>
      </c>
      <c r="AI73">
        <v>8.2721422130000004</v>
      </c>
      <c r="AJ73">
        <v>8.5326658779999995</v>
      </c>
      <c r="AK73">
        <v>8.8017964259999903</v>
      </c>
      <c r="AL73">
        <v>9.0748463580000003</v>
      </c>
      <c r="AM73">
        <v>9.3614792629999997</v>
      </c>
      <c r="AN73">
        <v>9.6622600250000001</v>
      </c>
      <c r="AO73">
        <v>9.959765698</v>
      </c>
      <c r="AP73">
        <v>10.26249185</v>
      </c>
      <c r="AQ73">
        <v>10.576907070000001</v>
      </c>
      <c r="AR73">
        <v>10.885769959999999</v>
      </c>
      <c r="AS73">
        <v>11.17837527</v>
      </c>
      <c r="AT73">
        <v>11.45961932</v>
      </c>
      <c r="AU73">
        <v>11.72922923</v>
      </c>
      <c r="AV73">
        <v>11.993376619999999</v>
      </c>
      <c r="AW73">
        <v>12.27395563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9.5818964720000004</v>
      </c>
      <c r="G74">
        <v>8.9074263299999998</v>
      </c>
      <c r="H74">
        <v>9.1401732209999995</v>
      </c>
      <c r="I74">
        <v>8.4601668120000006</v>
      </c>
      <c r="J74">
        <v>7.8546612280000003</v>
      </c>
      <c r="K74">
        <v>7.4106863089999999</v>
      </c>
      <c r="L74">
        <v>7.2259492300000003</v>
      </c>
      <c r="M74">
        <v>7.0816507089999998</v>
      </c>
      <c r="N74">
        <v>7.1633931799999999</v>
      </c>
      <c r="O74">
        <v>7.1538903810000001</v>
      </c>
      <c r="P74">
        <v>6.8734443069999998</v>
      </c>
      <c r="Q74">
        <v>6.5264242689999996</v>
      </c>
      <c r="R74">
        <v>6.5282056409999996</v>
      </c>
      <c r="S74">
        <v>6.3912215760000004</v>
      </c>
      <c r="T74">
        <v>6.3037122979999998</v>
      </c>
      <c r="U74">
        <v>6.2746497540000004</v>
      </c>
      <c r="V74">
        <v>6.2217254530000003</v>
      </c>
      <c r="W74">
        <v>6.0958555959999998</v>
      </c>
      <c r="X74">
        <v>5.8461662160000003</v>
      </c>
      <c r="Y74">
        <v>5.5758770520000001</v>
      </c>
      <c r="Z74">
        <v>5.3043717170000004</v>
      </c>
      <c r="AA74">
        <v>5.0616298559999997</v>
      </c>
      <c r="AB74">
        <v>4.8404466780000002</v>
      </c>
      <c r="AC74">
        <v>4.6480379940000001</v>
      </c>
      <c r="AD74">
        <v>4.474306962</v>
      </c>
      <c r="AE74">
        <v>4.3121959299999997</v>
      </c>
      <c r="AF74">
        <v>4.1615777029999999</v>
      </c>
      <c r="AG74">
        <v>4.0740428340000001</v>
      </c>
      <c r="AH74">
        <v>4.0186700919999998</v>
      </c>
      <c r="AI74">
        <v>3.9553544409999999</v>
      </c>
      <c r="AJ74">
        <v>3.89648971</v>
      </c>
      <c r="AK74">
        <v>3.8407154079999999</v>
      </c>
      <c r="AL74">
        <v>3.7897035259999998</v>
      </c>
      <c r="AM74">
        <v>3.7445209880000001</v>
      </c>
      <c r="AN74">
        <v>3.688659006</v>
      </c>
      <c r="AO74">
        <v>3.636174553</v>
      </c>
      <c r="AP74">
        <v>3.5866365130000002</v>
      </c>
      <c r="AQ74">
        <v>3.5399706970000002</v>
      </c>
      <c r="AR74">
        <v>3.4937991620000002</v>
      </c>
      <c r="AS74">
        <v>3.4397513100000001</v>
      </c>
      <c r="AT74">
        <v>3.3701815740000001</v>
      </c>
      <c r="AU74">
        <v>3.2997047199999998</v>
      </c>
      <c r="AV74">
        <v>3.2277644329999999</v>
      </c>
      <c r="AW74">
        <v>3.1636221629999999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4.8416684190000003</v>
      </c>
      <c r="G75">
        <v>4.7243977069999996</v>
      </c>
      <c r="H75">
        <v>4.5713985060000004</v>
      </c>
      <c r="I75">
        <v>4.5474100890000004</v>
      </c>
      <c r="J75">
        <v>4.4122767029999999</v>
      </c>
      <c r="K75">
        <v>4.2145609999999998</v>
      </c>
      <c r="L75">
        <v>4.1022279179999996</v>
      </c>
      <c r="M75">
        <v>4.0783756660000003</v>
      </c>
      <c r="N75">
        <v>4.1524553449999999</v>
      </c>
      <c r="O75">
        <v>3.962507011</v>
      </c>
      <c r="P75">
        <v>3.7263806220000002</v>
      </c>
      <c r="Q75">
        <v>3.4837136869999998</v>
      </c>
      <c r="R75">
        <v>3.2952231799999998</v>
      </c>
      <c r="S75">
        <v>3.1175928819999998</v>
      </c>
      <c r="T75">
        <v>3.128539838</v>
      </c>
      <c r="U75">
        <v>3.1740596910000001</v>
      </c>
      <c r="V75">
        <v>3.2360435490000001</v>
      </c>
      <c r="W75">
        <v>2.9492462349999999</v>
      </c>
      <c r="X75">
        <v>2.9208288979999999</v>
      </c>
      <c r="Y75">
        <v>2.6622485889999998</v>
      </c>
      <c r="Z75">
        <v>2.4416405110000001</v>
      </c>
      <c r="AA75">
        <v>2.256500613</v>
      </c>
      <c r="AB75">
        <v>2.0962301609999998</v>
      </c>
      <c r="AC75">
        <v>1.9556100300000001</v>
      </c>
      <c r="AD75">
        <v>1.9223975639999999</v>
      </c>
      <c r="AE75">
        <v>1.9063111349999999</v>
      </c>
      <c r="AF75">
        <v>1.896712795</v>
      </c>
      <c r="AG75">
        <v>1.894488124</v>
      </c>
      <c r="AH75">
        <v>1.8976512139999999</v>
      </c>
      <c r="AI75">
        <v>1.9020779839999999</v>
      </c>
      <c r="AJ75">
        <v>1.9075864870000001</v>
      </c>
      <c r="AK75">
        <v>1.9136536930000001</v>
      </c>
      <c r="AL75">
        <v>1.9202027610000001</v>
      </c>
      <c r="AM75">
        <v>1.9276293040000001</v>
      </c>
      <c r="AN75">
        <v>1.9350151929999999</v>
      </c>
      <c r="AO75">
        <v>1.9426207019999999</v>
      </c>
      <c r="AP75">
        <v>1.950446586</v>
      </c>
      <c r="AQ75">
        <v>1.9584113329999999</v>
      </c>
      <c r="AR75">
        <v>1.9660858320000001</v>
      </c>
      <c r="AS75">
        <v>1.9724359840000001</v>
      </c>
      <c r="AT75">
        <v>1.9766653759999999</v>
      </c>
      <c r="AU75">
        <v>1.9793245669999999</v>
      </c>
      <c r="AV75">
        <v>1.9806020440000001</v>
      </c>
      <c r="AW75">
        <v>1.9810465829999999</v>
      </c>
    </row>
    <row r="76" spans="2:49" x14ac:dyDescent="0.25">
      <c r="B76" t="s">
        <v>176</v>
      </c>
      <c r="C76">
        <v>27.122100452334202</v>
      </c>
      <c r="D76">
        <v>27.557554547988399</v>
      </c>
      <c r="E76">
        <v>28</v>
      </c>
      <c r="F76">
        <v>28.11736007</v>
      </c>
      <c r="G76">
        <v>28.16368963</v>
      </c>
      <c r="H76">
        <v>28.363797890000001</v>
      </c>
      <c r="I76">
        <v>28.503114490000002</v>
      </c>
      <c r="J76">
        <v>28.574424749999999</v>
      </c>
      <c r="K76">
        <v>28.399628719999999</v>
      </c>
      <c r="L76">
        <v>28.1462322</v>
      </c>
      <c r="M76">
        <v>27.901786699999999</v>
      </c>
      <c r="N76">
        <v>27.581541130000002</v>
      </c>
      <c r="O76">
        <v>27.33394959</v>
      </c>
      <c r="P76">
        <v>27.297825939999999</v>
      </c>
      <c r="Q76">
        <v>27.262978310000001</v>
      </c>
      <c r="R76">
        <v>27.223955870000001</v>
      </c>
      <c r="S76">
        <v>26.896831949999999</v>
      </c>
      <c r="T76">
        <v>26.821971820000002</v>
      </c>
      <c r="U76">
        <v>26.671665140000002</v>
      </c>
      <c r="V76">
        <v>26.298817100000001</v>
      </c>
      <c r="W76">
        <v>25.739097099999999</v>
      </c>
      <c r="X76">
        <v>25.030567040000001</v>
      </c>
      <c r="Y76">
        <v>24.448898289999999</v>
      </c>
      <c r="Z76">
        <v>23.69124047</v>
      </c>
      <c r="AA76">
        <v>22.81905618</v>
      </c>
      <c r="AB76">
        <v>21.858076990000001</v>
      </c>
      <c r="AC76">
        <v>20.82849702</v>
      </c>
      <c r="AD76">
        <v>19.746360209999999</v>
      </c>
      <c r="AE76">
        <v>18.65311685</v>
      </c>
      <c r="AF76">
        <v>17.576197059999998</v>
      </c>
      <c r="AG76">
        <v>16.533848110000001</v>
      </c>
      <c r="AH76">
        <v>15.53649515</v>
      </c>
      <c r="AI76">
        <v>14.589011449999999</v>
      </c>
      <c r="AJ76">
        <v>13.692263779999999</v>
      </c>
      <c r="AK76">
        <v>12.845450509999999</v>
      </c>
      <c r="AL76">
        <v>12.04686641</v>
      </c>
      <c r="AM76">
        <v>11.294392459999999</v>
      </c>
      <c r="AN76">
        <v>10.58871678</v>
      </c>
      <c r="AO76">
        <v>9.9270322239999995</v>
      </c>
      <c r="AP76">
        <v>9.3066470779999904</v>
      </c>
      <c r="AQ76">
        <v>8.725008484</v>
      </c>
      <c r="AR76">
        <v>8.1433548039999994</v>
      </c>
      <c r="AS76">
        <v>7.6004713019999999</v>
      </c>
      <c r="AT76">
        <v>7.0937766</v>
      </c>
      <c r="AU76">
        <v>6.6208598329999999</v>
      </c>
      <c r="AV76">
        <v>6.1794700020000004</v>
      </c>
      <c r="AW76">
        <v>5.7675057409999999</v>
      </c>
    </row>
    <row r="77" spans="2:49" x14ac:dyDescent="0.25">
      <c r="B77" t="s">
        <v>177</v>
      </c>
      <c r="C77">
        <v>21.139912734115001</v>
      </c>
      <c r="D77">
        <v>21.4793208709597</v>
      </c>
      <c r="E77">
        <v>21.824178320000001</v>
      </c>
      <c r="F77">
        <v>22.474797049999999</v>
      </c>
      <c r="G77">
        <v>21.80305822</v>
      </c>
      <c r="H77">
        <v>20.00062441</v>
      </c>
      <c r="I77">
        <v>20.71492117</v>
      </c>
      <c r="J77">
        <v>20.893354850000001</v>
      </c>
      <c r="K77">
        <v>20.47397681</v>
      </c>
      <c r="L77">
        <v>20.318845410000002</v>
      </c>
      <c r="M77">
        <v>20.578130080000001</v>
      </c>
      <c r="N77">
        <v>20.077923129999999</v>
      </c>
      <c r="O77">
        <v>20.636004589999999</v>
      </c>
      <c r="P77">
        <v>21.077590619999999</v>
      </c>
      <c r="Q77">
        <v>21.369349660000001</v>
      </c>
      <c r="R77">
        <v>21.797092209999999</v>
      </c>
      <c r="S77">
        <v>22.1963534</v>
      </c>
      <c r="T77">
        <v>22.261018369999999</v>
      </c>
      <c r="U77">
        <v>22.251525359999999</v>
      </c>
      <c r="V77">
        <v>22.21751579</v>
      </c>
      <c r="W77">
        <v>21.587270029999999</v>
      </c>
      <c r="X77">
        <v>21.24310165</v>
      </c>
      <c r="Y77">
        <v>20.94993303</v>
      </c>
      <c r="Z77">
        <v>20.54284307</v>
      </c>
      <c r="AA77">
        <v>20.16564099</v>
      </c>
      <c r="AB77">
        <v>19.810280729999999</v>
      </c>
      <c r="AC77">
        <v>19.488856640000002</v>
      </c>
      <c r="AD77">
        <v>18.986382420000002</v>
      </c>
      <c r="AE77">
        <v>18.480373759999999</v>
      </c>
      <c r="AF77">
        <v>18.000388010000002</v>
      </c>
      <c r="AG77">
        <v>17.533021779999999</v>
      </c>
      <c r="AH77">
        <v>17.065242959999999</v>
      </c>
      <c r="AI77">
        <v>16.585893039999998</v>
      </c>
      <c r="AJ77">
        <v>16.062818149999998</v>
      </c>
      <c r="AK77">
        <v>15.50745667</v>
      </c>
      <c r="AL77">
        <v>14.922168080000001</v>
      </c>
      <c r="AM77">
        <v>14.31675504</v>
      </c>
      <c r="AN77">
        <v>13.684336890000001</v>
      </c>
      <c r="AO77">
        <v>13.034335240000001</v>
      </c>
      <c r="AP77">
        <v>12.383723699999999</v>
      </c>
      <c r="AQ77">
        <v>11.742733660000001</v>
      </c>
      <c r="AR77">
        <v>11.11512147</v>
      </c>
      <c r="AS77">
        <v>10.486135519999999</v>
      </c>
      <c r="AT77">
        <v>9.8675283569999994</v>
      </c>
      <c r="AU77">
        <v>9.2644715800000004</v>
      </c>
      <c r="AV77">
        <v>8.6796308700000004</v>
      </c>
      <c r="AW77">
        <v>8.1180949980000001</v>
      </c>
    </row>
    <row r="78" spans="2:49" x14ac:dyDescent="0.2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0.29651658689999999</v>
      </c>
      <c r="G78">
        <v>0.29697032509999999</v>
      </c>
      <c r="H78">
        <v>0.28438373290000002</v>
      </c>
      <c r="I78">
        <v>0.29989879089999999</v>
      </c>
      <c r="J78">
        <v>0.30453588440000001</v>
      </c>
      <c r="K78">
        <v>0.31405587029999998</v>
      </c>
      <c r="L78">
        <v>0.30220301960000001</v>
      </c>
      <c r="M78">
        <v>0.30986918079999998</v>
      </c>
      <c r="N78">
        <v>0.2957422046</v>
      </c>
      <c r="O78">
        <v>0.28907829330000001</v>
      </c>
      <c r="P78">
        <v>0.2939883291</v>
      </c>
      <c r="Q78">
        <v>0.30701035310000002</v>
      </c>
      <c r="R78">
        <v>0.30909657610000002</v>
      </c>
      <c r="S78">
        <v>0.31049831519999999</v>
      </c>
      <c r="T78">
        <v>0.3122289392</v>
      </c>
      <c r="U78">
        <v>0.30814466210000002</v>
      </c>
      <c r="V78">
        <v>0.30167019849999999</v>
      </c>
      <c r="W78">
        <v>0.2973702621</v>
      </c>
      <c r="X78">
        <v>0.29733330279999998</v>
      </c>
      <c r="Y78">
        <v>0.30149564649999999</v>
      </c>
      <c r="Z78">
        <v>0.30581324059999998</v>
      </c>
      <c r="AA78">
        <v>0.30932400789999998</v>
      </c>
      <c r="AB78">
        <v>0.31276892890000002</v>
      </c>
      <c r="AC78">
        <v>0.31613752589999999</v>
      </c>
      <c r="AD78">
        <v>0.32072280660000002</v>
      </c>
      <c r="AE78">
        <v>0.32571601989999999</v>
      </c>
      <c r="AF78">
        <v>0.3315142063</v>
      </c>
      <c r="AG78">
        <v>0.33360245690000001</v>
      </c>
      <c r="AH78">
        <v>0.33220968299999998</v>
      </c>
      <c r="AI78">
        <v>0.3308926505</v>
      </c>
      <c r="AJ78">
        <v>0.32991897139999998</v>
      </c>
      <c r="AK78">
        <v>0.32959497869999999</v>
      </c>
      <c r="AL78">
        <v>0.32966815620000001</v>
      </c>
      <c r="AM78">
        <v>0.32986481090000003</v>
      </c>
      <c r="AN78">
        <v>0.33090014940000001</v>
      </c>
      <c r="AO78">
        <v>0.33196671909999997</v>
      </c>
      <c r="AP78">
        <v>0.33300739060000001</v>
      </c>
      <c r="AQ78">
        <v>0.33409422979999998</v>
      </c>
      <c r="AR78">
        <v>0.33516126060000001</v>
      </c>
      <c r="AS78">
        <v>0.33703175790000001</v>
      </c>
      <c r="AT78">
        <v>0.34060024490000002</v>
      </c>
      <c r="AU78">
        <v>0.34483128880000002</v>
      </c>
      <c r="AV78">
        <v>0.34950548640000001</v>
      </c>
      <c r="AW78">
        <v>0.35446003230000001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11.772509700000001</v>
      </c>
      <c r="G79">
        <v>11.675148399999999</v>
      </c>
      <c r="H79">
        <v>10.22205052</v>
      </c>
      <c r="I79">
        <v>10.68570777</v>
      </c>
      <c r="J79">
        <v>11.11840336</v>
      </c>
      <c r="K79">
        <v>10.96425971</v>
      </c>
      <c r="L79">
        <v>10.77754663</v>
      </c>
      <c r="M79">
        <v>10.683982179999999</v>
      </c>
      <c r="N79">
        <v>10.39001221</v>
      </c>
      <c r="O79">
        <v>10.14129859</v>
      </c>
      <c r="P79">
        <v>10.039652500000001</v>
      </c>
      <c r="Q79">
        <v>10.07211229</v>
      </c>
      <c r="R79">
        <v>9.9283642269999994</v>
      </c>
      <c r="S79">
        <v>9.9193771290000008</v>
      </c>
      <c r="T79">
        <v>9.8260893889999998</v>
      </c>
      <c r="U79">
        <v>9.7512870829999905</v>
      </c>
      <c r="V79">
        <v>9.6508938969999996</v>
      </c>
      <c r="W79">
        <v>10.696395000000001</v>
      </c>
      <c r="X79">
        <v>10.694126369999999</v>
      </c>
      <c r="Y79">
        <v>12.64305596</v>
      </c>
      <c r="Z79">
        <v>13.5077414</v>
      </c>
      <c r="AA79">
        <v>14.16749941</v>
      </c>
      <c r="AB79">
        <v>14.67593229</v>
      </c>
      <c r="AC79">
        <v>15.07942297</v>
      </c>
      <c r="AD79">
        <v>15.28712756</v>
      </c>
      <c r="AE79">
        <v>15.407540600000001</v>
      </c>
      <c r="AF79">
        <v>15.53480804</v>
      </c>
      <c r="AG79">
        <v>15.598031580000001</v>
      </c>
      <c r="AH79">
        <v>15.59726592</v>
      </c>
      <c r="AI79">
        <v>15.60063605</v>
      </c>
      <c r="AJ79">
        <v>15.592564790000001</v>
      </c>
      <c r="AK79">
        <v>15.58583848</v>
      </c>
      <c r="AL79">
        <v>15.57223525</v>
      </c>
      <c r="AM79">
        <v>15.545511550000001</v>
      </c>
      <c r="AN79">
        <v>15.506199609999999</v>
      </c>
      <c r="AO79">
        <v>15.4423765</v>
      </c>
      <c r="AP79">
        <v>15.36369964</v>
      </c>
      <c r="AQ79">
        <v>15.27570513</v>
      </c>
      <c r="AR79">
        <v>15.177435669999999</v>
      </c>
      <c r="AS79">
        <v>15.08419001</v>
      </c>
      <c r="AT79">
        <v>15.012904000000001</v>
      </c>
      <c r="AU79">
        <v>14.95419676</v>
      </c>
      <c r="AV79">
        <v>14.90750611</v>
      </c>
      <c r="AW79">
        <v>14.876390089999999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12.956648830000001</v>
      </c>
      <c r="G80">
        <v>13.359078569999999</v>
      </c>
      <c r="H80">
        <v>13.05249489</v>
      </c>
      <c r="I80">
        <v>13.3797101</v>
      </c>
      <c r="J80">
        <v>13.76467815</v>
      </c>
      <c r="K80">
        <v>14.08965501</v>
      </c>
      <c r="L80">
        <v>14.126172049999999</v>
      </c>
      <c r="M80">
        <v>14.082410619999999</v>
      </c>
      <c r="N80">
        <v>13.863595249999999</v>
      </c>
      <c r="O80">
        <v>13.76270236</v>
      </c>
      <c r="P80">
        <v>14.005112260000001</v>
      </c>
      <c r="Q80">
        <v>14.399418969999999</v>
      </c>
      <c r="R80">
        <v>14.42424531</v>
      </c>
      <c r="S80">
        <v>14.5374713</v>
      </c>
      <c r="T80">
        <v>14.577874059999999</v>
      </c>
      <c r="U80">
        <v>14.52334216</v>
      </c>
      <c r="V80">
        <v>14.38704381</v>
      </c>
      <c r="W80">
        <v>14.446240059999999</v>
      </c>
      <c r="X80">
        <v>14.406295220000001</v>
      </c>
      <c r="Y80">
        <v>14.427607310000001</v>
      </c>
      <c r="Z80">
        <v>14.337054419999999</v>
      </c>
      <c r="AA80">
        <v>14.21995049</v>
      </c>
      <c r="AB80">
        <v>14.10100933</v>
      </c>
      <c r="AC80">
        <v>13.980010439999999</v>
      </c>
      <c r="AD80">
        <v>13.86281791</v>
      </c>
      <c r="AE80">
        <v>13.75424087</v>
      </c>
      <c r="AF80">
        <v>13.65677488</v>
      </c>
      <c r="AG80">
        <v>13.48677152</v>
      </c>
      <c r="AH80">
        <v>13.277958099999999</v>
      </c>
      <c r="AI80">
        <v>13.08715598</v>
      </c>
      <c r="AJ80">
        <v>12.89641683</v>
      </c>
      <c r="AK80">
        <v>12.70669676</v>
      </c>
      <c r="AL80">
        <v>12.515333010000001</v>
      </c>
      <c r="AM80">
        <v>12.31736849</v>
      </c>
      <c r="AN80">
        <v>12.124068360000001</v>
      </c>
      <c r="AO80">
        <v>11.9310299</v>
      </c>
      <c r="AP80">
        <v>11.73926221</v>
      </c>
      <c r="AQ80">
        <v>11.55038922</v>
      </c>
      <c r="AR80">
        <v>11.36722805</v>
      </c>
      <c r="AS80">
        <v>11.201108039999999</v>
      </c>
      <c r="AT80">
        <v>11.05193542</v>
      </c>
      <c r="AU80">
        <v>10.909768659999999</v>
      </c>
      <c r="AV80">
        <v>10.77445483</v>
      </c>
      <c r="AW80">
        <v>10.646796399999999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11.636811639999999</v>
      </c>
      <c r="G81">
        <v>12.14367944</v>
      </c>
      <c r="H81">
        <v>11.412963810000001</v>
      </c>
      <c r="I81">
        <v>11.905222119999999</v>
      </c>
      <c r="J81">
        <v>12.481539850000001</v>
      </c>
      <c r="K81">
        <v>12.83727697</v>
      </c>
      <c r="L81">
        <v>12.908961</v>
      </c>
      <c r="M81">
        <v>12.92035358</v>
      </c>
      <c r="N81">
        <v>12.71492686</v>
      </c>
      <c r="O81">
        <v>12.117930100000001</v>
      </c>
      <c r="P81">
        <v>12.03546854</v>
      </c>
      <c r="Q81">
        <v>12.249065529999999</v>
      </c>
      <c r="R81">
        <v>12.12380763</v>
      </c>
      <c r="S81">
        <v>11.961301219999999</v>
      </c>
      <c r="T81">
        <v>12.116175350000001</v>
      </c>
      <c r="U81">
        <v>11.978845099999999</v>
      </c>
      <c r="V81">
        <v>11.678670629999999</v>
      </c>
      <c r="W81">
        <v>11.97124457</v>
      </c>
      <c r="X81">
        <v>11.97112804</v>
      </c>
      <c r="Y81">
        <v>12.04616483</v>
      </c>
      <c r="Z81">
        <v>11.89423238</v>
      </c>
      <c r="AA81">
        <v>11.590520489999999</v>
      </c>
      <c r="AB81">
        <v>11.199352210000001</v>
      </c>
      <c r="AC81">
        <v>10.75995093</v>
      </c>
      <c r="AD81">
        <v>10.667577079999999</v>
      </c>
      <c r="AE81">
        <v>10.58392716</v>
      </c>
      <c r="AF81">
        <v>10.506456350000001</v>
      </c>
      <c r="AG81">
        <v>10.390012</v>
      </c>
      <c r="AH81">
        <v>10.234822230000001</v>
      </c>
      <c r="AI81">
        <v>10.07721796</v>
      </c>
      <c r="AJ81">
        <v>9.9224295369999904</v>
      </c>
      <c r="AK81">
        <v>9.7704365670000008</v>
      </c>
      <c r="AL81">
        <v>9.6181606560000006</v>
      </c>
      <c r="AM81">
        <v>9.4618215150000005</v>
      </c>
      <c r="AN81">
        <v>9.3015740900000008</v>
      </c>
      <c r="AO81">
        <v>9.1365845500000002</v>
      </c>
      <c r="AP81">
        <v>8.9672456839999999</v>
      </c>
      <c r="AQ81">
        <v>8.7940038789999999</v>
      </c>
      <c r="AR81">
        <v>8.6197453960000008</v>
      </c>
      <c r="AS81">
        <v>8.4535883300000005</v>
      </c>
      <c r="AT81">
        <v>8.2975233310000007</v>
      </c>
      <c r="AU81">
        <v>8.1473691820000003</v>
      </c>
      <c r="AV81">
        <v>8.0011525750000008</v>
      </c>
      <c r="AW81">
        <v>7.8559539520000001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1.16183363E-3</v>
      </c>
      <c r="G82" s="39">
        <v>2.2448209100000001E-3</v>
      </c>
      <c r="H82">
        <v>3.9957810500000001E-3</v>
      </c>
      <c r="I82">
        <v>6.3685389800000004E-3</v>
      </c>
      <c r="J82" s="39">
        <v>9.4904741999999997E-3</v>
      </c>
      <c r="K82" s="39">
        <v>1.3153609599999999E-2</v>
      </c>
      <c r="L82" s="39">
        <v>1.7814564500000001E-2</v>
      </c>
      <c r="M82" s="39">
        <v>2.4029945600000002E-2</v>
      </c>
      <c r="N82" s="39">
        <v>3.1498833599999998E-2</v>
      </c>
      <c r="O82" s="39">
        <v>4.1795532500000003E-2</v>
      </c>
      <c r="P82" s="39">
        <v>5.5220828299999997E-2</v>
      </c>
      <c r="Q82" s="39">
        <v>7.2494106099999997E-2</v>
      </c>
      <c r="R82" s="39">
        <v>9.4396384200000003E-2</v>
      </c>
      <c r="S82" s="39">
        <v>0.1190449245</v>
      </c>
      <c r="T82" s="39">
        <v>0.1536493837</v>
      </c>
      <c r="U82" s="39">
        <v>0.19972300439999999</v>
      </c>
      <c r="V82" s="39">
        <v>0.25235610330000002</v>
      </c>
      <c r="W82" s="39">
        <v>0.30359420640000001</v>
      </c>
      <c r="X82" s="39">
        <v>0.33926090069999998</v>
      </c>
      <c r="Y82" s="39">
        <v>0.41374902159999999</v>
      </c>
      <c r="Z82" s="39">
        <v>0.49568639949999999</v>
      </c>
      <c r="AA82" s="39">
        <v>0.59936241879999996</v>
      </c>
      <c r="AB82" s="39">
        <v>0.72800497750000004</v>
      </c>
      <c r="AC82" s="39">
        <v>0.88042359110000001</v>
      </c>
      <c r="AD82" s="39">
        <v>1.0469347309999999</v>
      </c>
      <c r="AE82" s="39">
        <v>1.2219694800000001</v>
      </c>
      <c r="AF82" s="39">
        <v>1.4001024900000001</v>
      </c>
      <c r="AG82" s="39">
        <v>1.575235422</v>
      </c>
      <c r="AH82" s="39">
        <v>1.7428621980000001</v>
      </c>
      <c r="AI82" s="39">
        <v>1.902354101</v>
      </c>
      <c r="AJ82" s="39">
        <v>2.0532926210000002</v>
      </c>
      <c r="AK82" s="39">
        <v>2.1939811489999999</v>
      </c>
      <c r="AL82" s="39">
        <v>2.3243796570000002</v>
      </c>
      <c r="AM82" s="39">
        <v>2.4452640649999999</v>
      </c>
      <c r="AN82" s="39">
        <v>2.557019956</v>
      </c>
      <c r="AO82" s="39">
        <v>2.6612925170000001</v>
      </c>
      <c r="AP82" s="39">
        <v>2.7589163019999998</v>
      </c>
      <c r="AQ82" s="39">
        <v>2.8506159430000002</v>
      </c>
      <c r="AR82" s="39">
        <v>2.9342959999999998</v>
      </c>
      <c r="AS82" s="39">
        <v>3.015620492</v>
      </c>
      <c r="AT82" s="39">
        <v>3.093155189</v>
      </c>
      <c r="AU82" s="39">
        <v>3.1658550459999999</v>
      </c>
      <c r="AV82" s="39">
        <v>3.2330781929999999</v>
      </c>
      <c r="AW82" s="39">
        <v>3.294866061</v>
      </c>
    </row>
    <row r="83" spans="2:99" x14ac:dyDescent="0.25">
      <c r="B83" t="s">
        <v>183</v>
      </c>
      <c r="C83">
        <v>1.20067893172721</v>
      </c>
      <c r="D83">
        <v>1.2199562203467</v>
      </c>
      <c r="E83">
        <v>1.2395430119999999</v>
      </c>
      <c r="F83">
        <v>1.2900568029999999</v>
      </c>
      <c r="G83">
        <v>1.2666965489999999</v>
      </c>
      <c r="H83">
        <v>1.1291999029999999</v>
      </c>
      <c r="I83">
        <v>1.192293818</v>
      </c>
      <c r="J83">
        <v>1.2071530720000001</v>
      </c>
      <c r="K83">
        <v>1.233570362</v>
      </c>
      <c r="L83">
        <v>1.2382769499999999</v>
      </c>
      <c r="M83">
        <v>1.253044931</v>
      </c>
      <c r="N83">
        <v>1.1957717459999999</v>
      </c>
      <c r="O83">
        <v>1.2141801350000001</v>
      </c>
      <c r="P83">
        <v>1.2534351610000001</v>
      </c>
      <c r="Q83">
        <v>1.3112316749999999</v>
      </c>
      <c r="R83">
        <v>1.3540324379999999</v>
      </c>
      <c r="S83">
        <v>1.3746411970000001</v>
      </c>
      <c r="T83">
        <v>1.3929781889999999</v>
      </c>
      <c r="U83">
        <v>1.3940207440000001</v>
      </c>
      <c r="V83">
        <v>1.3799575770000001</v>
      </c>
      <c r="W83">
        <v>1.472047844</v>
      </c>
      <c r="X83">
        <v>1.5509534760000001</v>
      </c>
      <c r="Y83">
        <v>1.690203619</v>
      </c>
      <c r="Z83">
        <v>1.7918951919999999</v>
      </c>
      <c r="AA83">
        <v>1.893934228</v>
      </c>
      <c r="AB83">
        <v>1.996517289</v>
      </c>
      <c r="AC83">
        <v>2.1003909919999999</v>
      </c>
      <c r="AD83">
        <v>2.344202085</v>
      </c>
      <c r="AE83">
        <v>2.5944437730000001</v>
      </c>
      <c r="AF83">
        <v>2.8533729760000002</v>
      </c>
      <c r="AG83">
        <v>3.1100503480000001</v>
      </c>
      <c r="AH83">
        <v>3.3623156679999999</v>
      </c>
      <c r="AI83">
        <v>3.6174711240000001</v>
      </c>
      <c r="AJ83">
        <v>3.8679579799999999</v>
      </c>
      <c r="AK83">
        <v>4.113958942</v>
      </c>
      <c r="AL83">
        <v>4.3530774619999999</v>
      </c>
      <c r="AM83">
        <v>4.5839143289999997</v>
      </c>
      <c r="AN83">
        <v>4.806134321</v>
      </c>
      <c r="AO83">
        <v>5.0172185430000003</v>
      </c>
      <c r="AP83">
        <v>5.2193834880000001</v>
      </c>
      <c r="AQ83">
        <v>5.4146198559999998</v>
      </c>
      <c r="AR83">
        <v>5.605140638</v>
      </c>
      <c r="AS83">
        <v>5.7903467229999999</v>
      </c>
      <c r="AT83">
        <v>5.9769755050000004</v>
      </c>
      <c r="AU83">
        <v>6.1649059639999999</v>
      </c>
      <c r="AV83">
        <v>6.355663657</v>
      </c>
      <c r="AW83">
        <v>6.5512918469999999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0.35825053810000002</v>
      </c>
      <c r="G84">
        <v>0.34967514240000003</v>
      </c>
      <c r="H84">
        <v>0.3436361933</v>
      </c>
      <c r="I84">
        <v>0.36249799989999998</v>
      </c>
      <c r="J84">
        <v>0.35879806419999999</v>
      </c>
      <c r="K84">
        <v>0.35567474570000002</v>
      </c>
      <c r="L84">
        <v>0.33673321319999999</v>
      </c>
      <c r="M84">
        <v>0.34519429190000001</v>
      </c>
      <c r="N84">
        <v>0.33720577509999999</v>
      </c>
      <c r="O84">
        <v>0.33894951909999999</v>
      </c>
      <c r="P84">
        <v>0.34180347700000002</v>
      </c>
      <c r="Q84">
        <v>0.34000145710000002</v>
      </c>
      <c r="R84">
        <v>0.33253275249999997</v>
      </c>
      <c r="S84">
        <v>0.32410291699999999</v>
      </c>
      <c r="T84">
        <v>0.3167899173</v>
      </c>
      <c r="U84">
        <v>0.31390748880000002</v>
      </c>
      <c r="V84">
        <v>0.315283068</v>
      </c>
      <c r="W84">
        <v>0.30803427630000002</v>
      </c>
      <c r="X84">
        <v>0.3080171551</v>
      </c>
      <c r="Y84">
        <v>0.30481157250000002</v>
      </c>
      <c r="Z84">
        <v>0.30346108589999998</v>
      </c>
      <c r="AA84">
        <v>0.30375076280000002</v>
      </c>
      <c r="AB84">
        <v>0.30532457439999999</v>
      </c>
      <c r="AC84">
        <v>0.30750544559999998</v>
      </c>
      <c r="AD84">
        <v>0.31095018610000003</v>
      </c>
      <c r="AE84">
        <v>0.31443150759999999</v>
      </c>
      <c r="AF84">
        <v>0.31813573610000001</v>
      </c>
      <c r="AG84">
        <v>0.32233381820000001</v>
      </c>
      <c r="AH84">
        <v>0.32708024460000001</v>
      </c>
      <c r="AI84">
        <v>0.33182251480000002</v>
      </c>
      <c r="AJ84">
        <v>0.33613604969999999</v>
      </c>
      <c r="AK84">
        <v>0.34031958109999999</v>
      </c>
      <c r="AL84">
        <v>0.3444804655</v>
      </c>
      <c r="AM84">
        <v>0.34869581150000001</v>
      </c>
      <c r="AN84">
        <v>0.35414690370000002</v>
      </c>
      <c r="AO84">
        <v>0.35988855600000003</v>
      </c>
      <c r="AP84">
        <v>0.36573685249999999</v>
      </c>
      <c r="AQ84">
        <v>0.371707079</v>
      </c>
      <c r="AR84">
        <v>0.37744975489999999</v>
      </c>
      <c r="AS84">
        <v>0.3829187939</v>
      </c>
      <c r="AT84">
        <v>0.38930625559999998</v>
      </c>
      <c r="AU84">
        <v>0.39576684270000001</v>
      </c>
      <c r="AV84">
        <v>0.40228336469999998</v>
      </c>
      <c r="AW84">
        <v>0.40882963979999998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13.4080678</v>
      </c>
      <c r="G85">
        <v>12.96134112</v>
      </c>
      <c r="H85">
        <v>11.781660560000001</v>
      </c>
      <c r="I85">
        <v>12.1847466</v>
      </c>
      <c r="J85">
        <v>12.38553432</v>
      </c>
      <c r="K85">
        <v>11.76968943</v>
      </c>
      <c r="L85">
        <v>11.41917969</v>
      </c>
      <c r="M85">
        <v>11.35850499</v>
      </c>
      <c r="N85">
        <v>11.36934031</v>
      </c>
      <c r="O85">
        <v>11.830502770000001</v>
      </c>
      <c r="P85" s="39">
        <v>12.171695700000001</v>
      </c>
      <c r="Q85" s="39">
        <v>12.218807869999999</v>
      </c>
      <c r="R85" s="39">
        <v>12.25592374</v>
      </c>
      <c r="S85" s="39">
        <v>12.47190962</v>
      </c>
      <c r="T85" s="39">
        <v>12.09218649</v>
      </c>
      <c r="U85" s="39">
        <v>11.95992446</v>
      </c>
      <c r="V85" s="39">
        <v>11.992201140000001</v>
      </c>
      <c r="W85" s="39">
        <v>10.382460740000001</v>
      </c>
      <c r="X85" s="39">
        <v>10.37932342</v>
      </c>
      <c r="Y85" s="39">
        <v>8.1465008529999903</v>
      </c>
      <c r="Z85" s="39">
        <v>7.0542264010000002</v>
      </c>
      <c r="AA85" s="39">
        <v>6.2239064879999999</v>
      </c>
      <c r="AB85" s="39">
        <v>5.5767650030000002</v>
      </c>
      <c r="AC85" s="39">
        <v>5.0609505370000001</v>
      </c>
      <c r="AD85" s="39">
        <v>4.9224042189999997</v>
      </c>
      <c r="AE85" s="39">
        <v>4.9046738550000004</v>
      </c>
      <c r="AF85">
        <v>4.9447693719999997</v>
      </c>
      <c r="AG85">
        <v>5.05044073</v>
      </c>
      <c r="AH85">
        <v>5.2070760839999997</v>
      </c>
      <c r="AI85">
        <v>5.3776925130000004</v>
      </c>
      <c r="AJ85">
        <v>5.5466423789999997</v>
      </c>
      <c r="AK85">
        <v>5.7169615739999999</v>
      </c>
      <c r="AL85">
        <v>5.8873093269999996</v>
      </c>
      <c r="AM85">
        <v>6.0620339830000001</v>
      </c>
      <c r="AN85">
        <v>6.2477691489999998</v>
      </c>
      <c r="AO85">
        <v>6.433136674</v>
      </c>
      <c r="AP85">
        <v>6.620571623</v>
      </c>
      <c r="AQ85">
        <v>6.8116424340000004</v>
      </c>
      <c r="AR85">
        <v>6.9968245339999999</v>
      </c>
      <c r="AS85">
        <v>7.1688637679999996</v>
      </c>
      <c r="AT85">
        <v>7.337849565</v>
      </c>
      <c r="AU85">
        <v>7.5000570519999998</v>
      </c>
      <c r="AV85">
        <v>7.6580048610000002</v>
      </c>
      <c r="AW85">
        <v>7.8176456009999997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17.595469569999999</v>
      </c>
      <c r="G86">
        <v>17.27799254</v>
      </c>
      <c r="H86">
        <v>17.218893749999999</v>
      </c>
      <c r="I86">
        <v>17.246982599999999</v>
      </c>
      <c r="J86">
        <v>16.941436979999999</v>
      </c>
      <c r="K86" s="39">
        <v>16.379418009999998</v>
      </c>
      <c r="L86" s="39">
        <v>16.020143780000001</v>
      </c>
      <c r="M86" s="39">
        <v>15.80669992</v>
      </c>
      <c r="N86" s="39">
        <v>15.74928512</v>
      </c>
      <c r="O86" s="39">
        <v>15.8340873</v>
      </c>
      <c r="P86" s="39">
        <v>15.585186800000001</v>
      </c>
      <c r="Q86" s="39">
        <v>14.96588159</v>
      </c>
      <c r="R86" s="39">
        <v>14.40553165</v>
      </c>
      <c r="S86" s="39">
        <v>13.79953778</v>
      </c>
      <c r="T86" s="39">
        <v>13.16361721</v>
      </c>
      <c r="U86" s="39">
        <v>13.029896239999999</v>
      </c>
      <c r="V86" s="39">
        <v>12.942192240000001</v>
      </c>
      <c r="W86" s="39">
        <v>12.12897001</v>
      </c>
      <c r="X86" s="39">
        <v>11.798692689999999</v>
      </c>
      <c r="Y86" s="39">
        <v>11.06010566</v>
      </c>
      <c r="Z86">
        <v>10.557525289999999</v>
      </c>
      <c r="AA86">
        <v>10.114811830000001</v>
      </c>
      <c r="AB86">
        <v>9.7310507049999995</v>
      </c>
      <c r="AC86">
        <v>9.388251146</v>
      </c>
      <c r="AD86">
        <v>9.0663892209999997</v>
      </c>
      <c r="AE86">
        <v>8.7616856209999998</v>
      </c>
      <c r="AF86">
        <v>8.4733800779999999</v>
      </c>
      <c r="AG86">
        <v>8.3014001799999999</v>
      </c>
      <c r="AH86">
        <v>8.1903874830000003</v>
      </c>
      <c r="AI86">
        <v>8.0476253149999994</v>
      </c>
      <c r="AJ86">
        <v>7.8912697789999999</v>
      </c>
      <c r="AK86">
        <v>7.7301225919999998</v>
      </c>
      <c r="AL86">
        <v>7.5727979440000004</v>
      </c>
      <c r="AM86">
        <v>7.4190786270000002</v>
      </c>
      <c r="AN86">
        <v>7.2874121350000003</v>
      </c>
      <c r="AO86">
        <v>7.1608808389999998</v>
      </c>
      <c r="AP86">
        <v>7.0367953910000001</v>
      </c>
      <c r="AQ86">
        <v>6.9150915309999998</v>
      </c>
      <c r="AR86">
        <v>6.7918621899999998</v>
      </c>
      <c r="AS86">
        <v>6.6553337109999999</v>
      </c>
      <c r="AT86" s="39">
        <v>6.520741031</v>
      </c>
      <c r="AU86" s="39">
        <v>6.3815541219999998</v>
      </c>
      <c r="AV86">
        <v>6.240607013</v>
      </c>
      <c r="AW86">
        <v>6.0979447929999999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6.1608229870000004</v>
      </c>
      <c r="G87">
        <v>6.4150065600000001</v>
      </c>
      <c r="H87">
        <v>6.581484541</v>
      </c>
      <c r="I87">
        <v>7.053285185</v>
      </c>
      <c r="J87">
        <v>7.3768593500000001</v>
      </c>
      <c r="K87">
        <v>7.4788932600000004</v>
      </c>
      <c r="L87">
        <v>7.6481986060000002</v>
      </c>
      <c r="M87">
        <v>7.9621084160000004</v>
      </c>
      <c r="N87">
        <v>8.4836637590000006</v>
      </c>
      <c r="O87">
        <v>8.5911546770000005</v>
      </c>
      <c r="P87">
        <v>8.4109794999999998</v>
      </c>
      <c r="Q87">
        <v>7.9016661170000004</v>
      </c>
      <c r="R87">
        <v>7.3911274249999996</v>
      </c>
      <c r="S87">
        <v>6.8628480920000001</v>
      </c>
      <c r="T87">
        <v>6.5889279380000003</v>
      </c>
      <c r="U87">
        <v>6.4233176289999996</v>
      </c>
      <c r="V87">
        <v>6.3393452190000001</v>
      </c>
      <c r="W87">
        <v>6.6525576219999998</v>
      </c>
      <c r="X87">
        <v>6.6525925350000001</v>
      </c>
      <c r="Y87">
        <v>7.1059763120000001</v>
      </c>
      <c r="Z87">
        <v>7.4488800800000003</v>
      </c>
      <c r="AA87">
        <v>7.7153365999999997</v>
      </c>
      <c r="AB87">
        <v>7.9053820190000001</v>
      </c>
      <c r="AC87">
        <v>8.0106341410000006</v>
      </c>
      <c r="AD87">
        <v>8.0418756429999902</v>
      </c>
      <c r="AE87">
        <v>7.9446157350000002</v>
      </c>
      <c r="AF87">
        <v>7.7954072849999996</v>
      </c>
      <c r="AG87">
        <v>7.6385258589999996</v>
      </c>
      <c r="AH87">
        <v>7.4875787049999998</v>
      </c>
      <c r="AI87">
        <v>7.3302483130000002</v>
      </c>
      <c r="AJ87">
        <v>7.1616705359999999</v>
      </c>
      <c r="AK87">
        <v>6.9856010629999998</v>
      </c>
      <c r="AL87">
        <v>6.8061891450000003</v>
      </c>
      <c r="AM87">
        <v>6.6251236049999997</v>
      </c>
      <c r="AN87">
        <v>6.4492153009999997</v>
      </c>
      <c r="AO87">
        <v>6.2772788820000001</v>
      </c>
      <c r="AP87">
        <v>6.1088131639999999</v>
      </c>
      <c r="AQ87">
        <v>5.9439201419999996</v>
      </c>
      <c r="AR87">
        <v>5.7823843679999998</v>
      </c>
      <c r="AS87">
        <v>5.6209018249999998</v>
      </c>
      <c r="AT87">
        <v>5.4628414520000002</v>
      </c>
      <c r="AU87">
        <v>5.3092583070000003</v>
      </c>
      <c r="AV87">
        <v>5.1611636220000001</v>
      </c>
      <c r="AW87">
        <v>5.0181278709999999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1.39351656E-6</v>
      </c>
      <c r="G88" s="39">
        <v>2.8352416599999999E-6</v>
      </c>
      <c r="H88" s="39">
        <v>4.14809687E-6</v>
      </c>
      <c r="I88" s="39">
        <v>5.5662231200000002E-6</v>
      </c>
      <c r="J88" s="39">
        <v>7.3903643199999997E-6</v>
      </c>
      <c r="K88" s="39">
        <v>9.1753130000000006E-6</v>
      </c>
      <c r="L88" s="39">
        <v>1.0791952E-5</v>
      </c>
      <c r="M88" s="39">
        <v>1.23451633E-5</v>
      </c>
      <c r="N88" s="39">
        <v>1.33275853E-5</v>
      </c>
      <c r="O88" s="39">
        <v>1.42257927E-5</v>
      </c>
      <c r="P88" s="39">
        <v>1.5038311599999999E-5</v>
      </c>
      <c r="Q88" s="39">
        <v>1.6489247799999999E-5</v>
      </c>
      <c r="R88" s="39">
        <v>1.7972873899999999E-5</v>
      </c>
      <c r="S88" s="39">
        <v>1.96776737E-5</v>
      </c>
      <c r="T88" s="39">
        <v>2.1950047700000001E-5</v>
      </c>
      <c r="U88" s="39">
        <v>2.5644724000000001E-5</v>
      </c>
      <c r="V88" s="39">
        <v>2.9379513499999999E-5</v>
      </c>
      <c r="W88" s="39">
        <v>3.2461679500000002E-5</v>
      </c>
      <c r="X88" s="39">
        <v>3.4478702100000003E-5</v>
      </c>
      <c r="Y88" s="39">
        <v>3.7158952100000001E-5</v>
      </c>
      <c r="Z88" s="39">
        <v>3.8935090399999998E-5</v>
      </c>
      <c r="AA88" s="39">
        <v>3.9886228899999999E-5</v>
      </c>
      <c r="AB88" s="39">
        <v>4.0074139400000003E-5</v>
      </c>
      <c r="AC88" s="39">
        <v>3.9553184199999999E-5</v>
      </c>
      <c r="AD88" s="39">
        <v>3.8370657399999997E-5</v>
      </c>
      <c r="AE88" s="39">
        <v>3.6783017699999998E-5</v>
      </c>
      <c r="AF88" s="39">
        <v>3.49719183E-5</v>
      </c>
      <c r="AG88" s="39">
        <v>3.3071708600000002E-5</v>
      </c>
      <c r="AH88" s="39">
        <v>3.1170534699999997E-5</v>
      </c>
      <c r="AI88" s="39">
        <v>2.9320686700000002E-5</v>
      </c>
      <c r="AJ88" s="39">
        <v>2.75456571E-5</v>
      </c>
      <c r="AK88" s="39">
        <v>2.5856438999999999E-5</v>
      </c>
      <c r="AL88" s="39">
        <v>2.4256533299999999E-5</v>
      </c>
      <c r="AM88" s="39">
        <v>2.2745380799999999E-5</v>
      </c>
      <c r="AN88" s="39">
        <v>2.13263214E-5</v>
      </c>
      <c r="AO88" s="39">
        <v>1.9994735199999999E-5</v>
      </c>
      <c r="AP88" s="39">
        <v>1.8745741800000001E-5</v>
      </c>
      <c r="AQ88" s="39">
        <v>1.7574483500000001E-5</v>
      </c>
      <c r="AR88" s="39">
        <v>1.64030482E-5</v>
      </c>
      <c r="AS88" s="39">
        <v>1.5309615099999999E-5</v>
      </c>
      <c r="AT88" s="39">
        <v>1.42890278E-5</v>
      </c>
      <c r="AU88" s="39">
        <v>1.3336453699999999E-5</v>
      </c>
      <c r="AV88" s="39">
        <v>1.2447370999999999E-5</v>
      </c>
      <c r="AW88" s="39">
        <v>1.16175535E-5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0.29947278560000001</v>
      </c>
      <c r="G89" s="39">
        <v>0.28771222439999999</v>
      </c>
      <c r="H89" s="39">
        <v>0.22982106460000001</v>
      </c>
      <c r="I89" s="39">
        <v>0.26055554009999998</v>
      </c>
      <c r="J89" s="39">
        <v>0.25317210829999998</v>
      </c>
      <c r="K89" s="39">
        <v>0.27654775850000002</v>
      </c>
      <c r="L89" s="39">
        <v>0.26706344789999997</v>
      </c>
      <c r="M89" s="39">
        <v>0.2559965367</v>
      </c>
      <c r="N89" s="39">
        <v>0.23742058299999999</v>
      </c>
      <c r="O89" s="39">
        <v>0.22168031290000001</v>
      </c>
      <c r="P89" s="39">
        <v>0.2153664686</v>
      </c>
      <c r="Q89" s="39">
        <v>0.21160876679999999</v>
      </c>
      <c r="R89" s="39">
        <v>0.20857773730000001</v>
      </c>
      <c r="S89" s="39">
        <v>0.21056437110000001</v>
      </c>
      <c r="T89" s="39">
        <v>0.20830658329999999</v>
      </c>
      <c r="U89" s="39">
        <v>0.20781155109999999</v>
      </c>
      <c r="V89" s="39">
        <v>0.2085323476</v>
      </c>
      <c r="W89" s="39">
        <v>0.26292492699999997</v>
      </c>
      <c r="X89" s="39">
        <v>0.32850788730000002</v>
      </c>
      <c r="Y89" s="39">
        <v>0.39530545080000001</v>
      </c>
      <c r="Z89" s="39">
        <v>0.46011917099999999</v>
      </c>
      <c r="AA89" s="39">
        <v>0.52573598759999995</v>
      </c>
      <c r="AB89" s="39">
        <v>0.5918545663</v>
      </c>
      <c r="AC89" s="39">
        <v>0.65876872490000005</v>
      </c>
      <c r="AD89" s="39">
        <v>0.71576439020000004</v>
      </c>
      <c r="AE89" s="39">
        <v>0.77396436690000003</v>
      </c>
      <c r="AF89" s="39">
        <v>0.83415961080000001</v>
      </c>
      <c r="AG89" s="39">
        <v>0.89598423940000005</v>
      </c>
      <c r="AH89" s="39">
        <v>0.9590204363</v>
      </c>
      <c r="AI89" s="39">
        <v>1.0229082329999999</v>
      </c>
      <c r="AJ89" s="39">
        <v>1.085125927</v>
      </c>
      <c r="AK89" s="39">
        <v>1.145668227</v>
      </c>
      <c r="AL89" s="39">
        <v>1.203932351</v>
      </c>
      <c r="AM89" s="39">
        <v>1.2599343620000001</v>
      </c>
      <c r="AN89" s="39">
        <v>1.313454613</v>
      </c>
      <c r="AO89" s="39">
        <v>1.364104304</v>
      </c>
      <c r="AP89" s="39">
        <v>1.4126436550000001</v>
      </c>
      <c r="AQ89" s="39">
        <v>1.459693605</v>
      </c>
      <c r="AR89" s="39">
        <v>1.5056881550000001</v>
      </c>
      <c r="AS89" s="39">
        <v>1.549906206</v>
      </c>
      <c r="AT89" s="39">
        <v>1.594388074</v>
      </c>
      <c r="AU89" s="39">
        <v>1.639160744</v>
      </c>
      <c r="AV89">
        <v>1.6847209219999999</v>
      </c>
      <c r="AW89">
        <v>1.7315974730000001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2653988446</v>
      </c>
      <c r="P90">
        <v>2684658267</v>
      </c>
      <c r="Q90">
        <v>2715682513</v>
      </c>
      <c r="R90">
        <v>2745467125</v>
      </c>
      <c r="S90">
        <v>2775151740</v>
      </c>
      <c r="T90">
        <v>2804229571</v>
      </c>
      <c r="U90">
        <v>2833057577</v>
      </c>
      <c r="V90">
        <v>2863783189</v>
      </c>
      <c r="W90">
        <v>2893294392</v>
      </c>
      <c r="X90">
        <v>2920683496</v>
      </c>
      <c r="Y90">
        <v>2946016305</v>
      </c>
      <c r="Z90">
        <v>2969192311</v>
      </c>
      <c r="AA90">
        <v>2990333273</v>
      </c>
      <c r="AB90">
        <v>3009261245</v>
      </c>
      <c r="AC90">
        <v>3025888722</v>
      </c>
      <c r="AD90">
        <v>3041817748</v>
      </c>
      <c r="AE90">
        <v>3056903629</v>
      </c>
      <c r="AF90">
        <v>3071089561</v>
      </c>
      <c r="AG90">
        <v>3084363564</v>
      </c>
      <c r="AH90">
        <v>3096983722</v>
      </c>
      <c r="AI90">
        <v>3108626593</v>
      </c>
      <c r="AJ90">
        <v>3119146419</v>
      </c>
      <c r="AK90">
        <v>3128804146</v>
      </c>
      <c r="AL90">
        <v>3137546654</v>
      </c>
      <c r="AM90">
        <v>3145275685</v>
      </c>
      <c r="AN90">
        <v>3152779717</v>
      </c>
      <c r="AO90">
        <v>3159874851</v>
      </c>
      <c r="AP90">
        <v>3166558568</v>
      </c>
      <c r="AQ90">
        <v>3173103141</v>
      </c>
      <c r="AR90">
        <v>3179324132</v>
      </c>
      <c r="AS90">
        <v>3185265549</v>
      </c>
      <c r="AT90">
        <v>3191063906</v>
      </c>
      <c r="AU90">
        <v>3196626001</v>
      </c>
      <c r="AV90">
        <v>3201950414</v>
      </c>
      <c r="AW90">
        <v>3207035723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1307046.7050000001</v>
      </c>
      <c r="G91">
        <v>7466894.8569999998</v>
      </c>
      <c r="H91">
        <v>16358029.869999999</v>
      </c>
      <c r="I91">
        <v>26080418.91</v>
      </c>
      <c r="J91">
        <v>36148316.369999997</v>
      </c>
      <c r="K91">
        <v>46776586.340000004</v>
      </c>
      <c r="L91">
        <v>57807447.710000001</v>
      </c>
      <c r="M91">
        <v>69747760.659999996</v>
      </c>
      <c r="N91">
        <v>82692160.599999994</v>
      </c>
      <c r="O91">
        <v>97285473.480000004</v>
      </c>
      <c r="P91">
        <v>112800382</v>
      </c>
      <c r="Q91">
        <v>129683734.40000001</v>
      </c>
      <c r="R91">
        <v>147623579.59999999</v>
      </c>
      <c r="S91">
        <v>168163639.09999999</v>
      </c>
      <c r="T91">
        <v>189361127.69999999</v>
      </c>
      <c r="U91">
        <v>213819579.09999999</v>
      </c>
      <c r="V91">
        <v>240335356.69999999</v>
      </c>
      <c r="W91">
        <v>271519731.60000002</v>
      </c>
      <c r="X91">
        <v>303784696.19999999</v>
      </c>
      <c r="Y91">
        <v>350047920.39999998</v>
      </c>
      <c r="Z91">
        <v>399435026.60000002</v>
      </c>
      <c r="AA91">
        <v>451009924.5</v>
      </c>
      <c r="AB91">
        <v>503985828.69999999</v>
      </c>
      <c r="AC91">
        <v>557289761.39999998</v>
      </c>
      <c r="AD91">
        <v>610994472.10000002</v>
      </c>
      <c r="AE91">
        <v>665394813.5</v>
      </c>
      <c r="AF91">
        <v>719535091</v>
      </c>
      <c r="AG91">
        <v>773404002.10000002</v>
      </c>
      <c r="AH91">
        <v>827498821.20000005</v>
      </c>
      <c r="AI91">
        <v>882302281.79999995</v>
      </c>
      <c r="AJ91">
        <v>938185454.89999998</v>
      </c>
      <c r="AK91">
        <v>995229324.70000005</v>
      </c>
      <c r="AL91">
        <v>1053226726</v>
      </c>
      <c r="AM91">
        <v>1111888406</v>
      </c>
      <c r="AN91">
        <v>1171068538</v>
      </c>
      <c r="AO91">
        <v>1230556818</v>
      </c>
      <c r="AP91">
        <v>1290101555</v>
      </c>
      <c r="AQ91">
        <v>1349551107</v>
      </c>
      <c r="AR91">
        <v>1408721878</v>
      </c>
      <c r="AS91">
        <v>1467438437</v>
      </c>
      <c r="AT91">
        <v>1525502349</v>
      </c>
      <c r="AU91">
        <v>1582649912</v>
      </c>
      <c r="AV91">
        <v>1638648811</v>
      </c>
      <c r="AW91">
        <v>1693316856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45367708.619999997</v>
      </c>
      <c r="G92">
        <v>44971607.049999997</v>
      </c>
      <c r="H92">
        <v>43573200.609999999</v>
      </c>
      <c r="I92">
        <v>42663606.560000002</v>
      </c>
      <c r="J92">
        <v>43516182.560000002</v>
      </c>
      <c r="K92">
        <v>45863832.049999997</v>
      </c>
      <c r="L92" s="273">
        <v>49384378.130000003</v>
      </c>
      <c r="M92">
        <v>53351018.549999997</v>
      </c>
      <c r="N92">
        <v>57015872.460000001</v>
      </c>
      <c r="O92">
        <v>58422899.549999997</v>
      </c>
      <c r="P92">
        <v>59734768.659999996</v>
      </c>
      <c r="Q92">
        <v>61437460.850000001</v>
      </c>
      <c r="R92">
        <v>65941541.719999999</v>
      </c>
      <c r="S92">
        <v>69684890.519999996</v>
      </c>
      <c r="T92">
        <v>74798879.590000004</v>
      </c>
      <c r="U92">
        <v>80478979.859999999</v>
      </c>
      <c r="V92">
        <v>91751856.939999998</v>
      </c>
      <c r="W92">
        <v>107945610.90000001</v>
      </c>
      <c r="X92">
        <v>124371838.3</v>
      </c>
      <c r="Y92">
        <v>134926993.09999999</v>
      </c>
      <c r="Z92">
        <v>144937687.80000001</v>
      </c>
      <c r="AA92">
        <v>152807801.5</v>
      </c>
      <c r="AB92">
        <v>158087783.5</v>
      </c>
      <c r="AC92">
        <v>161539134.09999999</v>
      </c>
      <c r="AD92">
        <v>164659846.90000001</v>
      </c>
      <c r="AE92">
        <v>166853046.90000001</v>
      </c>
      <c r="AF92">
        <v>167987507.90000001</v>
      </c>
      <c r="AG92">
        <v>168699726.80000001</v>
      </c>
      <c r="AH92">
        <v>170192702.19999999</v>
      </c>
      <c r="AI92">
        <v>172766462.30000001</v>
      </c>
      <c r="AJ92">
        <v>175654219.40000001</v>
      </c>
      <c r="AK92">
        <v>178107838.69999999</v>
      </c>
      <c r="AL92">
        <v>179595186.80000001</v>
      </c>
      <c r="AM92">
        <v>180469072.5</v>
      </c>
      <c r="AN92">
        <v>180827722</v>
      </c>
      <c r="AO92">
        <v>180428909</v>
      </c>
      <c r="AP92">
        <v>179434188.90000001</v>
      </c>
      <c r="AQ92">
        <v>178008413.19999999</v>
      </c>
      <c r="AR92">
        <v>176128846.69999999</v>
      </c>
      <c r="AS92">
        <v>173763802.80000001</v>
      </c>
      <c r="AT92">
        <v>170840278.5</v>
      </c>
      <c r="AU92">
        <v>167339217.59999999</v>
      </c>
      <c r="AV92">
        <v>163377728.80000001</v>
      </c>
      <c r="AW92">
        <v>159078007.69999999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326245137.5</v>
      </c>
      <c r="G93">
        <v>351612371.5</v>
      </c>
      <c r="H93">
        <v>376476959.39999998</v>
      </c>
      <c r="I93">
        <v>396829701.89999998</v>
      </c>
      <c r="J93">
        <v>416432083.10000002</v>
      </c>
      <c r="K93">
        <v>437584592.19999999</v>
      </c>
      <c r="L93">
        <v>460938562.69999999</v>
      </c>
      <c r="M93">
        <v>484158253.30000001</v>
      </c>
      <c r="N93">
        <v>505204199</v>
      </c>
      <c r="O93">
        <v>522612602.89999998</v>
      </c>
      <c r="P93">
        <v>537555816</v>
      </c>
      <c r="Q93">
        <v>553656446.5</v>
      </c>
      <c r="R93">
        <v>574552488.29999995</v>
      </c>
      <c r="S93">
        <v>595841379.89999998</v>
      </c>
      <c r="T93">
        <v>619908948.10000002</v>
      </c>
      <c r="U93">
        <v>644222737.10000002</v>
      </c>
      <c r="V93">
        <v>673231344.70000005</v>
      </c>
      <c r="W93">
        <v>705862763.60000002</v>
      </c>
      <c r="X93">
        <v>736772713.89999998</v>
      </c>
      <c r="Y93">
        <v>766597699.10000002</v>
      </c>
      <c r="Z93">
        <v>793341354.60000002</v>
      </c>
      <c r="AA93">
        <v>815432665.79999995</v>
      </c>
      <c r="AB93">
        <v>832069260.10000002</v>
      </c>
      <c r="AC93">
        <v>843860034.60000002</v>
      </c>
      <c r="AD93">
        <v>851992698.89999998</v>
      </c>
      <c r="AE93">
        <v>856633850.39999998</v>
      </c>
      <c r="AF93">
        <v>858728729.20000005</v>
      </c>
      <c r="AG93">
        <v>858526064.79999995</v>
      </c>
      <c r="AH93">
        <v>855816535.20000005</v>
      </c>
      <c r="AI93">
        <v>850327237.79999995</v>
      </c>
      <c r="AJ93">
        <v>842271996.10000002</v>
      </c>
      <c r="AK93">
        <v>832025374.5</v>
      </c>
      <c r="AL93">
        <v>819918488</v>
      </c>
      <c r="AM93">
        <v>806121793.5</v>
      </c>
      <c r="AN93">
        <v>790918831.60000002</v>
      </c>
      <c r="AO93">
        <v>774602020.89999998</v>
      </c>
      <c r="AP93">
        <v>757292179.10000002</v>
      </c>
      <c r="AQ93">
        <v>739166955.70000005</v>
      </c>
      <c r="AR93">
        <v>720266808.10000002</v>
      </c>
      <c r="AS93">
        <v>700788155.29999995</v>
      </c>
      <c r="AT93">
        <v>681125605.79999995</v>
      </c>
      <c r="AU93">
        <v>661586945.20000005</v>
      </c>
      <c r="AV93">
        <v>642304516.79999995</v>
      </c>
      <c r="AW93">
        <v>623300772.29999995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682000084.60000002</v>
      </c>
      <c r="G94">
        <v>703087624.89999998</v>
      </c>
      <c r="H94">
        <v>724141135.20000005</v>
      </c>
      <c r="I94">
        <v>742575441.79999995</v>
      </c>
      <c r="J94">
        <v>760695219.79999995</v>
      </c>
      <c r="K94">
        <v>779980440.60000002</v>
      </c>
      <c r="L94">
        <v>799956862</v>
      </c>
      <c r="M94">
        <v>818604664.70000005</v>
      </c>
      <c r="N94">
        <v>834517962.60000002</v>
      </c>
      <c r="O94">
        <v>848906439.70000005</v>
      </c>
      <c r="P94">
        <v>860476333</v>
      </c>
      <c r="Q94">
        <v>872166694.10000002</v>
      </c>
      <c r="R94">
        <v>883273354.5</v>
      </c>
      <c r="S94">
        <v>894077423.10000002</v>
      </c>
      <c r="T94">
        <v>903205159.79999995</v>
      </c>
      <c r="U94">
        <v>910496847.89999998</v>
      </c>
      <c r="V94">
        <v>912545144.89999998</v>
      </c>
      <c r="W94">
        <v>905721715.39999998</v>
      </c>
      <c r="X94">
        <v>896010487</v>
      </c>
      <c r="Y94">
        <v>881025929.89999998</v>
      </c>
      <c r="Z94">
        <v>864230021.89999998</v>
      </c>
      <c r="AA94">
        <v>846785995.70000005</v>
      </c>
      <c r="AB94">
        <v>829113442.39999998</v>
      </c>
      <c r="AC94">
        <v>811074700.70000005</v>
      </c>
      <c r="AD94">
        <v>792779643.79999995</v>
      </c>
      <c r="AE94">
        <v>774480094.39999998</v>
      </c>
      <c r="AF94">
        <v>756428039.70000005</v>
      </c>
      <c r="AG94">
        <v>738277077.10000002</v>
      </c>
      <c r="AH94">
        <v>718967653.20000005</v>
      </c>
      <c r="AI94">
        <v>697661045.79999995</v>
      </c>
      <c r="AJ94">
        <v>674667828.5</v>
      </c>
      <c r="AK94">
        <v>650780230</v>
      </c>
      <c r="AL94">
        <v>626543270.79999995</v>
      </c>
      <c r="AM94">
        <v>602002261.60000002</v>
      </c>
      <c r="AN94">
        <v>577771727.60000002</v>
      </c>
      <c r="AO94">
        <v>553940720.5</v>
      </c>
      <c r="AP94">
        <v>530585135.60000002</v>
      </c>
      <c r="AQ94">
        <v>507834738.89999998</v>
      </c>
      <c r="AR94">
        <v>485706021.10000002</v>
      </c>
      <c r="AS94">
        <v>464354028.19999999</v>
      </c>
      <c r="AT94">
        <v>444042753.60000002</v>
      </c>
      <c r="AU94">
        <v>424897346.80000001</v>
      </c>
      <c r="AV94">
        <v>406906002.5</v>
      </c>
      <c r="AW94">
        <v>390588352.69999999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775760731.29999995</v>
      </c>
      <c r="G95">
        <v>763660657</v>
      </c>
      <c r="H95">
        <v>751105026.79999995</v>
      </c>
      <c r="I95">
        <v>741760865.79999995</v>
      </c>
      <c r="J95">
        <v>731897967.70000005</v>
      </c>
      <c r="K95">
        <v>719602062.29999995</v>
      </c>
      <c r="L95">
        <v>704984726.20000005</v>
      </c>
      <c r="M95">
        <v>690392789.79999995</v>
      </c>
      <c r="N95">
        <v>678030720</v>
      </c>
      <c r="O95">
        <v>670785164.29999995</v>
      </c>
      <c r="P95">
        <v>666059296.70000005</v>
      </c>
      <c r="Q95">
        <v>659655055.20000005</v>
      </c>
      <c r="R95">
        <v>647755760.60000002</v>
      </c>
      <c r="S95">
        <v>634548081.10000002</v>
      </c>
      <c r="T95">
        <v>619014866.79999995</v>
      </c>
      <c r="U95">
        <v>601801206.5</v>
      </c>
      <c r="V95">
        <v>581230539.89999998</v>
      </c>
      <c r="W95">
        <v>557054090.29999995</v>
      </c>
      <c r="X95">
        <v>533347212.89999998</v>
      </c>
      <c r="Y95">
        <v>507097087.5</v>
      </c>
      <c r="Z95">
        <v>480819639.19999999</v>
      </c>
      <c r="AA95">
        <v>456353438.19999999</v>
      </c>
      <c r="AB95">
        <v>434553168.30000001</v>
      </c>
      <c r="AC95">
        <v>415287805.80000001</v>
      </c>
      <c r="AD95">
        <v>397772140.69999999</v>
      </c>
      <c r="AE95">
        <v>381844273.5</v>
      </c>
      <c r="AF95">
        <v>367457084.69999999</v>
      </c>
      <c r="AG95">
        <v>354282134.30000001</v>
      </c>
      <c r="AH95">
        <v>342209941.60000002</v>
      </c>
      <c r="AI95">
        <v>331269052</v>
      </c>
      <c r="AJ95">
        <v>321303679.10000002</v>
      </c>
      <c r="AK95">
        <v>312170152.10000002</v>
      </c>
      <c r="AL95">
        <v>303759585.69999999</v>
      </c>
      <c r="AM95">
        <v>295835308.30000001</v>
      </c>
      <c r="AN95">
        <v>288357890.19999999</v>
      </c>
      <c r="AO95">
        <v>281273767.19999999</v>
      </c>
      <c r="AP95">
        <v>274519514.5</v>
      </c>
      <c r="AQ95">
        <v>268071183.69999999</v>
      </c>
      <c r="AR95">
        <v>261913199.80000001</v>
      </c>
      <c r="AS95">
        <v>255986101.90000001</v>
      </c>
      <c r="AT95">
        <v>250131965.90000001</v>
      </c>
      <c r="AU95">
        <v>244199935.90000001</v>
      </c>
      <c r="AV95">
        <v>238196120.5</v>
      </c>
      <c r="AW95">
        <v>232216367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406703105.10000002</v>
      </c>
      <c r="G96">
        <v>400031326.80000001</v>
      </c>
      <c r="H96">
        <v>392809884</v>
      </c>
      <c r="I96">
        <v>387322844.60000002</v>
      </c>
      <c r="J96">
        <v>381420675.10000002</v>
      </c>
      <c r="K96">
        <v>373800570.89999998</v>
      </c>
      <c r="L96">
        <v>364633130.60000002</v>
      </c>
      <c r="M96">
        <v>355440942.39999998</v>
      </c>
      <c r="N96">
        <v>347619631.30000001</v>
      </c>
      <c r="O96">
        <v>342733629.39999998</v>
      </c>
      <c r="P96">
        <v>339397645.19999999</v>
      </c>
      <c r="Q96">
        <v>335134281.39999998</v>
      </c>
      <c r="R96">
        <v>327891239.60000002</v>
      </c>
      <c r="S96">
        <v>319891905.10000002</v>
      </c>
      <c r="T96">
        <v>310711683.89999998</v>
      </c>
      <c r="U96">
        <v>300650487.89999998</v>
      </c>
      <c r="V96">
        <v>288955765.5</v>
      </c>
      <c r="W96">
        <v>275489990.19999999</v>
      </c>
      <c r="X96">
        <v>262365704.30000001</v>
      </c>
      <c r="Y96">
        <v>247907695.40000001</v>
      </c>
      <c r="Z96">
        <v>233344115.40000001</v>
      </c>
      <c r="AA96">
        <v>219634771.69999999</v>
      </c>
      <c r="AB96">
        <v>207288434.19999999</v>
      </c>
      <c r="AC96">
        <v>196256986.40000001</v>
      </c>
      <c r="AD96">
        <v>186184513.5</v>
      </c>
      <c r="AE96">
        <v>177018309.30000001</v>
      </c>
      <c r="AF96">
        <v>168696835.80000001</v>
      </c>
      <c r="AG96">
        <v>161064080.69999999</v>
      </c>
      <c r="AH96">
        <v>154066584.19999999</v>
      </c>
      <c r="AI96">
        <v>147689660.19999999</v>
      </c>
      <c r="AJ96">
        <v>141851456.5</v>
      </c>
      <c r="AK96">
        <v>136490313.80000001</v>
      </c>
      <c r="AL96">
        <v>131554815.8</v>
      </c>
      <c r="AM96">
        <v>126937393.7</v>
      </c>
      <c r="AN96">
        <v>122625206.09999999</v>
      </c>
      <c r="AO96">
        <v>118574429.2</v>
      </c>
      <c r="AP96">
        <v>114751374.3</v>
      </c>
      <c r="AQ96">
        <v>111141133.5</v>
      </c>
      <c r="AR96">
        <v>107734098</v>
      </c>
      <c r="AS96">
        <v>104508082.2</v>
      </c>
      <c r="AT96">
        <v>101404663.90000001</v>
      </c>
      <c r="AU96">
        <v>98357929.469999999</v>
      </c>
      <c r="AV96">
        <v>95356283.689999998</v>
      </c>
      <c r="AW96">
        <v>92421677.150000006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180359252.09999999</v>
      </c>
      <c r="G97">
        <v>171742273</v>
      </c>
      <c r="H97">
        <v>163193203.90000001</v>
      </c>
      <c r="I97">
        <v>155766859.09999999</v>
      </c>
      <c r="J97">
        <v>148491852.80000001</v>
      </c>
      <c r="K97">
        <v>140859704.30000001</v>
      </c>
      <c r="L97">
        <v>132893805.5</v>
      </c>
      <c r="M97">
        <v>125302968.59999999</v>
      </c>
      <c r="N97">
        <v>118588454.09999999</v>
      </c>
      <c r="O97">
        <v>113242236.5</v>
      </c>
      <c r="P97">
        <v>108634025.59999999</v>
      </c>
      <c r="Q97">
        <v>103948840.3</v>
      </c>
      <c r="R97">
        <v>98429161.109999999</v>
      </c>
      <c r="S97">
        <v>92944420.780000001</v>
      </c>
      <c r="T97">
        <v>87228905.439999998</v>
      </c>
      <c r="U97">
        <v>81587738.629999995</v>
      </c>
      <c r="V97">
        <v>75733180.939999998</v>
      </c>
      <c r="W97">
        <v>69700489.870000005</v>
      </c>
      <c r="X97">
        <v>64030843.149999999</v>
      </c>
      <c r="Y97">
        <v>58412980</v>
      </c>
      <c r="Z97">
        <v>53084465.969999999</v>
      </c>
      <c r="AA97">
        <v>48308675.590000004</v>
      </c>
      <c r="AB97">
        <v>44163328.149999999</v>
      </c>
      <c r="AC97">
        <v>40580298.68</v>
      </c>
      <c r="AD97">
        <v>37434431.829999998</v>
      </c>
      <c r="AE97">
        <v>34679240.93</v>
      </c>
      <c r="AF97">
        <v>32256273.039999999</v>
      </c>
      <c r="AG97">
        <v>30110478.620000001</v>
      </c>
      <c r="AH97">
        <v>28231485.07</v>
      </c>
      <c r="AI97">
        <v>26610852.780000001</v>
      </c>
      <c r="AJ97">
        <v>25211784.699999999</v>
      </c>
      <c r="AK97">
        <v>24000912.09</v>
      </c>
      <c r="AL97">
        <v>22948580.43</v>
      </c>
      <c r="AM97">
        <v>22021449.23</v>
      </c>
      <c r="AN97">
        <v>21209801.850000001</v>
      </c>
      <c r="AO97">
        <v>20498185.670000002</v>
      </c>
      <c r="AP97">
        <v>19874621.379999999</v>
      </c>
      <c r="AQ97">
        <v>19329608.809999999</v>
      </c>
      <c r="AR97">
        <v>18853279.960000001</v>
      </c>
      <c r="AS97">
        <v>18426941.719999999</v>
      </c>
      <c r="AT97">
        <v>18016288.940000001</v>
      </c>
      <c r="AU97">
        <v>17594713.780000001</v>
      </c>
      <c r="AV97">
        <v>17160950.329999998</v>
      </c>
      <c r="AW97">
        <v>16727435.18</v>
      </c>
    </row>
    <row r="98" spans="2:49" x14ac:dyDescent="0.25">
      <c r="B98" t="s">
        <v>198</v>
      </c>
      <c r="C98">
        <v>59.785285595105599</v>
      </c>
      <c r="D98">
        <v>59.785285595105599</v>
      </c>
      <c r="E98">
        <v>59.791730739999998</v>
      </c>
      <c r="F98">
        <v>58.649482599999999</v>
      </c>
      <c r="G98">
        <v>58.400845830000002</v>
      </c>
      <c r="H98">
        <v>58.659697559999998</v>
      </c>
      <c r="I98">
        <v>57.628849709999997</v>
      </c>
      <c r="J98">
        <v>56.947527690000001</v>
      </c>
      <c r="K98">
        <v>57.276318209999999</v>
      </c>
      <c r="L98">
        <v>56.775893859999996</v>
      </c>
      <c r="M98">
        <v>64.929650050000006</v>
      </c>
      <c r="N98">
        <v>73.140550939999997</v>
      </c>
      <c r="O98">
        <v>82.550231670000002</v>
      </c>
      <c r="P98">
        <v>92.751064810000003</v>
      </c>
      <c r="Q98">
        <v>108.8713377</v>
      </c>
      <c r="R98">
        <v>106.419635</v>
      </c>
      <c r="S98">
        <v>105.41330189999999</v>
      </c>
      <c r="T98">
        <v>102.08740950000001</v>
      </c>
      <c r="U98">
        <v>98.114591189999999</v>
      </c>
      <c r="V98">
        <v>93.740186449999996</v>
      </c>
      <c r="W98">
        <v>105.76943850000001</v>
      </c>
      <c r="X98">
        <v>106.25559749999999</v>
      </c>
      <c r="Y98">
        <v>103.3336774</v>
      </c>
      <c r="Z98">
        <v>101.74987230000001</v>
      </c>
      <c r="AA98">
        <v>100.42603440000001</v>
      </c>
      <c r="AB98">
        <v>99.117585250000005</v>
      </c>
      <c r="AC98">
        <v>98.845423299999894</v>
      </c>
      <c r="AD98">
        <v>97.499714990000001</v>
      </c>
      <c r="AE98">
        <v>96.039974990000005</v>
      </c>
      <c r="AF98">
        <v>94.699684759999997</v>
      </c>
      <c r="AG98">
        <v>92.945669519999996</v>
      </c>
      <c r="AH98">
        <v>90.905274109999894</v>
      </c>
      <c r="AI98">
        <v>88.498999900000001</v>
      </c>
      <c r="AJ98">
        <v>85.806101350000006</v>
      </c>
      <c r="AK98">
        <v>82.782517600000006</v>
      </c>
      <c r="AL98">
        <v>79.130039690000004</v>
      </c>
      <c r="AM98">
        <v>75.121840410000004</v>
      </c>
      <c r="AN98">
        <v>72.01486835</v>
      </c>
      <c r="AO98">
        <v>68.819390100000007</v>
      </c>
      <c r="AP98">
        <v>65.515122059999996</v>
      </c>
      <c r="AQ98">
        <v>62.075247650000001</v>
      </c>
      <c r="AR98">
        <v>58.475295750000001</v>
      </c>
      <c r="AS98">
        <v>57.295563360000003</v>
      </c>
      <c r="AT98">
        <v>56.215778970000002</v>
      </c>
      <c r="AU98">
        <v>55.21578177</v>
      </c>
      <c r="AV98">
        <v>54.290679220000001</v>
      </c>
      <c r="AW98">
        <v>53.432804740000002</v>
      </c>
    </row>
    <row r="99" spans="2:49" x14ac:dyDescent="0.25">
      <c r="B99" t="s">
        <v>199</v>
      </c>
      <c r="C99">
        <v>59.785285595105599</v>
      </c>
      <c r="D99">
        <v>59.785285595105599</v>
      </c>
      <c r="E99">
        <v>59.791689769999998</v>
      </c>
      <c r="F99">
        <v>58.649463619999999</v>
      </c>
      <c r="G99">
        <v>58.400867249999997</v>
      </c>
      <c r="H99">
        <v>58.65977504</v>
      </c>
      <c r="I99">
        <v>57.628978359999998</v>
      </c>
      <c r="J99">
        <v>56.947706580000002</v>
      </c>
      <c r="K99">
        <v>57.276552150000001</v>
      </c>
      <c r="L99">
        <v>56.776178819999998</v>
      </c>
      <c r="M99">
        <v>64.930039550000004</v>
      </c>
      <c r="N99">
        <v>73.141046970000005</v>
      </c>
      <c r="O99">
        <v>82.550858899999994</v>
      </c>
      <c r="P99">
        <v>92.751839759999996</v>
      </c>
      <c r="Q99">
        <v>108.8723238</v>
      </c>
      <c r="R99">
        <v>106.42065789999999</v>
      </c>
      <c r="S99">
        <v>105.4143669</v>
      </c>
      <c r="T99">
        <v>102.0884744</v>
      </c>
      <c r="U99">
        <v>98.115635729999994</v>
      </c>
      <c r="V99">
        <v>93.741195020000006</v>
      </c>
      <c r="W99">
        <v>89.474496220000006</v>
      </c>
      <c r="X99">
        <v>85.369882610000005</v>
      </c>
      <c r="Y99">
        <v>81.69384685</v>
      </c>
      <c r="Z99">
        <v>78.472007329999997</v>
      </c>
      <c r="AA99">
        <v>75.742310919999994</v>
      </c>
      <c r="AB99">
        <v>73.438900709999999</v>
      </c>
      <c r="AC99">
        <v>71.507846060000006</v>
      </c>
      <c r="AD99">
        <v>69.827767190000003</v>
      </c>
      <c r="AE99">
        <v>68.370102930000002</v>
      </c>
      <c r="AF99">
        <v>67.162025909999997</v>
      </c>
      <c r="AG99">
        <v>65.996010979999994</v>
      </c>
      <c r="AH99">
        <v>64.895626210000003</v>
      </c>
      <c r="AI99">
        <v>63.847836180000002</v>
      </c>
      <c r="AJ99">
        <v>62.845132589999999</v>
      </c>
      <c r="AK99">
        <v>61.861220119999999</v>
      </c>
      <c r="AL99">
        <v>60.89069276</v>
      </c>
      <c r="AM99">
        <v>59.938213310000002</v>
      </c>
      <c r="AN99">
        <v>59.070944429999997</v>
      </c>
      <c r="AO99">
        <v>58.237159490000003</v>
      </c>
      <c r="AP99">
        <v>57.417815570000002</v>
      </c>
      <c r="AQ99">
        <v>56.596267730000001</v>
      </c>
      <c r="AR99">
        <v>55.770565900000001</v>
      </c>
      <c r="AS99">
        <v>54.778205110000002</v>
      </c>
      <c r="AT99">
        <v>53.735417259999998</v>
      </c>
      <c r="AU99">
        <v>52.662639069999997</v>
      </c>
      <c r="AV99">
        <v>51.560979019999998</v>
      </c>
      <c r="AW99">
        <v>50.41404258</v>
      </c>
    </row>
    <row r="100" spans="2:49" x14ac:dyDescent="0.25">
      <c r="B100" t="s">
        <v>200</v>
      </c>
      <c r="C100">
        <v>0.96116878123798499</v>
      </c>
      <c r="D100">
        <v>0.98039215686274495</v>
      </c>
      <c r="E100">
        <v>0.99991954579999998</v>
      </c>
      <c r="F100">
        <v>1.0233824890000001</v>
      </c>
      <c r="G100">
        <v>1.0436264200000001</v>
      </c>
      <c r="H100">
        <v>1.0578977089999999</v>
      </c>
      <c r="I100">
        <v>1.0699750400000001</v>
      </c>
      <c r="J100">
        <v>1.081774155</v>
      </c>
      <c r="K100">
        <v>1.092176196</v>
      </c>
      <c r="L100">
        <v>1.1062594560000001</v>
      </c>
      <c r="M100">
        <v>1.1224418350000001</v>
      </c>
      <c r="N100">
        <v>1.1396957700000001</v>
      </c>
      <c r="O100">
        <v>1.15475368</v>
      </c>
      <c r="P100">
        <v>1.1694208129999999</v>
      </c>
      <c r="Q100">
        <v>1.1920357290000001</v>
      </c>
      <c r="R100">
        <v>1.2275348500000001</v>
      </c>
      <c r="S100">
        <v>1.277850868</v>
      </c>
      <c r="T100">
        <v>1.3268392120000001</v>
      </c>
      <c r="U100">
        <v>1.383807158</v>
      </c>
      <c r="V100">
        <v>1.4492031489999999</v>
      </c>
      <c r="W100">
        <v>1.525617676</v>
      </c>
      <c r="X100">
        <v>1.5254689699999999</v>
      </c>
      <c r="Y100">
        <v>1.597300556</v>
      </c>
      <c r="Z100">
        <v>1.6568164999999999</v>
      </c>
      <c r="AA100">
        <v>1.714911469</v>
      </c>
      <c r="AB100">
        <v>1.770918743</v>
      </c>
      <c r="AC100">
        <v>1.824424708</v>
      </c>
      <c r="AD100">
        <v>1.87958716</v>
      </c>
      <c r="AE100">
        <v>1.934200814</v>
      </c>
      <c r="AF100">
        <v>1.9890016230000001</v>
      </c>
      <c r="AG100">
        <v>2.0462540329999999</v>
      </c>
      <c r="AH100">
        <v>2.1074908410000002</v>
      </c>
      <c r="AI100">
        <v>2.1757739100000002</v>
      </c>
      <c r="AJ100">
        <v>2.2512205889999999</v>
      </c>
      <c r="AK100">
        <v>2.3349481559999998</v>
      </c>
      <c r="AL100">
        <v>2.4271404799999998</v>
      </c>
      <c r="AM100">
        <v>2.5279345559999999</v>
      </c>
      <c r="AN100">
        <v>2.6371284859999999</v>
      </c>
      <c r="AO100">
        <v>2.7536860999999999</v>
      </c>
      <c r="AP100">
        <v>2.8770137679999999</v>
      </c>
      <c r="AQ100">
        <v>3.0065970339999999</v>
      </c>
      <c r="AR100">
        <v>3.141025951</v>
      </c>
      <c r="AS100">
        <v>3.2786586259999999</v>
      </c>
      <c r="AT100">
        <v>3.419534203</v>
      </c>
      <c r="AU100">
        <v>3.5620365920000001</v>
      </c>
      <c r="AV100">
        <v>3.705300405</v>
      </c>
      <c r="AW100">
        <v>3.8489249870000002</v>
      </c>
    </row>
    <row r="101" spans="2:49" x14ac:dyDescent="0.25">
      <c r="B101" t="s">
        <v>201</v>
      </c>
      <c r="C101">
        <v>0.96116878123798499</v>
      </c>
      <c r="D101">
        <v>0.98039215686274495</v>
      </c>
      <c r="E101">
        <v>0.99992040059999998</v>
      </c>
      <c r="F101">
        <v>1.023382612</v>
      </c>
      <c r="G101">
        <v>1.0436257330000001</v>
      </c>
      <c r="H101">
        <v>1.05789595</v>
      </c>
      <c r="I101">
        <v>1.0699722730000001</v>
      </c>
      <c r="J101">
        <v>1.0817703590000001</v>
      </c>
      <c r="K101">
        <v>1.092171311</v>
      </c>
      <c r="L101">
        <v>1.1062534580000001</v>
      </c>
      <c r="M101">
        <v>1.122434752</v>
      </c>
      <c r="N101">
        <v>1.1396876490000001</v>
      </c>
      <c r="O101">
        <v>1.154744657</v>
      </c>
      <c r="P101">
        <v>1.1694109420000001</v>
      </c>
      <c r="Q101">
        <v>1.1920250029999999</v>
      </c>
      <c r="R101">
        <v>1.2275232039999999</v>
      </c>
      <c r="S101">
        <v>1.2778382589999999</v>
      </c>
      <c r="T101">
        <v>1.326825693</v>
      </c>
      <c r="U101">
        <v>1.3837927400000001</v>
      </c>
      <c r="V101">
        <v>1.449187848</v>
      </c>
      <c r="W101">
        <v>1.518339841</v>
      </c>
      <c r="X101">
        <v>1.5909858130000001</v>
      </c>
      <c r="Y101">
        <v>1.6612812029999999</v>
      </c>
      <c r="Z101">
        <v>1.7271032150000001</v>
      </c>
      <c r="AA101">
        <v>1.78650647</v>
      </c>
      <c r="AB101">
        <v>1.838812079</v>
      </c>
      <c r="AC101">
        <v>1.884146696</v>
      </c>
      <c r="AD101">
        <v>1.9237154460000001</v>
      </c>
      <c r="AE101">
        <v>1.9586130020000001</v>
      </c>
      <c r="AF101">
        <v>1.990145461</v>
      </c>
      <c r="AG101">
        <v>2.0195029519999999</v>
      </c>
      <c r="AH101">
        <v>2.047871035</v>
      </c>
      <c r="AI101">
        <v>2.0754966069999998</v>
      </c>
      <c r="AJ101">
        <v>2.102634417</v>
      </c>
      <c r="AK101">
        <v>2.1300329730000001</v>
      </c>
      <c r="AL101">
        <v>2.157647012</v>
      </c>
      <c r="AM101">
        <v>2.1855106640000002</v>
      </c>
      <c r="AN101">
        <v>2.213100211</v>
      </c>
      <c r="AO101">
        <v>2.2408942610000002</v>
      </c>
      <c r="AP101">
        <v>2.2692687450000002</v>
      </c>
      <c r="AQ101">
        <v>2.2987416970000001</v>
      </c>
      <c r="AR101">
        <v>2.329374713</v>
      </c>
      <c r="AS101">
        <v>2.3616597339999998</v>
      </c>
      <c r="AT101">
        <v>2.3963350569999999</v>
      </c>
      <c r="AU101">
        <v>2.4336158160000001</v>
      </c>
      <c r="AV101">
        <v>2.473880554</v>
      </c>
      <c r="AW101">
        <v>2.5184457990000002</v>
      </c>
    </row>
    <row r="102" spans="2:49" x14ac:dyDescent="0.25">
      <c r="B102" t="s">
        <v>202</v>
      </c>
      <c r="C102">
        <v>0</v>
      </c>
      <c r="D102" s="39">
        <v>0</v>
      </c>
      <c r="E102" s="39">
        <v>3.4131239825541099E-4</v>
      </c>
      <c r="F102" s="39">
        <v>9.3715002646987901E-5</v>
      </c>
      <c r="G102" s="39">
        <v>9.4526730842758798E-5</v>
      </c>
      <c r="H102" s="39">
        <v>7.1243471344573095E-5</v>
      </c>
      <c r="I102" s="39">
        <v>7.5045274949836401E-5</v>
      </c>
      <c r="J102" s="39">
        <v>8.0371055677375098E-5</v>
      </c>
      <c r="K102" s="39">
        <v>7.5648941511019502E-5</v>
      </c>
      <c r="L102" s="39">
        <v>7.3100107944590307E-5</v>
      </c>
      <c r="M102" s="39">
        <v>7.3871651373735804E-5</v>
      </c>
      <c r="N102" s="39">
        <v>7.3892230556538098E-5</v>
      </c>
      <c r="O102" s="39">
        <v>8.0659939150073899E-5</v>
      </c>
      <c r="P102" s="39">
        <v>8.6512636832125595E-5</v>
      </c>
      <c r="Q102" s="39">
        <v>9.1134297264261395E-5</v>
      </c>
      <c r="R102" s="39">
        <v>9.6101678370708003E-5</v>
      </c>
      <c r="S102" s="39">
        <v>1.04024500724442E-4</v>
      </c>
      <c r="T102" s="39">
        <v>9.2605414314661503E-5</v>
      </c>
      <c r="U102" s="39">
        <v>8.8978598000721804E-5</v>
      </c>
      <c r="V102" s="39">
        <v>8.3201363154650196E-5</v>
      </c>
      <c r="W102">
        <v>1.06515618783031</v>
      </c>
      <c r="X102">
        <v>0.51055050437469596</v>
      </c>
      <c r="Y102">
        <v>2.7841937762786899</v>
      </c>
      <c r="Z102">
        <v>3.3118172756159798</v>
      </c>
      <c r="AA102">
        <v>3.3940702064875601</v>
      </c>
      <c r="AB102">
        <v>3.10503572497782</v>
      </c>
      <c r="AC102">
        <v>2.6547613814895001</v>
      </c>
      <c r="AD102">
        <v>2.8190010523404898</v>
      </c>
      <c r="AE102">
        <v>2.9101983989188098</v>
      </c>
      <c r="AF102">
        <v>3.1401169880606399</v>
      </c>
      <c r="AG102" s="39">
        <v>3.4545060711332001</v>
      </c>
      <c r="AH102" s="39">
        <v>3.8835811591702898</v>
      </c>
      <c r="AI102">
        <v>4.4910213902852698</v>
      </c>
      <c r="AJ102">
        <v>5.0345274363025903</v>
      </c>
      <c r="AK102">
        <v>5.5110676669363201</v>
      </c>
      <c r="AL102" s="39">
        <v>5.8961867240320398</v>
      </c>
      <c r="AM102">
        <v>6.2187629313869204</v>
      </c>
      <c r="AN102">
        <v>6.5862777555739198</v>
      </c>
      <c r="AO102">
        <v>6.8515540139778297</v>
      </c>
      <c r="AP102">
        <v>7.0555427536761899</v>
      </c>
      <c r="AQ102">
        <v>7.2101785895642303</v>
      </c>
      <c r="AR102">
        <v>7.2971314877048696</v>
      </c>
      <c r="AS102">
        <v>7.3013600212021101</v>
      </c>
      <c r="AT102">
        <v>7.2908923803025099</v>
      </c>
      <c r="AU102">
        <v>7.2659396262584703</v>
      </c>
      <c r="AV102">
        <v>7.2429370892306197</v>
      </c>
      <c r="AW102">
        <v>7.1639721453859702</v>
      </c>
    </row>
    <row r="103" spans="2:49" x14ac:dyDescent="0.25">
      <c r="B103" t="s">
        <v>203</v>
      </c>
      <c r="C103" s="39">
        <v>0</v>
      </c>
      <c r="D103" s="39">
        <v>0</v>
      </c>
      <c r="E103" s="39">
        <v>0</v>
      </c>
      <c r="F103" s="39">
        <v>-8.7933416104135605E-8</v>
      </c>
      <c r="G103" s="39">
        <v>-1.7574330879455099E-7</v>
      </c>
      <c r="H103" s="39">
        <v>-1.76702075194157E-7</v>
      </c>
      <c r="I103" s="39">
        <v>-8.72329875001298E-8</v>
      </c>
      <c r="J103" s="39">
        <v>0</v>
      </c>
      <c r="K103" s="39">
        <v>1.7342958180677199E-7</v>
      </c>
      <c r="L103" s="39">
        <v>2.5941160330944502E-7</v>
      </c>
      <c r="M103" s="39">
        <v>4.2851360237960899E-7</v>
      </c>
      <c r="N103" s="39">
        <v>5.0832340559026005E-7</v>
      </c>
      <c r="O103" s="39">
        <v>6.6204339788100697E-7</v>
      </c>
      <c r="P103" s="39">
        <v>7.2728965072599305E-7</v>
      </c>
      <c r="Q103" s="39">
        <v>8.6794773590526099E-7</v>
      </c>
      <c r="R103" s="39">
        <v>1.0014883145004201E-6</v>
      </c>
      <c r="S103" s="39">
        <v>3.2724326581856597E-5</v>
      </c>
      <c r="T103" s="39">
        <v>4.7759010746162201E-5</v>
      </c>
      <c r="U103" s="39">
        <v>5.8881780606867497E-5</v>
      </c>
      <c r="V103" s="39">
        <v>6.07630148641291E-5</v>
      </c>
      <c r="W103" s="39">
        <v>0.57558599991427395</v>
      </c>
      <c r="X103">
        <v>-0.1483873227334</v>
      </c>
      <c r="Y103">
        <v>3.0589434913918998</v>
      </c>
      <c r="Z103">
        <v>2.9325307596230501</v>
      </c>
      <c r="AA103">
        <v>2.41459906068541</v>
      </c>
      <c r="AB103">
        <v>1.49490023335292</v>
      </c>
      <c r="AC103">
        <v>0.46459914338057301</v>
      </c>
      <c r="AD103">
        <v>-0.25191273215785498</v>
      </c>
      <c r="AE103">
        <v>-0.70767588886254595</v>
      </c>
      <c r="AF103">
        <v>-0.87685583905289199</v>
      </c>
      <c r="AG103">
        <v>-0.73332347773006301</v>
      </c>
      <c r="AH103">
        <v>-0.322309235535711</v>
      </c>
      <c r="AI103">
        <v>0.25855099983116397</v>
      </c>
      <c r="AJ103">
        <v>0.93627270460761003</v>
      </c>
      <c r="AK103">
        <v>1.6153232255963601</v>
      </c>
      <c r="AL103">
        <v>2.27391243315757</v>
      </c>
      <c r="AM103">
        <v>2.9660079546264702</v>
      </c>
      <c r="AN103">
        <v>3.7718961362855001</v>
      </c>
      <c r="AO103">
        <v>4.5841857444840199</v>
      </c>
      <c r="AP103">
        <v>5.3831703233483799</v>
      </c>
      <c r="AQ103">
        <v>6.1581089652916301</v>
      </c>
      <c r="AR103">
        <v>6.9558229947182397</v>
      </c>
      <c r="AS103">
        <v>7.8481137557784004</v>
      </c>
      <c r="AT103">
        <v>8.5124017900202595</v>
      </c>
      <c r="AU103">
        <v>9.0920365941071903</v>
      </c>
      <c r="AV103">
        <v>9.6213616483322202</v>
      </c>
      <c r="AW103">
        <v>9.9768785220925</v>
      </c>
    </row>
    <row r="104" spans="2:49" x14ac:dyDescent="0.25">
      <c r="B104" t="s">
        <v>204</v>
      </c>
      <c r="C104">
        <v>0</v>
      </c>
      <c r="D104" s="39">
        <v>0</v>
      </c>
      <c r="E104" s="39">
        <v>3.2218225687996602E-3</v>
      </c>
      <c r="F104" s="39">
        <v>2.6739277091403198E-3</v>
      </c>
      <c r="G104" s="39">
        <v>2.6585319814698099E-3</v>
      </c>
      <c r="H104" s="39">
        <v>2.38032172357183E-3</v>
      </c>
      <c r="I104" s="39">
        <v>2.4562112864945302E-3</v>
      </c>
      <c r="J104" s="39">
        <v>2.5602814852643198E-3</v>
      </c>
      <c r="K104" s="39">
        <v>2.5204491470365302E-3</v>
      </c>
      <c r="L104" s="39">
        <v>2.5213526140044299E-3</v>
      </c>
      <c r="M104" s="39">
        <v>2.6028174830550199E-3</v>
      </c>
      <c r="N104" s="39">
        <v>2.5829340853711301E-3</v>
      </c>
      <c r="O104" s="39">
        <v>2.73245030735225E-3</v>
      </c>
      <c r="P104" s="39">
        <v>2.83223938584154E-3</v>
      </c>
      <c r="Q104" s="39">
        <v>2.9052807739571298E-3</v>
      </c>
      <c r="R104" s="39">
        <v>2.9699174277419901E-3</v>
      </c>
      <c r="S104" s="39">
        <v>3.0779666067015602E-3</v>
      </c>
      <c r="T104">
        <v>3.0947658120838999E-3</v>
      </c>
      <c r="U104">
        <v>3.03016875873307E-3</v>
      </c>
      <c r="V104">
        <v>3.0124320459457002E-3</v>
      </c>
      <c r="W104">
        <v>6.2806095998758398</v>
      </c>
      <c r="X104">
        <v>4.21484370404721</v>
      </c>
      <c r="Y104">
        <v>9.1443250129542797</v>
      </c>
      <c r="Z104">
        <v>12.1959171479081</v>
      </c>
      <c r="AA104">
        <v>14.463268402113799</v>
      </c>
      <c r="AB104">
        <v>16.000263276190498</v>
      </c>
      <c r="AC104">
        <v>17.0499706954107</v>
      </c>
      <c r="AD104">
        <v>22.617616625187502</v>
      </c>
      <c r="AE104">
        <v>26.685779415085602</v>
      </c>
      <c r="AF104">
        <v>30.7157025270105</v>
      </c>
      <c r="AG104">
        <v>34.750323803168499</v>
      </c>
      <c r="AH104">
        <v>38.830241848302201</v>
      </c>
      <c r="AI104">
        <v>43.5076153113638</v>
      </c>
      <c r="AJ104">
        <v>47.238318925142302</v>
      </c>
      <c r="AK104">
        <v>50.633063185516598</v>
      </c>
      <c r="AL104">
        <v>53.553172368080602</v>
      </c>
      <c r="AM104" s="39">
        <v>55.963666347200999</v>
      </c>
      <c r="AN104">
        <v>58.544043803780902</v>
      </c>
      <c r="AO104">
        <v>60.250106080445498</v>
      </c>
      <c r="AP104">
        <v>61.531037482262001</v>
      </c>
      <c r="AQ104">
        <v>62.467519965393798</v>
      </c>
      <c r="AR104">
        <v>62.706079449567497</v>
      </c>
      <c r="AS104">
        <v>62.188391105055302</v>
      </c>
      <c r="AT104">
        <v>62.172259813071697</v>
      </c>
      <c r="AU104">
        <v>62.007134700250901</v>
      </c>
      <c r="AV104">
        <v>61.759529602989097</v>
      </c>
      <c r="AW104" s="39">
        <v>61.460709689598097</v>
      </c>
    </row>
    <row r="105" spans="2:49" x14ac:dyDescent="0.2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 s="39">
        <v>-2.6944497244496498E-5</v>
      </c>
      <c r="T105" s="39">
        <v>-4.6270003717374603E-5</v>
      </c>
      <c r="U105" s="39">
        <v>-6.0736812090844701E-5</v>
      </c>
      <c r="V105" s="39">
        <v>-6.6419080591018006E-5</v>
      </c>
      <c r="W105" s="39">
        <v>-0.103750292811477</v>
      </c>
      <c r="X105" s="39">
        <v>-0.41060525407694498</v>
      </c>
      <c r="Y105">
        <v>3.4557991603123499E-2</v>
      </c>
      <c r="Z105">
        <v>0.178343846740181</v>
      </c>
      <c r="AA105">
        <v>0.173691522296226</v>
      </c>
      <c r="AB105">
        <v>7.48180489760885E-2</v>
      </c>
      <c r="AC105">
        <v>-9.2687171384842004E-2</v>
      </c>
      <c r="AD105" s="39">
        <v>-0.299106881067501</v>
      </c>
      <c r="AE105" s="39">
        <v>-0.56158656293381304</v>
      </c>
      <c r="AF105" s="39">
        <v>-0.86278466779886598</v>
      </c>
      <c r="AG105" s="39">
        <v>-1.44867025073781</v>
      </c>
      <c r="AH105">
        <v>-2.0738039788072302</v>
      </c>
      <c r="AI105" s="39">
        <v>-2.5578880681168599</v>
      </c>
      <c r="AJ105" s="39">
        <v>-3.11117364065682</v>
      </c>
      <c r="AK105" s="39">
        <v>-3.7317809968833302</v>
      </c>
      <c r="AL105" s="39">
        <v>-4.41358300149599</v>
      </c>
      <c r="AM105" s="39">
        <v>-5.1460776967880903</v>
      </c>
      <c r="AN105" s="39">
        <v>-5.9244949274149299</v>
      </c>
      <c r="AO105">
        <v>-6.7258829236278803</v>
      </c>
      <c r="AP105">
        <v>-7.5358737318696001</v>
      </c>
      <c r="AQ105">
        <v>-8.3403092586989391</v>
      </c>
      <c r="AR105">
        <v>-9.1239071344850409</v>
      </c>
      <c r="AS105">
        <v>-9.8785425440023396</v>
      </c>
      <c r="AT105">
        <v>-10.585045040342401</v>
      </c>
      <c r="AU105">
        <v>-11.2327812694447</v>
      </c>
      <c r="AV105">
        <v>-11.815881887219</v>
      </c>
      <c r="AW105">
        <v>-12.3280094085216</v>
      </c>
    </row>
    <row r="106" spans="2:49" x14ac:dyDescent="0.25">
      <c r="B106" t="s">
        <v>206</v>
      </c>
      <c r="C106">
        <v>0</v>
      </c>
      <c r="D106" s="39">
        <v>0</v>
      </c>
      <c r="E106" s="39">
        <v>-1.22953568190142E-3</v>
      </c>
      <c r="F106" s="39">
        <v>-3.3619996150369098E-4</v>
      </c>
      <c r="G106" s="39">
        <v>-3.3686827259904402E-4</v>
      </c>
      <c r="H106" s="39">
        <v>-2.7926893282348398E-4</v>
      </c>
      <c r="I106" s="39">
        <v>-2.7632093295704098E-4</v>
      </c>
      <c r="J106" s="39">
        <v>-2.8138068488558999E-4</v>
      </c>
      <c r="K106" s="39">
        <v>-2.6662697084622801E-4</v>
      </c>
      <c r="L106" s="39">
        <v>-2.5297971528726E-4</v>
      </c>
      <c r="M106" s="39">
        <v>-2.4619924232638298E-4</v>
      </c>
      <c r="N106" s="39">
        <v>-2.3177908662352901E-4</v>
      </c>
      <c r="O106" s="39">
        <v>-2.5234955123298799E-4</v>
      </c>
      <c r="P106" s="39">
        <v>-2.7043476853449901E-4</v>
      </c>
      <c r="Q106" s="39">
        <v>-2.8501654298906899E-4</v>
      </c>
      <c r="R106" s="39">
        <v>-3.0093454129742598E-4</v>
      </c>
      <c r="S106" s="39">
        <v>-1.8284903207099699E-4</v>
      </c>
      <c r="T106" s="39">
        <v>-1.45358957859276E-4</v>
      </c>
      <c r="U106">
        <v>-1.1569458959748101E-4</v>
      </c>
      <c r="V106" s="39">
        <v>-1.03456741284979E-4</v>
      </c>
      <c r="W106" s="39">
        <v>1.0081996950929299</v>
      </c>
      <c r="X106">
        <v>-5.2040597461033802E-2</v>
      </c>
      <c r="Y106">
        <v>2.1266613739626199</v>
      </c>
      <c r="Z106">
        <v>1.94112541274773</v>
      </c>
      <c r="AA106">
        <v>1.8256328077216499</v>
      </c>
      <c r="AB106">
        <v>1.60825582779706</v>
      </c>
      <c r="AC106">
        <v>1.3563472638355101</v>
      </c>
      <c r="AD106">
        <v>2.08194367570619</v>
      </c>
      <c r="AE106">
        <v>2.7406467864544402</v>
      </c>
      <c r="AF106">
        <v>3.4847679083082701</v>
      </c>
      <c r="AG106">
        <v>4.3332813545350701</v>
      </c>
      <c r="AH106">
        <v>5.3426055836029702</v>
      </c>
      <c r="AI106">
        <v>6.5534396880758399</v>
      </c>
      <c r="AJ106">
        <v>7.6064310227860803</v>
      </c>
      <c r="AK106">
        <v>8.6179053303311495</v>
      </c>
      <c r="AL106">
        <v>9.5581505446278907</v>
      </c>
      <c r="AM106">
        <v>10.4326841942675</v>
      </c>
      <c r="AN106">
        <v>11.398067545468599</v>
      </c>
      <c r="AO106">
        <v>12.2355309118565</v>
      </c>
      <c r="AP106">
        <v>13.0092093689063</v>
      </c>
      <c r="AQ106">
        <v>13.719398046770999</v>
      </c>
      <c r="AR106">
        <v>14.3493557764636</v>
      </c>
      <c r="AS106">
        <v>15.150389084902599</v>
      </c>
      <c r="AT106">
        <v>15.7959998003309</v>
      </c>
      <c r="AU106">
        <v>16.2956232393711</v>
      </c>
      <c r="AV106">
        <v>16.708340040847901</v>
      </c>
      <c r="AW106">
        <v>17.016152113754501</v>
      </c>
    </row>
    <row r="107" spans="2:49" x14ac:dyDescent="0.25">
      <c r="B107" t="s">
        <v>207</v>
      </c>
      <c r="C107">
        <v>0</v>
      </c>
      <c r="D107" s="39">
        <v>0</v>
      </c>
      <c r="E107" s="39">
        <v>2.9941877937554601E-4</v>
      </c>
      <c r="F107" s="39">
        <v>7.0336392967232294E-5</v>
      </c>
      <c r="G107" s="39">
        <v>8.9677270806789999E-5</v>
      </c>
      <c r="H107" s="39">
        <v>9.2787171059212305E-5</v>
      </c>
      <c r="I107" s="39">
        <v>1.1959737867169001E-4</v>
      </c>
      <c r="J107" s="39">
        <v>1.5180604887449201E-4</v>
      </c>
      <c r="K107" s="39">
        <v>1.7081277784575201E-4</v>
      </c>
      <c r="L107" s="39">
        <v>1.9418773062190799E-4</v>
      </c>
      <c r="M107" s="39">
        <v>2.2193444521832699E-4</v>
      </c>
      <c r="N107" s="39">
        <v>2.4926622582584202E-4</v>
      </c>
      <c r="O107" s="39">
        <v>2.7220014334056099E-4</v>
      </c>
      <c r="P107" s="39">
        <v>2.9687085375193403E-4</v>
      </c>
      <c r="Q107" s="39">
        <v>3.1781082669504702E-4</v>
      </c>
      <c r="R107" s="39">
        <v>3.2809357819463199E-4</v>
      </c>
      <c r="S107" s="39">
        <v>2.6895482770142299E-4</v>
      </c>
      <c r="T107" s="39">
        <v>2.5779305828435502E-4</v>
      </c>
      <c r="U107">
        <v>2.49433521389355E-4</v>
      </c>
      <c r="V107" s="39">
        <v>2.4182259484965799E-4</v>
      </c>
      <c r="W107" s="39">
        <v>-0.19369340490134801</v>
      </c>
      <c r="X107">
        <v>-0.98781784447876997</v>
      </c>
      <c r="Y107">
        <v>-1.54720684799676</v>
      </c>
      <c r="Z107" s="39">
        <v>-1.4881475681234499</v>
      </c>
      <c r="AA107">
        <v>-1.4136009739231501</v>
      </c>
      <c r="AB107">
        <v>-1.2785706017688401</v>
      </c>
      <c r="AC107">
        <v>-1.11107175529775</v>
      </c>
      <c r="AD107">
        <v>-1.1438625355648899</v>
      </c>
      <c r="AE107">
        <v>-1.1406937321614901</v>
      </c>
      <c r="AF107">
        <v>-1.1467640914853801</v>
      </c>
      <c r="AG107">
        <v>-1.23908837097201</v>
      </c>
      <c r="AH107" s="39">
        <v>-1.35277063020475</v>
      </c>
      <c r="AI107" s="39">
        <v>-1.40868864808678</v>
      </c>
      <c r="AJ107">
        <v>-1.3951802010719401</v>
      </c>
      <c r="AK107" s="39">
        <v>-1.3433532253431899</v>
      </c>
      <c r="AL107">
        <v>-1.25211746110815</v>
      </c>
      <c r="AM107">
        <v>-1.12824927999679</v>
      </c>
      <c r="AN107">
        <v>-1.0093873106181399</v>
      </c>
      <c r="AO107">
        <v>-0.85868026666136399</v>
      </c>
      <c r="AP107">
        <v>-0.69554277217839899</v>
      </c>
      <c r="AQ107">
        <v>-0.52452725595975003</v>
      </c>
      <c r="AR107">
        <v>-0.350114810826617</v>
      </c>
      <c r="AS107">
        <v>-0.24902184516553999</v>
      </c>
      <c r="AT107">
        <v>-0.129861109644515</v>
      </c>
      <c r="AU107">
        <v>-7.9991605391703507E-3</v>
      </c>
      <c r="AV107">
        <v>0.10212701764988499</v>
      </c>
      <c r="AW107">
        <v>0.20660999297034499</v>
      </c>
    </row>
    <row r="108" spans="2:49" x14ac:dyDescent="0.25">
      <c r="B108" t="s">
        <v>208</v>
      </c>
      <c r="C108" s="39">
        <v>0</v>
      </c>
      <c r="D108" s="39">
        <v>0</v>
      </c>
      <c r="E108" s="39">
        <v>-4.6339999999756E-5</v>
      </c>
      <c r="F108" s="39">
        <v>-4.0099999999709799E-5</v>
      </c>
      <c r="G108" s="39">
        <v>-3.7240000000382502E-5</v>
      </c>
      <c r="H108" s="39">
        <v>-3.3169999999471603E-5</v>
      </c>
      <c r="I108" s="39">
        <v>-3.22299999994113E-5</v>
      </c>
      <c r="J108" s="39">
        <v>-3.2790000001337E-5</v>
      </c>
      <c r="K108" s="39">
        <v>-3.2809999997440699E-5</v>
      </c>
      <c r="L108" s="39">
        <v>-3.2280000000772802E-5</v>
      </c>
      <c r="M108" s="39">
        <v>-3.1729999999674498E-5</v>
      </c>
      <c r="N108" s="39">
        <v>-3.0689999999666797E-5</v>
      </c>
      <c r="O108" s="39">
        <v>-3.0249999999343299E-5</v>
      </c>
      <c r="P108" s="39">
        <v>-2.9969999998380401E-5</v>
      </c>
      <c r="Q108" s="39">
        <v>-2.9660000000486499E-5</v>
      </c>
      <c r="R108" s="39">
        <v>-2.9510000000565402E-5</v>
      </c>
      <c r="S108" s="39">
        <v>-3.1239999999377301E-5</v>
      </c>
      <c r="T108" s="39">
        <v>-2.80500000005012E-5</v>
      </c>
      <c r="U108" s="39">
        <v>-2.4029999999564099E-5</v>
      </c>
      <c r="V108" s="39">
        <v>-1.8979999999446601E-5</v>
      </c>
      <c r="W108" s="39">
        <v>-0.37739688999999899</v>
      </c>
      <c r="X108">
        <v>-0.713292809999999</v>
      </c>
      <c r="Y108">
        <v>-1.44222812</v>
      </c>
      <c r="Z108">
        <v>-2.1505586399999999</v>
      </c>
      <c r="AA108">
        <v>-2.59515362</v>
      </c>
      <c r="AB108">
        <v>-2.77595518</v>
      </c>
      <c r="AC108">
        <v>-2.7586427599999999</v>
      </c>
      <c r="AD108" s="39">
        <v>-2.8644757900000002</v>
      </c>
      <c r="AE108">
        <v>-3.0087727200000001</v>
      </c>
      <c r="AF108">
        <v>-3.2203596399999999</v>
      </c>
      <c r="AG108">
        <v>-3.5208012200000001</v>
      </c>
      <c r="AH108">
        <v>-3.9075146699999999</v>
      </c>
      <c r="AI108">
        <v>-4.3867367399999999</v>
      </c>
      <c r="AJ108">
        <v>-4.8942576899999999</v>
      </c>
      <c r="AK108" s="39">
        <v>-5.39412132</v>
      </c>
      <c r="AL108">
        <v>-5.8557193699999903</v>
      </c>
      <c r="AM108" s="39">
        <v>-6.2719493149999996</v>
      </c>
      <c r="AN108" s="39">
        <v>-6.6703406310000002</v>
      </c>
      <c r="AO108">
        <v>-7.01638508699999</v>
      </c>
      <c r="AP108">
        <v>-7.3071282749999904</v>
      </c>
      <c r="AQ108">
        <v>-7.5463709056999901</v>
      </c>
      <c r="AR108">
        <v>-7.7271516809999996</v>
      </c>
      <c r="AS108" s="39">
        <v>-7.8283278099999896</v>
      </c>
      <c r="AT108" s="39">
        <v>-7.8819503439999998</v>
      </c>
      <c r="AU108">
        <v>-7.9017138579999999</v>
      </c>
      <c r="AV108">
        <v>-7.9011813460000004</v>
      </c>
      <c r="AW108">
        <v>-7.8713539189999997</v>
      </c>
    </row>
    <row r="109" spans="2:49" x14ac:dyDescent="0.25">
      <c r="B109" t="s">
        <v>209</v>
      </c>
      <c r="C109" s="39">
        <v>0</v>
      </c>
      <c r="D109" s="39">
        <v>0</v>
      </c>
      <c r="E109" s="39">
        <v>7.0526123385761198E-5</v>
      </c>
      <c r="F109" s="39">
        <v>5.7668292319234998E-5</v>
      </c>
      <c r="G109" s="39">
        <v>5.1714223170407E-5</v>
      </c>
      <c r="H109" s="39">
        <v>4.5633168799241703E-5</v>
      </c>
      <c r="I109" s="39">
        <v>4.4596281734143798E-5</v>
      </c>
      <c r="J109" s="39">
        <v>4.5875750043222697E-5</v>
      </c>
      <c r="K109" s="39">
        <v>4.6447335932953097E-5</v>
      </c>
      <c r="L109" s="39">
        <v>4.6234700024072601E-5</v>
      </c>
      <c r="M109" s="39">
        <v>4.5892179523221403E-5</v>
      </c>
      <c r="N109" s="39">
        <v>4.4659298947813397E-5</v>
      </c>
      <c r="O109" s="39">
        <v>4.3985701614346299E-5</v>
      </c>
      <c r="P109" s="39">
        <v>4.3251554249224E-5</v>
      </c>
      <c r="Q109" s="39">
        <v>4.2251216147981498E-5</v>
      </c>
      <c r="R109" s="39">
        <v>4.1384130544663799E-5</v>
      </c>
      <c r="S109" s="39">
        <v>4.3139917504930702E-5</v>
      </c>
      <c r="T109" s="39">
        <v>3.7468214619806798E-5</v>
      </c>
      <c r="U109" s="39">
        <v>3.10975731609986E-5</v>
      </c>
      <c r="V109" s="39">
        <v>2.3580683605750601E-5</v>
      </c>
      <c r="W109" s="39">
        <v>0.56530974281301305</v>
      </c>
      <c r="X109">
        <v>0.801752053448479</v>
      </c>
      <c r="Y109">
        <v>2.1362921273788902</v>
      </c>
      <c r="Z109">
        <v>3.1036083743750802</v>
      </c>
      <c r="AA109">
        <v>3.6571748033071798</v>
      </c>
      <c r="AB109">
        <v>3.8142221743194602</v>
      </c>
      <c r="AC109">
        <v>3.69343883685444</v>
      </c>
      <c r="AD109">
        <v>3.792336574074</v>
      </c>
      <c r="AE109">
        <v>3.9608162685886099</v>
      </c>
      <c r="AF109">
        <v>4.2341508393905301</v>
      </c>
      <c r="AG109">
        <v>4.6374786391116301</v>
      </c>
      <c r="AH109">
        <v>5.1600945311162301</v>
      </c>
      <c r="AI109">
        <v>5.8087603947292799</v>
      </c>
      <c r="AJ109">
        <v>6.4843194732988803</v>
      </c>
      <c r="AK109">
        <v>7.13481682571381</v>
      </c>
      <c r="AL109">
        <v>7.7195314150667604</v>
      </c>
      <c r="AM109">
        <v>8.2341338063807399</v>
      </c>
      <c r="AN109">
        <v>8.7282159929321406</v>
      </c>
      <c r="AO109">
        <v>9.1496928506119293</v>
      </c>
      <c r="AP109">
        <v>9.4955501998374103</v>
      </c>
      <c r="AQ109">
        <v>9.7718996947975398</v>
      </c>
      <c r="AR109">
        <v>9.9688949923164305</v>
      </c>
      <c r="AS109">
        <v>10.0540533431956</v>
      </c>
      <c r="AT109">
        <v>10.080224297999999</v>
      </c>
      <c r="AU109">
        <v>10.068899516537099</v>
      </c>
      <c r="AV109">
        <v>10.039506506094099</v>
      </c>
      <c r="AW109">
        <v>9.9710720562757604</v>
      </c>
    </row>
    <row r="110" spans="2:49" x14ac:dyDescent="0.25">
      <c r="B110" t="s">
        <v>210</v>
      </c>
      <c r="C110" s="39">
        <v>0</v>
      </c>
      <c r="D110" s="39">
        <v>0</v>
      </c>
      <c r="E110" s="39">
        <v>3.3096187057601799E-5</v>
      </c>
      <c r="F110" s="39">
        <v>-1.9657747429846402E-6</v>
      </c>
      <c r="G110" s="39">
        <v>-3.8837295368576698E-5</v>
      </c>
      <c r="H110" s="39">
        <v>-7.0195790635718599E-5</v>
      </c>
      <c r="I110" s="39">
        <v>-8.4987264858948905E-5</v>
      </c>
      <c r="J110" s="39">
        <v>-8.32075507828378E-5</v>
      </c>
      <c r="K110" s="39">
        <v>-7.5504160612638302E-5</v>
      </c>
      <c r="L110" s="39">
        <v>-6.1461838918308505E-5</v>
      </c>
      <c r="M110" s="39">
        <v>-3.8529244228424597E-5</v>
      </c>
      <c r="N110" s="39">
        <v>-9.6363489077155794E-6</v>
      </c>
      <c r="O110" s="39">
        <v>1.59396505550191E-5</v>
      </c>
      <c r="P110" s="39">
        <v>4.2639193753579698E-5</v>
      </c>
      <c r="Q110" s="39">
        <v>6.5675262828079894E-5</v>
      </c>
      <c r="R110" s="39">
        <v>7.6653425407080506E-5</v>
      </c>
      <c r="S110" s="39">
        <v>7.5076864436418494E-5</v>
      </c>
      <c r="T110" s="39">
        <v>9.4189498822672095E-5</v>
      </c>
      <c r="U110" s="39">
        <v>1.09234918066469E-4</v>
      </c>
      <c r="V110">
        <v>1.17464904469954E-4</v>
      </c>
      <c r="W110">
        <v>-0.34660303022369099</v>
      </c>
      <c r="X110">
        <v>4.0927488973623003</v>
      </c>
      <c r="Y110">
        <v>2.7867259862396101</v>
      </c>
      <c r="Z110">
        <v>2.87783840351605</v>
      </c>
      <c r="AA110">
        <v>3.05601198163221</v>
      </c>
      <c r="AB110">
        <v>3.24361955762615</v>
      </c>
      <c r="AC110">
        <v>3.3505482397372801</v>
      </c>
      <c r="AD110">
        <v>3.1794101022527101</v>
      </c>
      <c r="AE110">
        <v>3.0518773376289898</v>
      </c>
      <c r="AF110">
        <v>3.0519871493712198</v>
      </c>
      <c r="AG110">
        <v>3.1390647445527602</v>
      </c>
      <c r="AH110">
        <v>3.3742973151244202</v>
      </c>
      <c r="AI110">
        <v>3.6986399069790199</v>
      </c>
      <c r="AJ110">
        <v>4.1648007002695202</v>
      </c>
      <c r="AK110">
        <v>4.77650216117644</v>
      </c>
      <c r="AL110">
        <v>5.5087215185650704</v>
      </c>
      <c r="AM110">
        <v>6.3222788711336104</v>
      </c>
      <c r="AN110" s="39">
        <v>7.17942223954664</v>
      </c>
      <c r="AO110">
        <v>8.0938330971665504</v>
      </c>
      <c r="AP110">
        <v>9.0494765484505795</v>
      </c>
      <c r="AQ110">
        <v>10.0213534899222</v>
      </c>
      <c r="AR110">
        <v>11.0067835159086</v>
      </c>
      <c r="AS110">
        <v>11.996624279195901</v>
      </c>
      <c r="AT110">
        <v>12.9063799788927</v>
      </c>
      <c r="AU110">
        <v>13.7321042969898</v>
      </c>
      <c r="AV110">
        <v>14.468360027288901</v>
      </c>
      <c r="AW110">
        <v>15.125361435795799</v>
      </c>
    </row>
    <row r="111" spans="2:49" x14ac:dyDescent="0.25">
      <c r="B111" t="s">
        <v>211</v>
      </c>
      <c r="C111" s="39">
        <v>0</v>
      </c>
      <c r="D111" s="39">
        <v>0</v>
      </c>
      <c r="E111" s="39">
        <v>-2.8170000000021699E-7</v>
      </c>
      <c r="F111" s="39">
        <v>6.0879999999943704E-7</v>
      </c>
      <c r="G111" s="39">
        <v>6.7809999999834904E-7</v>
      </c>
      <c r="H111" s="39">
        <v>7.46749999999858E-7</v>
      </c>
      <c r="I111" s="39">
        <v>7.4180000000228999E-7</v>
      </c>
      <c r="J111" s="39">
        <v>7.0770000000150403E-7</v>
      </c>
      <c r="K111" s="39">
        <v>7.3139999999874395E-7</v>
      </c>
      <c r="L111" s="39">
        <v>7.1060000000032401E-7</v>
      </c>
      <c r="M111" s="39">
        <v>6.3870000000139297E-7</v>
      </c>
      <c r="N111" s="39">
        <v>5.5036000000049902E-7</v>
      </c>
      <c r="O111" s="39">
        <v>5.1780000000049799E-7</v>
      </c>
      <c r="P111" s="39">
        <v>4.3460000000161703E-7</v>
      </c>
      <c r="Q111" s="39">
        <v>3.8349999999936998E-7</v>
      </c>
      <c r="R111" s="39">
        <v>4.08000000000352E-7</v>
      </c>
      <c r="S111" s="39">
        <v>4.8129999999368902E-7</v>
      </c>
      <c r="T111" s="39">
        <v>2.30999999996373E-7</v>
      </c>
      <c r="U111" s="39">
        <v>1.7679999999437001E-7</v>
      </c>
      <c r="V111" s="39">
        <v>1.3279999999671301E-7</v>
      </c>
      <c r="W111" s="39">
        <v>4.1016771999999998E-3</v>
      </c>
      <c r="X111" s="39">
        <v>-4.1737279744200002E-2</v>
      </c>
      <c r="Y111" s="39">
        <v>6.0809935000000004E-3</v>
      </c>
      <c r="Z111" s="39">
        <v>-3.7407891999999901E-3</v>
      </c>
      <c r="AA111" s="39">
        <v>-4.1713420000000201E-4</v>
      </c>
      <c r="AB111" s="39">
        <v>1.9862259999999998E-3</v>
      </c>
      <c r="AC111" s="39">
        <v>3.8601412999999898E-3</v>
      </c>
      <c r="AD111" s="39">
        <v>6.9684155000000001E-3</v>
      </c>
      <c r="AE111" s="39">
        <v>8.2310778000000001E-3</v>
      </c>
      <c r="AF111" s="39">
        <v>9.2720290999999903E-3</v>
      </c>
      <c r="AG111" s="39">
        <v>1.0995909599999999E-2</v>
      </c>
      <c r="AH111" s="39">
        <v>1.25126435E-2</v>
      </c>
      <c r="AI111" s="39">
        <v>1.4897607199999999E-2</v>
      </c>
      <c r="AJ111" s="39">
        <v>1.7132572700000001E-2</v>
      </c>
      <c r="AK111" s="39">
        <v>1.9224457100000002E-2</v>
      </c>
      <c r="AL111" s="39">
        <v>2.1177110700000001E-2</v>
      </c>
      <c r="AM111" s="39">
        <v>2.2935522900000001E-2</v>
      </c>
      <c r="AN111" s="39">
        <v>2.45235197E-2</v>
      </c>
      <c r="AO111" s="39">
        <v>2.5457703299999999E-2</v>
      </c>
      <c r="AP111" s="39">
        <v>2.59377238E-2</v>
      </c>
      <c r="AQ111" s="39">
        <v>2.59756924E-2</v>
      </c>
      <c r="AR111" s="39">
        <v>2.54280679E-2</v>
      </c>
      <c r="AS111" s="39">
        <v>2.42787E-2</v>
      </c>
      <c r="AT111" s="39">
        <v>2.3071553200000001E-2</v>
      </c>
      <c r="AU111" s="39">
        <v>2.1438553400000001E-2</v>
      </c>
      <c r="AV111" s="39">
        <v>1.95602881E-2</v>
      </c>
      <c r="AW111" s="39">
        <v>1.7314104300000001E-2</v>
      </c>
    </row>
    <row r="112" spans="2:49" x14ac:dyDescent="0.25">
      <c r="B112" t="s">
        <v>212</v>
      </c>
      <c r="C112" s="39">
        <v>0</v>
      </c>
      <c r="D112" s="39">
        <v>0</v>
      </c>
      <c r="E112" s="39">
        <v>-1.47899999997092E-7</v>
      </c>
      <c r="F112" s="39">
        <v>2.4269999999992898E-7</v>
      </c>
      <c r="G112" s="39">
        <v>4.8290000000117395E-7</v>
      </c>
      <c r="H112" s="39">
        <v>6.4280000000235805E-7</v>
      </c>
      <c r="I112" s="39">
        <v>7.2130000000267205E-7</v>
      </c>
      <c r="J112" s="39">
        <v>7.4169999999748604E-7</v>
      </c>
      <c r="K112" s="39">
        <v>7.6209999999923796E-7</v>
      </c>
      <c r="L112" s="39">
        <v>7.5940000000135301E-7</v>
      </c>
      <c r="M112" s="39">
        <v>7.1789999999891097E-7</v>
      </c>
      <c r="N112" s="39">
        <v>6.4779999999972595E-7</v>
      </c>
      <c r="O112" s="39">
        <v>5.9259999999824998E-7</v>
      </c>
      <c r="P112" s="39">
        <v>5.1899999999743797E-7</v>
      </c>
      <c r="Q112" s="39">
        <v>4.5289999999961702E-7</v>
      </c>
      <c r="R112" s="39">
        <v>4.3089999999731901E-7</v>
      </c>
      <c r="S112" s="39">
        <v>4.5779999999912002E-7</v>
      </c>
      <c r="T112" s="39">
        <v>3.4039999999985199E-7</v>
      </c>
      <c r="U112" s="39">
        <v>2.5070000000265702E-7</v>
      </c>
      <c r="V112" s="39">
        <v>1.6010000000038401E-7</v>
      </c>
      <c r="W112" s="39">
        <v>3.7384116999999999E-3</v>
      </c>
      <c r="X112" s="39">
        <v>-1.6971495899999901E-2</v>
      </c>
      <c r="Y112" s="39">
        <v>4.0443810000000098E-4</v>
      </c>
      <c r="Z112" s="39">
        <v>7.3372683999999898E-3</v>
      </c>
      <c r="AA112" s="39">
        <v>1.4548891600000001E-2</v>
      </c>
      <c r="AB112" s="39">
        <v>2.02852938E-2</v>
      </c>
      <c r="AC112" s="39">
        <v>2.4116597100000001E-2</v>
      </c>
      <c r="AD112" s="39">
        <v>2.8103433600000002E-2</v>
      </c>
      <c r="AE112" s="39">
        <v>3.1355155599999997E-2</v>
      </c>
      <c r="AF112" s="39">
        <v>3.4382183599999998E-2</v>
      </c>
      <c r="AG112" s="39">
        <v>3.8019540400000003E-2</v>
      </c>
      <c r="AH112" s="39">
        <v>4.2224895999999998E-2</v>
      </c>
      <c r="AI112" s="39">
        <v>4.7564662200000003E-2</v>
      </c>
      <c r="AJ112" s="39">
        <v>5.3527328300000003E-2</v>
      </c>
      <c r="AK112" s="39">
        <v>5.9695217000000002E-2</v>
      </c>
      <c r="AL112" s="39">
        <v>6.5722919899999996E-2</v>
      </c>
      <c r="AM112" s="39">
        <v>7.1372398799999903E-2</v>
      </c>
      <c r="AN112" s="39">
        <v>7.6649769300000004E-2</v>
      </c>
      <c r="AO112" s="39">
        <v>8.1162167600000001E-2</v>
      </c>
      <c r="AP112" s="39">
        <v>8.4800009999999995E-2</v>
      </c>
      <c r="AQ112" s="39">
        <v>8.7532465200000006E-2</v>
      </c>
      <c r="AR112" s="39">
        <v>8.9242857999999994E-2</v>
      </c>
      <c r="AS112" s="39">
        <v>8.97769276E-2</v>
      </c>
      <c r="AT112" s="39">
        <v>8.9478483400000003E-2</v>
      </c>
      <c r="AU112" s="39">
        <v>8.8394828300000006E-2</v>
      </c>
      <c r="AV112" s="39">
        <v>8.67046286E-2</v>
      </c>
      <c r="AW112" s="39">
        <v>8.4400507799999996E-2</v>
      </c>
    </row>
    <row r="113" spans="2:50" x14ac:dyDescent="0.25">
      <c r="B113" t="s">
        <v>213</v>
      </c>
      <c r="C113">
        <v>0</v>
      </c>
      <c r="D113" s="39">
        <v>0</v>
      </c>
      <c r="E113" s="39">
        <v>-2.01161223722934E-4</v>
      </c>
      <c r="F113" s="39">
        <v>-1.60718122821368E-4</v>
      </c>
      <c r="G113" s="39">
        <v>-2.1473869277199799E-4</v>
      </c>
      <c r="H113" s="39">
        <v>-2.5532749560186398E-4</v>
      </c>
      <c r="I113" s="39">
        <v>-2.7910100229844298E-4</v>
      </c>
      <c r="J113" s="39">
        <v>-3.0079062911525501E-4</v>
      </c>
      <c r="K113" s="39">
        <v>-3.2531667381041602E-4</v>
      </c>
      <c r="L113" s="39">
        <v>-3.4971487402613E-4</v>
      </c>
      <c r="M113" s="39">
        <v>-3.70642924119035E-4</v>
      </c>
      <c r="N113" s="39">
        <v>-3.9206133659597199E-4</v>
      </c>
      <c r="O113" s="39">
        <v>-4.0827754075323198E-4</v>
      </c>
      <c r="P113" s="39">
        <v>-4.2511183526716602E-4</v>
      </c>
      <c r="Q113" s="39">
        <v>-4.4080832873882799E-4</v>
      </c>
      <c r="R113" s="39">
        <v>-4.5615288251088499E-4</v>
      </c>
      <c r="S113" s="39">
        <v>-4.5617320738600099E-4</v>
      </c>
      <c r="T113">
        <v>-4.52794667948897E-4</v>
      </c>
      <c r="U113" s="39">
        <v>-4.5277615298155999E-4</v>
      </c>
      <c r="V113">
        <v>-4.4517523530851401E-4</v>
      </c>
      <c r="W113">
        <v>-1.2127116384191099</v>
      </c>
      <c r="X113">
        <v>2.5283200941479902</v>
      </c>
      <c r="Y113">
        <v>-0.90319877229221301</v>
      </c>
      <c r="Z113">
        <v>-2.2302619335055902</v>
      </c>
      <c r="AA113">
        <v>-3.1939436129477299</v>
      </c>
      <c r="AB113">
        <v>-3.5760679838734699</v>
      </c>
      <c r="AC113">
        <v>-3.4468310332511898</v>
      </c>
      <c r="AD113">
        <v>-3.5864158268734401</v>
      </c>
      <c r="AE113">
        <v>-3.6146685207731402</v>
      </c>
      <c r="AF113">
        <v>-3.71364385630784</v>
      </c>
      <c r="AG113">
        <v>-3.94156174002471</v>
      </c>
      <c r="AH113">
        <v>-4.3253510255640002</v>
      </c>
      <c r="AI113">
        <v>-5.1072633182850904</v>
      </c>
      <c r="AJ113">
        <v>-6.13033427625387</v>
      </c>
      <c r="AK113">
        <v>-7.3564734250510098</v>
      </c>
      <c r="AL113">
        <v>-8.7587125080974495</v>
      </c>
      <c r="AM113">
        <v>-10.3368466499923</v>
      </c>
      <c r="AN113">
        <v>-12.1807406907641</v>
      </c>
      <c r="AO113">
        <v>-14.236628437808299</v>
      </c>
      <c r="AP113">
        <v>-16.517440491762599</v>
      </c>
      <c r="AQ113">
        <v>-19.0319670318524</v>
      </c>
      <c r="AR113">
        <v>-21.804069814684901</v>
      </c>
      <c r="AS113">
        <v>-24.827363453513499</v>
      </c>
      <c r="AT113">
        <v>-28.144885651896299</v>
      </c>
      <c r="AU113">
        <v>-31.777517969035198</v>
      </c>
      <c r="AV113">
        <v>-35.758824547303497</v>
      </c>
      <c r="AW113">
        <v>-40.032276941078997</v>
      </c>
    </row>
    <row r="114" spans="2:50" x14ac:dyDescent="0.25">
      <c r="B114" t="s">
        <v>214</v>
      </c>
      <c r="C114" s="39">
        <v>0</v>
      </c>
      <c r="D114" s="39">
        <v>0</v>
      </c>
      <c r="E114" s="39">
        <v>-4.8529999999852302E-5</v>
      </c>
      <c r="F114" s="39">
        <v>-7.1570000000076295E-5</v>
      </c>
      <c r="G114" s="39">
        <v>-1.0140000000074999E-5</v>
      </c>
      <c r="H114" s="39">
        <v>1.1619999999712401E-5</v>
      </c>
      <c r="I114" s="39">
        <v>2.9229999999602599E-5</v>
      </c>
      <c r="J114" s="39">
        <v>3.3409999999900403E-5</v>
      </c>
      <c r="K114" s="39">
        <v>3.38600000003575E-5</v>
      </c>
      <c r="L114" s="39">
        <v>3.56300000003972E-5</v>
      </c>
      <c r="M114" s="39">
        <v>3.6509999999656499E-5</v>
      </c>
      <c r="N114" s="39">
        <v>3.2760000000242602E-5</v>
      </c>
      <c r="O114" s="39">
        <v>2.74600000002567E-5</v>
      </c>
      <c r="P114" s="39">
        <v>2.1669999999973601E-5</v>
      </c>
      <c r="Q114" s="39">
        <v>1.31000000000436E-5</v>
      </c>
      <c r="R114" s="39">
        <v>2.9099999999948599E-6</v>
      </c>
      <c r="S114" s="39">
        <v>-4.0099999997628102E-6</v>
      </c>
      <c r="T114" s="39">
        <v>-6.45000000007445E-6</v>
      </c>
      <c r="U114" s="39">
        <v>-1.1940000000168399E-5</v>
      </c>
      <c r="V114" s="39">
        <v>-1.5169999999925501E-5</v>
      </c>
      <c r="W114">
        <v>-0.20753086000000001</v>
      </c>
      <c r="X114" s="39">
        <v>-0.40492450000000002</v>
      </c>
      <c r="Y114">
        <v>-1.6876292939999999</v>
      </c>
      <c r="Z114">
        <v>-1.1948065800000001</v>
      </c>
      <c r="AA114">
        <v>-0.97511424000000002</v>
      </c>
      <c r="AB114">
        <v>-0.48316482999999999</v>
      </c>
      <c r="AC114">
        <v>5.41596099999999E-2</v>
      </c>
      <c r="AD114">
        <v>0.32777033999999999</v>
      </c>
      <c r="AE114">
        <v>0.47839089000000001</v>
      </c>
      <c r="AF114">
        <v>0.53421734840000001</v>
      </c>
      <c r="AG114">
        <v>0.51214824199999998</v>
      </c>
      <c r="AH114">
        <v>0.45767898150000003</v>
      </c>
      <c r="AI114">
        <v>0.22178504399999999</v>
      </c>
      <c r="AJ114">
        <v>-1.5961349E-2</v>
      </c>
      <c r="AK114">
        <v>-0.24720872699999999</v>
      </c>
      <c r="AL114">
        <v>-0.48516259099999998</v>
      </c>
      <c r="AM114">
        <v>-0.73800212099999996</v>
      </c>
      <c r="AN114">
        <v>-1.063101946</v>
      </c>
      <c r="AO114">
        <v>-1.429545458</v>
      </c>
      <c r="AP114">
        <v>-1.827677346</v>
      </c>
      <c r="AQ114">
        <v>-2.2631224730000001</v>
      </c>
      <c r="AR114">
        <v>-2.7391493680000001</v>
      </c>
      <c r="AS114">
        <v>-3.2385172400000002</v>
      </c>
      <c r="AT114">
        <v>-3.7850207629999999</v>
      </c>
      <c r="AU114">
        <v>-4.3554269860000003</v>
      </c>
      <c r="AV114">
        <v>-4.9645359339999997</v>
      </c>
      <c r="AW114">
        <v>-5.5698995589999996</v>
      </c>
    </row>
    <row r="115" spans="2:50" x14ac:dyDescent="0.25">
      <c r="B115" s="40" t="s">
        <v>522</v>
      </c>
      <c r="C115">
        <v>96.864644472622402</v>
      </c>
      <c r="D115">
        <v>98.419837671387299</v>
      </c>
      <c r="E115">
        <v>100.000003245494</v>
      </c>
      <c r="F115">
        <v>100.07642806602</v>
      </c>
      <c r="G115">
        <v>96.381793521728397</v>
      </c>
      <c r="H115">
        <v>91.399959625107897</v>
      </c>
      <c r="I115">
        <v>91.9807174588192</v>
      </c>
      <c r="J115">
        <v>90.853388183868503</v>
      </c>
      <c r="K115">
        <v>87.185196636193496</v>
      </c>
      <c r="L115">
        <v>85.135282057384501</v>
      </c>
      <c r="M115">
        <v>84.383625683620096</v>
      </c>
      <c r="N115">
        <v>83.597157170048405</v>
      </c>
      <c r="O115">
        <v>82.660592447453496</v>
      </c>
      <c r="P115">
        <v>80.651929440208903</v>
      </c>
      <c r="Q115">
        <v>78.025932040185097</v>
      </c>
      <c r="R115">
        <v>76.155516158344099</v>
      </c>
      <c r="S115">
        <v>74.843441221233306</v>
      </c>
      <c r="T115">
        <v>73.721924507642996</v>
      </c>
      <c r="U115">
        <v>73.166144681910794</v>
      </c>
      <c r="V115">
        <v>72.826818741125507</v>
      </c>
      <c r="W115">
        <v>69.601652398634201</v>
      </c>
      <c r="X115">
        <v>68.079639646041699</v>
      </c>
      <c r="Y115">
        <v>64.844359237444607</v>
      </c>
      <c r="Z115">
        <v>61.7300690381282</v>
      </c>
      <c r="AA115">
        <v>58.761144578567901</v>
      </c>
      <c r="AB115">
        <v>56.038514440911896</v>
      </c>
      <c r="AC115">
        <v>53.471459412105901</v>
      </c>
      <c r="AD115">
        <v>50.919363987540898</v>
      </c>
      <c r="AE115">
        <v>48.469357918897202</v>
      </c>
      <c r="AF115">
        <v>46.031393022290302</v>
      </c>
      <c r="AG115">
        <v>43.853827447047003</v>
      </c>
      <c r="AH115">
        <v>41.768529067731102</v>
      </c>
      <c r="AI115">
        <v>39.534112194161303</v>
      </c>
      <c r="AJ115">
        <v>37.193000851513602</v>
      </c>
      <c r="AK115">
        <v>34.740860943801501</v>
      </c>
      <c r="AL115">
        <v>32.319689363583002</v>
      </c>
      <c r="AM115">
        <v>29.6917065258205</v>
      </c>
      <c r="AN115">
        <v>28.264908825567598</v>
      </c>
      <c r="AO115">
        <v>26.729827120092899</v>
      </c>
      <c r="AP115">
        <v>25.0736972553707</v>
      </c>
      <c r="AQ115">
        <v>23.269748166096299</v>
      </c>
      <c r="AR115">
        <v>21.231491325956501</v>
      </c>
      <c r="AS115">
        <v>20.434245380879901</v>
      </c>
      <c r="AT115">
        <v>19.633255955546499</v>
      </c>
      <c r="AU115">
        <v>18.823410760037699</v>
      </c>
      <c r="AV115">
        <v>18.004669328206202</v>
      </c>
      <c r="AW115">
        <v>17.193494142775101</v>
      </c>
      <c r="AX115">
        <v>9.0244863402317499</v>
      </c>
    </row>
    <row r="116" spans="2:50" x14ac:dyDescent="0.25">
      <c r="B116" t="s">
        <v>215</v>
      </c>
      <c r="C116">
        <v>0</v>
      </c>
      <c r="D116" s="39">
        <v>0</v>
      </c>
      <c r="E116" s="39">
        <v>3.4131239825541099E-4</v>
      </c>
      <c r="F116" s="39">
        <v>9.3715002646987901E-5</v>
      </c>
      <c r="G116" s="39">
        <v>9.4526730842758798E-5</v>
      </c>
      <c r="H116" s="39">
        <v>7.1243471344573095E-5</v>
      </c>
      <c r="I116" s="39">
        <v>7.5045274949836401E-5</v>
      </c>
      <c r="J116" s="39">
        <v>8.0371055677375098E-5</v>
      </c>
      <c r="K116" s="39">
        <v>7.5648941511019502E-5</v>
      </c>
      <c r="L116" s="39">
        <v>7.3100107944590307E-5</v>
      </c>
      <c r="M116" s="39">
        <v>7.3871651373735804E-5</v>
      </c>
      <c r="N116" s="39">
        <v>7.3892230556538098E-5</v>
      </c>
      <c r="O116" s="39">
        <v>8.0659939150073899E-5</v>
      </c>
      <c r="P116" s="39">
        <v>8.6512636832125595E-5</v>
      </c>
      <c r="Q116" s="39">
        <v>9.1134297264261395E-5</v>
      </c>
      <c r="R116" s="39">
        <v>9.6101678370708003E-5</v>
      </c>
      <c r="S116" s="39">
        <v>1.04024500724442E-4</v>
      </c>
      <c r="T116" s="39">
        <v>9.2605414314661503E-5</v>
      </c>
      <c r="U116" s="39">
        <v>8.8978598000721804E-5</v>
      </c>
      <c r="V116" s="39">
        <v>8.3201363154650196E-5</v>
      </c>
      <c r="W116">
        <v>1.06515618783031</v>
      </c>
      <c r="X116">
        <v>0.51055050437469596</v>
      </c>
      <c r="Y116">
        <v>2.7841937762786899</v>
      </c>
      <c r="Z116">
        <v>3.3118172756159798</v>
      </c>
      <c r="AA116">
        <v>3.3940702064875601</v>
      </c>
      <c r="AB116">
        <v>3.10503572497782</v>
      </c>
      <c r="AC116">
        <v>2.6547613814895001</v>
      </c>
      <c r="AD116">
        <v>2.8190010523404898</v>
      </c>
      <c r="AE116">
        <v>2.9101983989188098</v>
      </c>
      <c r="AF116">
        <v>3.1401169880606399</v>
      </c>
      <c r="AG116" s="39">
        <v>3.4545060711332001</v>
      </c>
      <c r="AH116" s="39">
        <v>3.8835811591702898</v>
      </c>
      <c r="AI116">
        <v>4.4910213902852698</v>
      </c>
      <c r="AJ116">
        <v>5.0345274363025903</v>
      </c>
      <c r="AK116">
        <v>5.5110676669363201</v>
      </c>
      <c r="AL116" s="39">
        <v>5.8961867240320398</v>
      </c>
      <c r="AM116">
        <v>6.2187629313869204</v>
      </c>
      <c r="AN116">
        <v>6.5862777555739198</v>
      </c>
      <c r="AO116">
        <v>6.8515540139778297</v>
      </c>
      <c r="AP116">
        <v>7.0555427536761899</v>
      </c>
      <c r="AQ116">
        <v>7.2101785895642303</v>
      </c>
      <c r="AR116">
        <v>7.2971314877048696</v>
      </c>
      <c r="AS116">
        <v>7.3013600212021101</v>
      </c>
      <c r="AT116">
        <v>7.2908923803025099</v>
      </c>
      <c r="AU116">
        <v>7.2659396262584703</v>
      </c>
      <c r="AV116">
        <v>7.2429370892306197</v>
      </c>
      <c r="AW116">
        <v>7.1639721453859702</v>
      </c>
    </row>
    <row r="117" spans="2:50" x14ac:dyDescent="0.25">
      <c r="B117" t="s">
        <v>216</v>
      </c>
      <c r="C117" s="39">
        <v>0</v>
      </c>
      <c r="D117" s="39">
        <v>0</v>
      </c>
      <c r="E117" s="39">
        <v>0</v>
      </c>
      <c r="F117" s="39">
        <v>-8.7933416104135605E-8</v>
      </c>
      <c r="G117" s="39">
        <v>-1.7574330879455099E-7</v>
      </c>
      <c r="H117" s="39">
        <v>-1.76702075194157E-7</v>
      </c>
      <c r="I117" s="39">
        <v>-8.72329875001298E-8</v>
      </c>
      <c r="J117" s="39">
        <v>0</v>
      </c>
      <c r="K117" s="39">
        <v>1.7342958180677199E-7</v>
      </c>
      <c r="L117" s="39">
        <v>2.5941160330944502E-7</v>
      </c>
      <c r="M117" s="39">
        <v>4.2851360237960899E-7</v>
      </c>
      <c r="N117" s="39">
        <v>5.0832340559026005E-7</v>
      </c>
      <c r="O117" s="39">
        <v>6.6204339788100697E-7</v>
      </c>
      <c r="P117" s="39">
        <v>7.2728965072599305E-7</v>
      </c>
      <c r="Q117" s="39">
        <v>8.6794773590526099E-7</v>
      </c>
      <c r="R117" s="39">
        <v>1.0014883145004201E-6</v>
      </c>
      <c r="S117" s="39">
        <v>3.2724326581856597E-5</v>
      </c>
      <c r="T117" s="39">
        <v>4.7759010746162201E-5</v>
      </c>
      <c r="U117" s="39">
        <v>5.8881780606867497E-5</v>
      </c>
      <c r="V117" s="39">
        <v>6.07630148641291E-5</v>
      </c>
      <c r="W117" s="39">
        <v>0.57558599991427395</v>
      </c>
      <c r="X117">
        <v>-0.1483873227334</v>
      </c>
      <c r="Y117">
        <v>3.0589434913918998</v>
      </c>
      <c r="Z117">
        <v>2.9325307596230501</v>
      </c>
      <c r="AA117">
        <v>2.41459906068541</v>
      </c>
      <c r="AB117">
        <v>1.49490023335292</v>
      </c>
      <c r="AC117">
        <v>0.46459914338057301</v>
      </c>
      <c r="AD117">
        <v>-0.25191273215785498</v>
      </c>
      <c r="AE117">
        <v>-0.70767588886254595</v>
      </c>
      <c r="AF117">
        <v>-0.87685583905289199</v>
      </c>
      <c r="AG117">
        <v>-0.73332347773006301</v>
      </c>
      <c r="AH117">
        <v>-0.322309235535711</v>
      </c>
      <c r="AI117">
        <v>0.25855099983116397</v>
      </c>
      <c r="AJ117">
        <v>0.93627270460761003</v>
      </c>
      <c r="AK117">
        <v>1.6153232255963601</v>
      </c>
      <c r="AL117">
        <v>2.27391243315757</v>
      </c>
      <c r="AM117">
        <v>2.9660079546264702</v>
      </c>
      <c r="AN117">
        <v>3.7718961362855001</v>
      </c>
      <c r="AO117">
        <v>4.5841857444840199</v>
      </c>
      <c r="AP117">
        <v>5.3831703233483799</v>
      </c>
      <c r="AQ117">
        <v>6.1581089652916301</v>
      </c>
      <c r="AR117">
        <v>6.9558229947182397</v>
      </c>
      <c r="AS117">
        <v>7.8481137557784004</v>
      </c>
      <c r="AT117">
        <v>8.5124017900202595</v>
      </c>
      <c r="AU117">
        <v>9.0920365941071903</v>
      </c>
      <c r="AV117">
        <v>9.6213616483322202</v>
      </c>
      <c r="AW117">
        <v>9.9768785220925</v>
      </c>
    </row>
    <row r="118" spans="2:50" x14ac:dyDescent="0.25">
      <c r="B118" t="s">
        <v>217</v>
      </c>
      <c r="C118">
        <v>0</v>
      </c>
      <c r="D118" s="39">
        <v>0</v>
      </c>
      <c r="E118" s="39">
        <v>3.2218225687996602E-3</v>
      </c>
      <c r="F118" s="39">
        <v>2.6739277091403198E-3</v>
      </c>
      <c r="G118" s="39">
        <v>2.6585319814698099E-3</v>
      </c>
      <c r="H118" s="39">
        <v>2.38032172357183E-3</v>
      </c>
      <c r="I118" s="39">
        <v>2.4562112864945302E-3</v>
      </c>
      <c r="J118" s="39">
        <v>2.5602814852643198E-3</v>
      </c>
      <c r="K118" s="39">
        <v>2.5204491470365302E-3</v>
      </c>
      <c r="L118" s="39">
        <v>2.5213526140044299E-3</v>
      </c>
      <c r="M118" s="39">
        <v>2.6028174830550199E-3</v>
      </c>
      <c r="N118" s="39">
        <v>2.5829340853711301E-3</v>
      </c>
      <c r="O118" s="39">
        <v>2.73245030735225E-3</v>
      </c>
      <c r="P118" s="39">
        <v>2.83223938584154E-3</v>
      </c>
      <c r="Q118" s="39">
        <v>2.9052807739571298E-3</v>
      </c>
      <c r="R118" s="39">
        <v>2.9699174277419901E-3</v>
      </c>
      <c r="S118" s="39">
        <v>3.0779666067015602E-3</v>
      </c>
      <c r="T118">
        <v>3.0947658120838999E-3</v>
      </c>
      <c r="U118">
        <v>3.03016875873307E-3</v>
      </c>
      <c r="V118">
        <v>3.0124320459457002E-3</v>
      </c>
      <c r="W118">
        <v>6.2806095998758398</v>
      </c>
      <c r="X118">
        <v>4.21484370404721</v>
      </c>
      <c r="Y118">
        <v>9.1443250129542797</v>
      </c>
      <c r="Z118">
        <v>12.1959171479081</v>
      </c>
      <c r="AA118">
        <v>14.463268402113799</v>
      </c>
      <c r="AB118">
        <v>16.000263276190498</v>
      </c>
      <c r="AC118">
        <v>17.0499706954107</v>
      </c>
      <c r="AD118">
        <v>22.617616625187502</v>
      </c>
      <c r="AE118">
        <v>26.685779415085602</v>
      </c>
      <c r="AF118">
        <v>30.7157025270105</v>
      </c>
      <c r="AG118">
        <v>34.750323803168499</v>
      </c>
      <c r="AH118">
        <v>38.830241848302201</v>
      </c>
      <c r="AI118">
        <v>43.5076153113638</v>
      </c>
      <c r="AJ118">
        <v>47.238318925142302</v>
      </c>
      <c r="AK118">
        <v>50.633063185516598</v>
      </c>
      <c r="AL118">
        <v>53.553172368080602</v>
      </c>
      <c r="AM118" s="39">
        <v>55.963666347200999</v>
      </c>
      <c r="AN118">
        <v>58.544043803780902</v>
      </c>
      <c r="AO118">
        <v>60.250106080445498</v>
      </c>
      <c r="AP118">
        <v>61.531037482262001</v>
      </c>
      <c r="AQ118">
        <v>62.467519965393798</v>
      </c>
      <c r="AR118">
        <v>62.706079449567497</v>
      </c>
      <c r="AS118">
        <v>62.188391105055302</v>
      </c>
      <c r="AT118">
        <v>62.172259813071697</v>
      </c>
      <c r="AU118">
        <v>62.007134700250901</v>
      </c>
      <c r="AV118">
        <v>61.759529602989097</v>
      </c>
      <c r="AW118" s="39">
        <v>61.460709689598097</v>
      </c>
    </row>
    <row r="119" spans="2:50" x14ac:dyDescent="0.2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 s="39">
        <v>-2.6944497244496498E-5</v>
      </c>
      <c r="T119" s="39">
        <v>-4.6270003717374603E-5</v>
      </c>
      <c r="U119" s="39">
        <v>-6.0736812090844701E-5</v>
      </c>
      <c r="V119" s="39">
        <v>-6.6419080591018006E-5</v>
      </c>
      <c r="W119" s="39">
        <v>-0.103750292811477</v>
      </c>
      <c r="X119" s="39">
        <v>-0.41060525407694498</v>
      </c>
      <c r="Y119">
        <v>3.4557991603123499E-2</v>
      </c>
      <c r="Z119">
        <v>0.178343846740181</v>
      </c>
      <c r="AA119">
        <v>0.173691522296226</v>
      </c>
      <c r="AB119">
        <v>7.48180489760885E-2</v>
      </c>
      <c r="AC119">
        <v>-9.2687171384842004E-2</v>
      </c>
      <c r="AD119" s="39">
        <v>-0.299106881067501</v>
      </c>
      <c r="AE119" s="39">
        <v>-0.56158656293381304</v>
      </c>
      <c r="AF119" s="39">
        <v>-0.86278466779886598</v>
      </c>
      <c r="AG119" s="39">
        <v>-1.44867025073781</v>
      </c>
      <c r="AH119">
        <v>-2.0738039788072302</v>
      </c>
      <c r="AI119" s="39">
        <v>-2.5578880681168599</v>
      </c>
      <c r="AJ119" s="39">
        <v>-3.11117364065682</v>
      </c>
      <c r="AK119" s="39">
        <v>-3.7317809968833302</v>
      </c>
      <c r="AL119" s="39">
        <v>-4.41358300149599</v>
      </c>
      <c r="AM119" s="39">
        <v>-5.1460776967880903</v>
      </c>
      <c r="AN119" s="39">
        <v>-5.9244949274149299</v>
      </c>
      <c r="AO119">
        <v>-6.7258829236278803</v>
      </c>
      <c r="AP119">
        <v>-7.5358737318696001</v>
      </c>
      <c r="AQ119">
        <v>-8.3403092586989391</v>
      </c>
      <c r="AR119">
        <v>-9.1239071344850409</v>
      </c>
      <c r="AS119">
        <v>-9.8785425440023396</v>
      </c>
      <c r="AT119">
        <v>-10.585045040342401</v>
      </c>
      <c r="AU119">
        <v>-11.2327812694447</v>
      </c>
      <c r="AV119">
        <v>-11.815881887219</v>
      </c>
      <c r="AW119">
        <v>-12.3280094085216</v>
      </c>
    </row>
    <row r="120" spans="2:50" x14ac:dyDescent="0.25">
      <c r="B120" t="s">
        <v>219</v>
      </c>
      <c r="C120">
        <v>0</v>
      </c>
      <c r="D120" s="39">
        <v>0</v>
      </c>
      <c r="E120" s="39">
        <v>-1.22953568190142E-3</v>
      </c>
      <c r="F120" s="39">
        <v>-3.3619996150369098E-4</v>
      </c>
      <c r="G120" s="39">
        <v>-3.3686827259904402E-4</v>
      </c>
      <c r="H120" s="39">
        <v>-2.7926893282348398E-4</v>
      </c>
      <c r="I120" s="39">
        <v>-2.7632093295704098E-4</v>
      </c>
      <c r="J120" s="39">
        <v>-2.8138068488558999E-4</v>
      </c>
      <c r="K120" s="39">
        <v>-2.6662697084622801E-4</v>
      </c>
      <c r="L120" s="39">
        <v>-2.5297971528726E-4</v>
      </c>
      <c r="M120" s="39">
        <v>-2.4619924232638298E-4</v>
      </c>
      <c r="N120" s="39">
        <v>-2.3177908662352901E-4</v>
      </c>
      <c r="O120" s="39">
        <v>-2.5234955123298799E-4</v>
      </c>
      <c r="P120" s="39">
        <v>-2.7043476853449901E-4</v>
      </c>
      <c r="Q120" s="39">
        <v>-2.8501654298906899E-4</v>
      </c>
      <c r="R120" s="39">
        <v>-3.0093454129742598E-4</v>
      </c>
      <c r="S120" s="39">
        <v>-1.8284903207099699E-4</v>
      </c>
      <c r="T120" s="39">
        <v>-1.45358957859276E-4</v>
      </c>
      <c r="U120">
        <v>-1.1569458959748101E-4</v>
      </c>
      <c r="V120" s="39">
        <v>-1.03456741284979E-4</v>
      </c>
      <c r="W120" s="39">
        <v>1.0081996950929299</v>
      </c>
      <c r="X120">
        <v>-5.2040597461033802E-2</v>
      </c>
      <c r="Y120">
        <v>2.1266613739626199</v>
      </c>
      <c r="Z120">
        <v>1.94112541274773</v>
      </c>
      <c r="AA120">
        <v>1.8256328077216499</v>
      </c>
      <c r="AB120">
        <v>1.60825582779706</v>
      </c>
      <c r="AC120">
        <v>1.3563472638355101</v>
      </c>
      <c r="AD120">
        <v>2.08194367570619</v>
      </c>
      <c r="AE120">
        <v>2.7406467864544402</v>
      </c>
      <c r="AF120">
        <v>3.4847679083082701</v>
      </c>
      <c r="AG120">
        <v>4.3332813545350701</v>
      </c>
      <c r="AH120">
        <v>5.3426055836029702</v>
      </c>
      <c r="AI120">
        <v>6.5534396880758399</v>
      </c>
      <c r="AJ120">
        <v>7.6064310227860803</v>
      </c>
      <c r="AK120">
        <v>8.6179053303311495</v>
      </c>
      <c r="AL120">
        <v>9.5581505446278907</v>
      </c>
      <c r="AM120">
        <v>10.4326841942675</v>
      </c>
      <c r="AN120">
        <v>11.398067545468599</v>
      </c>
      <c r="AO120">
        <v>12.2355309118565</v>
      </c>
      <c r="AP120">
        <v>13.0092093689063</v>
      </c>
      <c r="AQ120">
        <v>13.719398046770999</v>
      </c>
      <c r="AR120">
        <v>14.3493557764636</v>
      </c>
      <c r="AS120">
        <v>15.150389084902599</v>
      </c>
      <c r="AT120">
        <v>15.7959998003309</v>
      </c>
      <c r="AU120">
        <v>16.2956232393711</v>
      </c>
      <c r="AV120">
        <v>16.708340040847901</v>
      </c>
      <c r="AW120">
        <v>17.016152113754501</v>
      </c>
    </row>
    <row r="121" spans="2:50" x14ac:dyDescent="0.25">
      <c r="B121" t="s">
        <v>220</v>
      </c>
      <c r="C121" s="39">
        <v>0</v>
      </c>
      <c r="D121" s="39">
        <v>0</v>
      </c>
      <c r="E121" s="39">
        <v>-4.6339999999756E-5</v>
      </c>
      <c r="F121" s="39">
        <v>-4.0099999999709799E-5</v>
      </c>
      <c r="G121" s="39">
        <v>-3.7240000000382502E-5</v>
      </c>
      <c r="H121" s="39">
        <v>-3.3169999999471603E-5</v>
      </c>
      <c r="I121" s="39">
        <v>-3.22299999994113E-5</v>
      </c>
      <c r="J121" s="39">
        <v>-3.2790000001337E-5</v>
      </c>
      <c r="K121" s="39">
        <v>-3.2809999997440699E-5</v>
      </c>
      <c r="L121" s="39">
        <v>-3.2280000000772802E-5</v>
      </c>
      <c r="M121" s="39">
        <v>-3.1729999999674498E-5</v>
      </c>
      <c r="N121" s="39">
        <v>-3.0689999999666797E-5</v>
      </c>
      <c r="O121" s="39">
        <v>-3.0249999999343299E-5</v>
      </c>
      <c r="P121" s="39">
        <v>-2.9969999998380401E-5</v>
      </c>
      <c r="Q121" s="39">
        <v>-2.9660000000486499E-5</v>
      </c>
      <c r="R121" s="39">
        <v>-2.9510000000565402E-5</v>
      </c>
      <c r="S121" s="39">
        <v>-3.1239999999377301E-5</v>
      </c>
      <c r="T121" s="39">
        <v>-2.80500000005012E-5</v>
      </c>
      <c r="U121" s="39">
        <v>-2.4029999999564099E-5</v>
      </c>
      <c r="V121" s="39">
        <v>-1.8979999999446601E-5</v>
      </c>
      <c r="W121" s="39">
        <v>-0.37739688999999899</v>
      </c>
      <c r="X121">
        <v>-0.713292809999999</v>
      </c>
      <c r="Y121">
        <v>-1.44222812</v>
      </c>
      <c r="Z121">
        <v>-2.1505586399999999</v>
      </c>
      <c r="AA121">
        <v>-2.59515362</v>
      </c>
      <c r="AB121">
        <v>-2.77595518</v>
      </c>
      <c r="AC121">
        <v>-2.7586427599999999</v>
      </c>
      <c r="AD121" s="39">
        <v>-2.8644757900000002</v>
      </c>
      <c r="AE121">
        <v>-3.0087727200000001</v>
      </c>
      <c r="AF121">
        <v>-3.2203596399999999</v>
      </c>
      <c r="AG121">
        <v>-3.5208012200000001</v>
      </c>
      <c r="AH121">
        <v>-3.9075146699999999</v>
      </c>
      <c r="AI121">
        <v>-4.3867367399999999</v>
      </c>
      <c r="AJ121">
        <v>-4.8942576899999999</v>
      </c>
      <c r="AK121" s="39">
        <v>-5.39412132</v>
      </c>
      <c r="AL121">
        <v>-5.8557193699999903</v>
      </c>
      <c r="AM121" s="39">
        <v>-6.2719493149999996</v>
      </c>
      <c r="AN121" s="39">
        <v>-6.6703406310000002</v>
      </c>
      <c r="AO121">
        <v>-7.01638508699999</v>
      </c>
      <c r="AP121">
        <v>-7.3071282749999904</v>
      </c>
      <c r="AQ121">
        <v>-7.5463709056999901</v>
      </c>
      <c r="AR121">
        <v>-7.7271516809999996</v>
      </c>
      <c r="AS121" s="39">
        <v>-7.8283278099999896</v>
      </c>
      <c r="AT121" s="39">
        <v>-7.8819503439999998</v>
      </c>
      <c r="AU121">
        <v>-7.9017138579999999</v>
      </c>
      <c r="AV121">
        <v>-7.9011813460000004</v>
      </c>
      <c r="AW121">
        <v>-7.8713539189999997</v>
      </c>
    </row>
    <row r="122" spans="2:50" x14ac:dyDescent="0.25">
      <c r="B122" t="s">
        <v>221</v>
      </c>
      <c r="C122" s="39">
        <v>0</v>
      </c>
      <c r="D122" s="39">
        <v>0</v>
      </c>
      <c r="E122" s="39">
        <v>7.0526123385761198E-5</v>
      </c>
      <c r="F122" s="39">
        <v>5.7668292319234998E-5</v>
      </c>
      <c r="G122" s="39">
        <v>5.1714223170407E-5</v>
      </c>
      <c r="H122" s="39">
        <v>4.5633168799241703E-5</v>
      </c>
      <c r="I122" s="39">
        <v>4.4596281734143798E-5</v>
      </c>
      <c r="J122" s="39">
        <v>4.5875750043222697E-5</v>
      </c>
      <c r="K122" s="39">
        <v>4.6447335932953097E-5</v>
      </c>
      <c r="L122" s="39">
        <v>4.6234700024072601E-5</v>
      </c>
      <c r="M122" s="39">
        <v>4.5892179523221403E-5</v>
      </c>
      <c r="N122" s="39">
        <v>4.4659298947813397E-5</v>
      </c>
      <c r="O122" s="39">
        <v>4.3985701614346299E-5</v>
      </c>
      <c r="P122" s="39">
        <v>4.3251554249224E-5</v>
      </c>
      <c r="Q122" s="39">
        <v>4.2251216147981498E-5</v>
      </c>
      <c r="R122" s="39">
        <v>4.1384130544663799E-5</v>
      </c>
      <c r="S122" s="39">
        <v>4.3139917504930702E-5</v>
      </c>
      <c r="T122" s="39">
        <v>3.7468214619806798E-5</v>
      </c>
      <c r="U122" s="39">
        <v>3.10975731609986E-5</v>
      </c>
      <c r="V122" s="39">
        <v>2.3580683605750601E-5</v>
      </c>
      <c r="W122" s="39">
        <v>0.56530974281301305</v>
      </c>
      <c r="X122">
        <v>0.801752053448479</v>
      </c>
      <c r="Y122">
        <v>2.1362921273788902</v>
      </c>
      <c r="Z122">
        <v>3.1036083743750802</v>
      </c>
      <c r="AA122">
        <v>3.6571748033071798</v>
      </c>
      <c r="AB122">
        <v>3.8142221743194602</v>
      </c>
      <c r="AC122">
        <v>3.69343883685444</v>
      </c>
      <c r="AD122">
        <v>3.792336574074</v>
      </c>
      <c r="AE122">
        <v>3.9608162685886099</v>
      </c>
      <c r="AF122">
        <v>4.2341508393905301</v>
      </c>
      <c r="AG122">
        <v>4.6374786391116301</v>
      </c>
      <c r="AH122">
        <v>5.1600945311162301</v>
      </c>
      <c r="AI122">
        <v>5.8087603947292799</v>
      </c>
      <c r="AJ122">
        <v>6.4843194732988803</v>
      </c>
      <c r="AK122">
        <v>7.13481682571381</v>
      </c>
      <c r="AL122">
        <v>7.7195314150667604</v>
      </c>
      <c r="AM122">
        <v>8.2341338063807399</v>
      </c>
      <c r="AN122">
        <v>8.7282159929321406</v>
      </c>
      <c r="AO122">
        <v>9.1496928506119293</v>
      </c>
      <c r="AP122">
        <v>9.4955501998374103</v>
      </c>
      <c r="AQ122">
        <v>9.7718996947975398</v>
      </c>
      <c r="AR122">
        <v>9.9688949923164305</v>
      </c>
      <c r="AS122">
        <v>10.0540533431956</v>
      </c>
      <c r="AT122">
        <v>10.080224297999999</v>
      </c>
      <c r="AU122">
        <v>10.068899516537099</v>
      </c>
      <c r="AV122">
        <v>10.039506506094099</v>
      </c>
      <c r="AW122">
        <v>9.9710720562757604</v>
      </c>
    </row>
    <row r="123" spans="2:50" x14ac:dyDescent="0.25">
      <c r="B123" t="s">
        <v>222</v>
      </c>
      <c r="C123" s="39">
        <v>0</v>
      </c>
      <c r="D123" s="39">
        <v>0</v>
      </c>
      <c r="E123" s="39">
        <v>2.8972038190744298E-5</v>
      </c>
      <c r="F123" s="39">
        <v>-5.6590016450641597E-6</v>
      </c>
      <c r="G123" s="39">
        <v>-4.2234115493755499E-5</v>
      </c>
      <c r="H123" s="39">
        <v>-7.3165073466441299E-5</v>
      </c>
      <c r="I123" s="39">
        <v>-8.7704337115024304E-5</v>
      </c>
      <c r="J123" s="39">
        <v>-8.5832446228284399E-5</v>
      </c>
      <c r="K123" s="39">
        <v>-7.8023875405008799E-5</v>
      </c>
      <c r="L123" s="39">
        <v>-6.3805918126824598E-5</v>
      </c>
      <c r="M123" s="39">
        <v>-4.0778570431498899E-5</v>
      </c>
      <c r="N123" s="39">
        <v>-1.18816399052867E-5</v>
      </c>
      <c r="O123" s="39">
        <v>1.3670041076885299E-5</v>
      </c>
      <c r="P123" s="39">
        <v>4.0308680837597401E-5</v>
      </c>
      <c r="Q123" s="39">
        <v>6.3280275974797394E-5</v>
      </c>
      <c r="R123" s="39">
        <v>7.4199119337592297E-5</v>
      </c>
      <c r="S123" s="39">
        <v>7.1894812947448304E-5</v>
      </c>
      <c r="T123" s="39">
        <v>9.0142228215128698E-5</v>
      </c>
      <c r="U123" s="39">
        <v>1.04564481451241E-4</v>
      </c>
      <c r="V123">
        <v>1.1236546246795601E-4</v>
      </c>
      <c r="W123" s="39">
        <v>-0.33602419173235298</v>
      </c>
      <c r="X123">
        <v>4.1052478053400501</v>
      </c>
      <c r="Y123">
        <v>2.8214926357010102</v>
      </c>
      <c r="Z123">
        <v>2.9311185718819299</v>
      </c>
      <c r="AA123">
        <v>3.1211472312391502</v>
      </c>
      <c r="AB123" s="39">
        <v>3.31372760058919</v>
      </c>
      <c r="AC123">
        <v>3.4209217217000898</v>
      </c>
      <c r="AD123">
        <v>3.2501079977676102</v>
      </c>
      <c r="AE123">
        <v>3.12420505494643</v>
      </c>
      <c r="AF123">
        <v>3.1299220438055699</v>
      </c>
      <c r="AG123">
        <v>3.22726104475317</v>
      </c>
      <c r="AH123">
        <v>3.4767684190082302</v>
      </c>
      <c r="AI123">
        <v>3.8183987622159199</v>
      </c>
      <c r="AJ123">
        <v>4.3036937778418096</v>
      </c>
      <c r="AK123">
        <v>4.9354714483540896</v>
      </c>
      <c r="AL123">
        <v>5.6879809353142399</v>
      </c>
      <c r="AM123">
        <v>6.5214918764413303</v>
      </c>
      <c r="AN123">
        <v>7.3975896680077797</v>
      </c>
      <c r="AO123">
        <v>8.3298173435314808</v>
      </c>
      <c r="AP123">
        <v>9.3023495748903304</v>
      </c>
      <c r="AQ123">
        <v>10.290165021246599</v>
      </c>
      <c r="AR123">
        <v>11.290510784018201</v>
      </c>
      <c r="AS123">
        <v>12.294077758001</v>
      </c>
      <c r="AT123">
        <v>13.2160706740808</v>
      </c>
      <c r="AU123">
        <v>14.0527907633361</v>
      </c>
      <c r="AV123">
        <v>14.7989779741515</v>
      </c>
      <c r="AW123">
        <v>15.465248492517899</v>
      </c>
    </row>
    <row r="124" spans="2:50" x14ac:dyDescent="0.25">
      <c r="B124" t="s">
        <v>223</v>
      </c>
      <c r="C124" s="39">
        <v>0</v>
      </c>
      <c r="D124" s="39">
        <v>0</v>
      </c>
      <c r="E124" s="39">
        <v>-2.76207348104406E-5</v>
      </c>
      <c r="F124" s="39">
        <v>3.19799837944501E-5</v>
      </c>
      <c r="G124" s="39">
        <v>9.7979601676456696E-5</v>
      </c>
      <c r="H124" s="39">
        <v>1.7251877111323899E-4</v>
      </c>
      <c r="I124" s="39">
        <v>2.4517775869536902E-4</v>
      </c>
      <c r="J124" s="39">
        <v>3.1440103629431999E-4</v>
      </c>
      <c r="K124" s="39">
        <v>3.8618275790547302E-4</v>
      </c>
      <c r="L124" s="39">
        <v>4.5644062345306902E-4</v>
      </c>
      <c r="M124" s="39">
        <v>5.1938962681852198E-4</v>
      </c>
      <c r="N124" s="39">
        <v>5.7395021024753102E-4</v>
      </c>
      <c r="O124" s="39">
        <v>6.2515012875241605E-4</v>
      </c>
      <c r="P124" s="39">
        <v>6.6782440173440705E-4</v>
      </c>
      <c r="Q124" s="39">
        <v>7.0523513961973105E-4</v>
      </c>
      <c r="R124" s="39">
        <v>7.4512174748075899E-4</v>
      </c>
      <c r="S124" s="39">
        <v>7.9139923203630502E-4</v>
      </c>
      <c r="T124" s="39">
        <v>8.1380527474639297E-4</v>
      </c>
      <c r="U124" s="39">
        <v>8.3080440751448395E-4</v>
      </c>
      <c r="V124">
        <v>8.4356181901945604E-4</v>
      </c>
      <c r="W124" s="39">
        <v>0.39471982230310199</v>
      </c>
      <c r="X124">
        <v>-3.6275379987620702</v>
      </c>
      <c r="Y124">
        <v>-3.06227090086547</v>
      </c>
      <c r="Z124">
        <v>-3.4130588223587699</v>
      </c>
      <c r="AA124">
        <v>-3.4521693338720998</v>
      </c>
      <c r="AB124">
        <v>-3.2653649746740898</v>
      </c>
      <c r="AC124">
        <v>-2.9004312291840701</v>
      </c>
      <c r="AD124">
        <v>-2.23743884237832</v>
      </c>
      <c r="AE124">
        <v>-1.4473224553310999</v>
      </c>
      <c r="AF124">
        <v>-0.54869178584908695</v>
      </c>
      <c r="AG124">
        <v>0.52784171699800098</v>
      </c>
      <c r="AH124">
        <v>1.7667337923416899</v>
      </c>
      <c r="AI124">
        <v>3.2606497086851798</v>
      </c>
      <c r="AJ124">
        <v>5.0043870981994099</v>
      </c>
      <c r="AK124">
        <v>6.9940464135360196</v>
      </c>
      <c r="AL124">
        <v>9.2273602608668295</v>
      </c>
      <c r="AM124">
        <v>11.696612237278099</v>
      </c>
      <c r="AN124">
        <v>14.3965065479124</v>
      </c>
      <c r="AO124">
        <v>17.2670754054223</v>
      </c>
      <c r="AP124">
        <v>20.264912062648602</v>
      </c>
      <c r="AQ124">
        <v>23.3431683603823</v>
      </c>
      <c r="AR124">
        <v>26.4329158216234</v>
      </c>
      <c r="AS124">
        <v>29.455129108907698</v>
      </c>
      <c r="AT124">
        <v>32.394152644886702</v>
      </c>
      <c r="AU124">
        <v>35.185446629841898</v>
      </c>
      <c r="AV124">
        <v>37.784018016677599</v>
      </c>
      <c r="AW124">
        <v>40.125950997788699</v>
      </c>
    </row>
    <row r="125" spans="2:50" x14ac:dyDescent="0.25">
      <c r="B125" t="s">
        <v>224</v>
      </c>
      <c r="C125" s="39">
        <v>0</v>
      </c>
      <c r="D125" s="39">
        <v>0</v>
      </c>
      <c r="E125" s="39">
        <v>-1.4789999999709201E-5</v>
      </c>
      <c r="F125" s="39">
        <v>2.4269999999992902E-5</v>
      </c>
      <c r="G125" s="39">
        <v>4.8290000000117399E-5</v>
      </c>
      <c r="H125" s="39">
        <v>6.4280000000235802E-5</v>
      </c>
      <c r="I125" s="39">
        <v>7.2130000000267204E-5</v>
      </c>
      <c r="J125" s="39">
        <v>7.4169999999748604E-5</v>
      </c>
      <c r="K125" s="39">
        <v>7.6209999999923798E-5</v>
      </c>
      <c r="L125" s="39">
        <v>7.5940000000135303E-5</v>
      </c>
      <c r="M125" s="39">
        <v>7.1789999999891094E-5</v>
      </c>
      <c r="N125" s="39">
        <v>6.4779999999972597E-5</v>
      </c>
      <c r="O125" s="39">
        <v>5.9259999999825001E-5</v>
      </c>
      <c r="P125" s="39">
        <v>5.1899999999743797E-5</v>
      </c>
      <c r="Q125" s="39">
        <v>4.5289999999961702E-5</v>
      </c>
      <c r="R125" s="39">
        <v>4.30899999997319E-5</v>
      </c>
      <c r="S125" s="39">
        <v>4.5779999999912002E-5</v>
      </c>
      <c r="T125" s="39">
        <v>3.40399999999852E-5</v>
      </c>
      <c r="U125" s="39">
        <v>2.50700000002657E-5</v>
      </c>
      <c r="V125" s="39">
        <v>1.6010000000038399E-5</v>
      </c>
      <c r="W125">
        <v>0.37384117</v>
      </c>
      <c r="X125">
        <v>-1.69714959</v>
      </c>
      <c r="Y125">
        <v>4.0443810000000101E-2</v>
      </c>
      <c r="Z125">
        <v>0.73372683999999899</v>
      </c>
      <c r="AA125">
        <v>1.45488916</v>
      </c>
      <c r="AB125">
        <v>2.0285293800000002</v>
      </c>
      <c r="AC125">
        <v>2.4116597099999999</v>
      </c>
      <c r="AD125">
        <v>2.8103433600000001</v>
      </c>
      <c r="AE125">
        <v>3.13551556</v>
      </c>
      <c r="AF125">
        <v>3.43821836</v>
      </c>
      <c r="AG125">
        <v>3.80195404</v>
      </c>
      <c r="AH125">
        <v>4.2224896000000003</v>
      </c>
      <c r="AI125">
        <v>4.7564662200000001</v>
      </c>
      <c r="AJ125">
        <v>5.3527328299999999</v>
      </c>
      <c r="AK125">
        <v>5.9695216999999996</v>
      </c>
      <c r="AL125">
        <v>6.5722919900000001</v>
      </c>
      <c r="AM125">
        <v>7.1372398799999903</v>
      </c>
      <c r="AN125">
        <v>7.6649769299999999</v>
      </c>
      <c r="AO125" s="39">
        <v>8.1162167600000004</v>
      </c>
      <c r="AP125" s="39">
        <v>8.4800009999999997</v>
      </c>
      <c r="AQ125" s="39">
        <v>8.7532465199999994</v>
      </c>
      <c r="AR125">
        <v>8.9242857999999998</v>
      </c>
      <c r="AS125">
        <v>8.97769276</v>
      </c>
      <c r="AT125" s="39">
        <v>8.9478483400000002</v>
      </c>
      <c r="AU125">
        <v>8.8394828299999997</v>
      </c>
      <c r="AV125">
        <v>8.6704628600000007</v>
      </c>
      <c r="AW125">
        <v>8.44005078</v>
      </c>
    </row>
    <row r="126" spans="2:50" x14ac:dyDescent="0.25">
      <c r="B126" t="s">
        <v>225</v>
      </c>
      <c r="C126">
        <v>0</v>
      </c>
      <c r="D126" s="39">
        <v>0</v>
      </c>
      <c r="E126" s="39">
        <v>-2.01161223722934E-4</v>
      </c>
      <c r="F126" s="39">
        <v>-1.60718122821368E-4</v>
      </c>
      <c r="G126" s="39">
        <v>-2.1473869277199799E-4</v>
      </c>
      <c r="H126" s="39">
        <v>-2.5532749560186398E-4</v>
      </c>
      <c r="I126" s="39">
        <v>-2.7910100229844298E-4</v>
      </c>
      <c r="J126" s="39">
        <v>-3.0079062911525501E-4</v>
      </c>
      <c r="K126" s="39">
        <v>-3.2531667381041602E-4</v>
      </c>
      <c r="L126" s="39">
        <v>-3.4971487402613E-4</v>
      </c>
      <c r="M126" s="39">
        <v>-3.70642924119035E-4</v>
      </c>
      <c r="N126" s="39">
        <v>-3.9206133659597199E-4</v>
      </c>
      <c r="O126" s="39">
        <v>-4.0827754075323198E-4</v>
      </c>
      <c r="P126" s="39">
        <v>-4.2511183526716602E-4</v>
      </c>
      <c r="Q126" s="39">
        <v>-4.4080832873882799E-4</v>
      </c>
      <c r="R126" s="39">
        <v>-4.5615288251088499E-4</v>
      </c>
      <c r="S126" s="39">
        <v>-4.5617320738600099E-4</v>
      </c>
      <c r="T126">
        <v>-4.52794667948897E-4</v>
      </c>
      <c r="U126" s="39">
        <v>-4.5277615298155999E-4</v>
      </c>
      <c r="V126">
        <v>-4.4517523530851401E-4</v>
      </c>
      <c r="W126">
        <v>-1.2127116384191099</v>
      </c>
      <c r="X126">
        <v>2.5283200941479902</v>
      </c>
      <c r="Y126">
        <v>-0.90319877229221301</v>
      </c>
      <c r="Z126">
        <v>-2.2302619335055902</v>
      </c>
      <c r="AA126">
        <v>-3.1939436129477299</v>
      </c>
      <c r="AB126">
        <v>-3.5760679838734699</v>
      </c>
      <c r="AC126">
        <v>-3.4468310332511898</v>
      </c>
      <c r="AD126">
        <v>-3.5864158268734401</v>
      </c>
      <c r="AE126">
        <v>-3.6146685207731402</v>
      </c>
      <c r="AF126">
        <v>-3.71364385630784</v>
      </c>
      <c r="AG126">
        <v>-3.94156174002471</v>
      </c>
      <c r="AH126">
        <v>-4.3253510255640002</v>
      </c>
      <c r="AI126">
        <v>-5.1072633182850904</v>
      </c>
      <c r="AJ126">
        <v>-6.13033427625387</v>
      </c>
      <c r="AK126">
        <v>-7.3564734250510098</v>
      </c>
      <c r="AL126">
        <v>-8.7587125080974495</v>
      </c>
      <c r="AM126">
        <v>-10.3368466499923</v>
      </c>
      <c r="AN126">
        <v>-12.1807406907641</v>
      </c>
      <c r="AO126">
        <v>-14.236628437808299</v>
      </c>
      <c r="AP126">
        <v>-16.517440491762599</v>
      </c>
      <c r="AQ126">
        <v>-19.0319670318524</v>
      </c>
      <c r="AR126">
        <v>-21.804069814684901</v>
      </c>
      <c r="AS126">
        <v>-24.827363453513499</v>
      </c>
      <c r="AT126">
        <v>-28.144885651896299</v>
      </c>
      <c r="AU126">
        <v>-31.777517969035198</v>
      </c>
      <c r="AV126">
        <v>-35.758824547303497</v>
      </c>
      <c r="AW126">
        <v>-40.032276941078997</v>
      </c>
    </row>
    <row r="127" spans="2:50" x14ac:dyDescent="0.25">
      <c r="B127" t="s">
        <v>226</v>
      </c>
      <c r="C127" s="39">
        <v>0</v>
      </c>
      <c r="D127" s="39">
        <v>0</v>
      </c>
      <c r="E127" s="39">
        <v>-4.8529999999852302E-5</v>
      </c>
      <c r="F127" s="39">
        <v>-7.1570000000076295E-5</v>
      </c>
      <c r="G127" s="39">
        <v>-1.0140000000074999E-5</v>
      </c>
      <c r="H127" s="39">
        <v>1.1619999999712401E-5</v>
      </c>
      <c r="I127" s="39">
        <v>2.9229999999602599E-5</v>
      </c>
      <c r="J127" s="39">
        <v>3.3409999999900403E-5</v>
      </c>
      <c r="K127" s="39">
        <v>3.38600000003575E-5</v>
      </c>
      <c r="L127" s="39">
        <v>3.56300000003972E-5</v>
      </c>
      <c r="M127" s="39">
        <v>3.6509999999656499E-5</v>
      </c>
      <c r="N127" s="39">
        <v>3.2760000000242602E-5</v>
      </c>
      <c r="O127" s="39">
        <v>2.74600000002567E-5</v>
      </c>
      <c r="P127" s="39">
        <v>2.1669999999973601E-5</v>
      </c>
      <c r="Q127" s="39">
        <v>1.31000000000436E-5</v>
      </c>
      <c r="R127" s="39">
        <v>2.9099999999948599E-6</v>
      </c>
      <c r="S127" s="39">
        <v>-4.0099999997628102E-6</v>
      </c>
      <c r="T127" s="39">
        <v>-6.45000000007445E-6</v>
      </c>
      <c r="U127" s="39">
        <v>-1.1940000000168399E-5</v>
      </c>
      <c r="V127" s="39">
        <v>-1.5169999999925501E-5</v>
      </c>
      <c r="W127">
        <v>-0.20753086000000001</v>
      </c>
      <c r="X127" s="39">
        <v>-0.40492450000000002</v>
      </c>
      <c r="Y127">
        <v>-1.6876292939999999</v>
      </c>
      <c r="Z127">
        <v>-1.1948065800000001</v>
      </c>
      <c r="AA127">
        <v>-0.97511424000000002</v>
      </c>
      <c r="AB127">
        <v>-0.48316482999999999</v>
      </c>
      <c r="AC127">
        <v>5.41596099999999E-2</v>
      </c>
      <c r="AD127">
        <v>0.32777033999999999</v>
      </c>
      <c r="AE127">
        <v>0.47839089000000001</v>
      </c>
      <c r="AF127">
        <v>0.53421734840000001</v>
      </c>
      <c r="AG127">
        <v>0.51214824199999998</v>
      </c>
      <c r="AH127">
        <v>0.45767898150000003</v>
      </c>
      <c r="AI127">
        <v>0.22178504399999999</v>
      </c>
      <c r="AJ127">
        <v>-1.5961349E-2</v>
      </c>
      <c r="AK127">
        <v>-0.24720872699999999</v>
      </c>
      <c r="AL127">
        <v>-0.48516259099999998</v>
      </c>
      <c r="AM127">
        <v>-0.73800212099999996</v>
      </c>
      <c r="AN127">
        <v>-1.063101946</v>
      </c>
      <c r="AO127">
        <v>-1.429545458</v>
      </c>
      <c r="AP127">
        <v>-1.827677346</v>
      </c>
      <c r="AQ127">
        <v>-2.2631224730000001</v>
      </c>
      <c r="AR127">
        <v>-2.7391493680000001</v>
      </c>
      <c r="AS127">
        <v>-3.2385172400000002</v>
      </c>
      <c r="AT127">
        <v>-3.7850207629999999</v>
      </c>
      <c r="AU127">
        <v>-4.3554269860000003</v>
      </c>
      <c r="AV127">
        <v>-4.9645359339999997</v>
      </c>
      <c r="AW127">
        <v>-5.5698995589999996</v>
      </c>
    </row>
    <row r="128" spans="2:50" x14ac:dyDescent="0.25">
      <c r="B128" t="s">
        <v>227</v>
      </c>
      <c r="C128">
        <v>96.834362994053393</v>
      </c>
      <c r="D128">
        <v>98.389070013885203</v>
      </c>
      <c r="E128">
        <v>100</v>
      </c>
      <c r="F128">
        <v>102.455680397585</v>
      </c>
      <c r="G128">
        <v>102.395025060737</v>
      </c>
      <c r="H128">
        <v>99.215865787250607</v>
      </c>
      <c r="I128">
        <v>101.41225561936599</v>
      </c>
      <c r="J128">
        <v>103.50076223050399</v>
      </c>
      <c r="K128">
        <v>103.819958973748</v>
      </c>
      <c r="L128">
        <v>104.18645837875501</v>
      </c>
      <c r="M128">
        <v>105.194703321554</v>
      </c>
      <c r="N128">
        <v>105.913914562588</v>
      </c>
      <c r="O128">
        <v>108.75285799555201</v>
      </c>
      <c r="P128">
        <v>111.688579451634</v>
      </c>
      <c r="Q128">
        <v>114.70316105899199</v>
      </c>
      <c r="R128">
        <v>117.810045369676</v>
      </c>
      <c r="S128">
        <v>123.61831074845099</v>
      </c>
      <c r="T128">
        <v>125.960866189813</v>
      </c>
      <c r="U128">
        <v>128.04926323401699</v>
      </c>
      <c r="V128">
        <v>130.42593486530899</v>
      </c>
      <c r="W128">
        <v>133.22885787816199</v>
      </c>
      <c r="X128">
        <v>133.70034668709201</v>
      </c>
      <c r="Y128">
        <v>137.49366198009599</v>
      </c>
      <c r="Z128">
        <v>139.431584132583</v>
      </c>
      <c r="AA128">
        <v>141.04774934807</v>
      </c>
      <c r="AB128">
        <v>142.396718254273</v>
      </c>
      <c r="AC128">
        <v>143.74343868768901</v>
      </c>
      <c r="AD128">
        <v>146.22937642842999</v>
      </c>
      <c r="AE128">
        <v>148.72505135665199</v>
      </c>
      <c r="AF128">
        <v>151.47473346749399</v>
      </c>
      <c r="AG128">
        <v>154.353926294513</v>
      </c>
      <c r="AH128">
        <v>157.42636366803501</v>
      </c>
      <c r="AI128">
        <v>160.70409922296599</v>
      </c>
      <c r="AJ128">
        <v>163.877637563375</v>
      </c>
      <c r="AK128">
        <v>167.01540453965899</v>
      </c>
      <c r="AL128">
        <v>170.05271633579301</v>
      </c>
      <c r="AM128">
        <v>173.04892692547401</v>
      </c>
      <c r="AN128">
        <v>176.13115469363899</v>
      </c>
      <c r="AO128">
        <v>179.12883500676901</v>
      </c>
      <c r="AP128">
        <v>182.13187381223801</v>
      </c>
      <c r="AQ128">
        <v>185.20183318103</v>
      </c>
      <c r="AR128">
        <v>188.21011626595401</v>
      </c>
      <c r="AS128">
        <v>191.18562086204901</v>
      </c>
      <c r="AT128">
        <v>194.241956763373</v>
      </c>
      <c r="AU128">
        <v>197.30929637072001</v>
      </c>
      <c r="AV128">
        <v>200.41024393449601</v>
      </c>
      <c r="AW128">
        <v>203.659290983273</v>
      </c>
      <c r="AX128">
        <v>178.52723229718001</v>
      </c>
    </row>
    <row r="129" spans="2:50" x14ac:dyDescent="0.25">
      <c r="B129" t="s">
        <v>228</v>
      </c>
      <c r="C129" s="39">
        <v>0</v>
      </c>
      <c r="D129" s="39">
        <v>0</v>
      </c>
      <c r="E129" s="39">
        <v>-6.7383665314224506E-8</v>
      </c>
      <c r="F129" s="39">
        <v>-5.3035318436922497E-5</v>
      </c>
      <c r="G129" s="39">
        <v>-6.2572354952994402E-5</v>
      </c>
      <c r="H129" s="39">
        <v>-6.4188965354095004E-5</v>
      </c>
      <c r="I129" s="39">
        <v>-6.4613944161795404E-5</v>
      </c>
      <c r="J129" s="39">
        <v>-6.3363723268317006E-5</v>
      </c>
      <c r="K129" s="39">
        <v>-5.9434425714321997E-5</v>
      </c>
      <c r="L129" s="39">
        <v>-5.5826361988753301E-5</v>
      </c>
      <c r="M129" s="39">
        <v>-5.0840340481972302E-5</v>
      </c>
      <c r="N129" s="39">
        <v>-5.9970256527375199E-5</v>
      </c>
      <c r="O129" s="39">
        <v>-5.5323864045497801E-5</v>
      </c>
      <c r="P129" s="39">
        <v>-4.8959546006255301E-5</v>
      </c>
      <c r="Q129" s="39">
        <v>-4.3180293696210001E-5</v>
      </c>
      <c r="R129" s="39">
        <v>-4.5509058188564197E-5</v>
      </c>
      <c r="S129" s="39">
        <v>-3.2471836952652197E-5</v>
      </c>
      <c r="T129" s="39">
        <v>-3.7078933901035701E-5</v>
      </c>
      <c r="U129" s="39">
        <v>-4.92717669331455E-5</v>
      </c>
      <c r="V129" s="39">
        <v>-6.3596106947283405E-5</v>
      </c>
      <c r="W129">
        <v>-3.2982422214142701</v>
      </c>
      <c r="X129">
        <v>-4.0653372345725796</v>
      </c>
      <c r="Y129">
        <v>-7.4645217146571703</v>
      </c>
      <c r="Z129">
        <v>-11.046835114224001</v>
      </c>
      <c r="AA129">
        <v>-14.6365746914814</v>
      </c>
      <c r="AB129">
        <v>-18.072582336681499</v>
      </c>
      <c r="AC129">
        <v>-21.438175729884101</v>
      </c>
      <c r="AD129">
        <v>-24.9789849416427</v>
      </c>
      <c r="AE129">
        <v>-28.420156379950299</v>
      </c>
      <c r="AF129">
        <v>-31.799668559837599</v>
      </c>
      <c r="AG129">
        <v>-34.880691179591501</v>
      </c>
      <c r="AH129">
        <v>-37.847547990113803</v>
      </c>
      <c r="AI129">
        <v>-41.0817622155487</v>
      </c>
      <c r="AJ129">
        <v>-44.4908926585411</v>
      </c>
      <c r="AK129">
        <v>-48.099803359109899</v>
      </c>
      <c r="AL129">
        <v>-51.687369556990703</v>
      </c>
      <c r="AM129">
        <v>-55.602227822336197</v>
      </c>
      <c r="AN129">
        <v>-57.667787104982303</v>
      </c>
      <c r="AO129">
        <v>-59.893955458341701</v>
      </c>
      <c r="AP129">
        <v>-62.312036828536897</v>
      </c>
      <c r="AQ129">
        <v>-64.974490133210196</v>
      </c>
      <c r="AR129">
        <v>-67.999152451635396</v>
      </c>
      <c r="AS129">
        <v>-69.224525205834496</v>
      </c>
      <c r="AT129">
        <v>-70.468442295396102</v>
      </c>
      <c r="AU129">
        <v>-71.724660147994598</v>
      </c>
      <c r="AV129">
        <v>-72.993215344077896</v>
      </c>
      <c r="AW129">
        <v>-74.2749642244017</v>
      </c>
    </row>
    <row r="130" spans="2:50" x14ac:dyDescent="0.25">
      <c r="B130" t="s">
        <v>229</v>
      </c>
      <c r="C130">
        <v>96.864641328885398</v>
      </c>
      <c r="D130">
        <v>98.419834477176707</v>
      </c>
      <c r="E130">
        <v>100</v>
      </c>
      <c r="F130">
        <v>100.076424818044</v>
      </c>
      <c r="G130">
        <v>96.381790393662399</v>
      </c>
      <c r="H130">
        <v>91.399956658727007</v>
      </c>
      <c r="I130">
        <v>91.980714473589899</v>
      </c>
      <c r="J130">
        <v>90.853385235226597</v>
      </c>
      <c r="K130">
        <v>87.185193806602598</v>
      </c>
      <c r="L130">
        <v>85.135279294323396</v>
      </c>
      <c r="M130">
        <v>84.383622944953999</v>
      </c>
      <c r="N130">
        <v>83.597154456907106</v>
      </c>
      <c r="O130">
        <v>82.660589764708305</v>
      </c>
      <c r="P130">
        <v>80.651926822654801</v>
      </c>
      <c r="Q130">
        <v>78.025929507857597</v>
      </c>
      <c r="R130">
        <v>76.155513686720795</v>
      </c>
      <c r="S130">
        <v>74.843438792193297</v>
      </c>
      <c r="T130">
        <v>73.721922115001803</v>
      </c>
      <c r="U130">
        <v>73.166142307307496</v>
      </c>
      <c r="V130">
        <v>72.826816377534996</v>
      </c>
      <c r="W130">
        <v>69.601650139716199</v>
      </c>
      <c r="X130">
        <v>68.079637436520599</v>
      </c>
      <c r="Y130">
        <v>64.844357132924301</v>
      </c>
      <c r="Z130">
        <v>61.730067034682101</v>
      </c>
      <c r="AA130">
        <v>58.761142671478098</v>
      </c>
      <c r="AB130">
        <v>56.038512622184903</v>
      </c>
      <c r="AC130">
        <v>53.471457676692502</v>
      </c>
      <c r="AD130">
        <v>50.9193623349557</v>
      </c>
      <c r="AE130">
        <v>48.469356345826803</v>
      </c>
      <c r="AF130">
        <v>46.031391528343903</v>
      </c>
      <c r="AG130">
        <v>43.853826023773401</v>
      </c>
      <c r="AH130">
        <v>41.7685277121357</v>
      </c>
      <c r="AI130">
        <v>39.5341109110838</v>
      </c>
      <c r="AJ130">
        <v>37.192999644416702</v>
      </c>
      <c r="AK130">
        <v>34.740859816288697</v>
      </c>
      <c r="AL130">
        <v>32.319688314649099</v>
      </c>
      <c r="AM130">
        <v>29.691705562177699</v>
      </c>
      <c r="AN130">
        <v>28.2649079082314</v>
      </c>
      <c r="AO130">
        <v>26.729826252577801</v>
      </c>
      <c r="AP130">
        <v>25.0736964416052</v>
      </c>
      <c r="AQ130">
        <v>23.269747410877802</v>
      </c>
      <c r="AR130">
        <v>21.2314906368896</v>
      </c>
      <c r="AS130">
        <v>20.434244717687601</v>
      </c>
      <c r="AT130">
        <v>19.633255318350201</v>
      </c>
      <c r="AU130">
        <v>18.8234101491249</v>
      </c>
      <c r="AV130">
        <v>18.004668743865601</v>
      </c>
      <c r="AW130">
        <v>17.1934935847612</v>
      </c>
      <c r="AX130">
        <v>9.0244863084901095</v>
      </c>
    </row>
    <row r="131" spans="2:50" x14ac:dyDescent="0.2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781103.92590000003</v>
      </c>
      <c r="T131">
        <v>793116.29619999998</v>
      </c>
      <c r="U131">
        <v>799783.69369999995</v>
      </c>
      <c r="V131">
        <v>807895.1642</v>
      </c>
      <c r="W131">
        <v>818087.28119999997</v>
      </c>
      <c r="X131">
        <v>818047.73549999995</v>
      </c>
      <c r="Y131">
        <v>840171.42409999995</v>
      </c>
      <c r="Z131">
        <v>848239.83929999999</v>
      </c>
      <c r="AA131">
        <v>855946.44449999998</v>
      </c>
      <c r="AB131">
        <v>863353.92969999998</v>
      </c>
      <c r="AC131">
        <v>871407.72690000001</v>
      </c>
      <c r="AD131">
        <v>884451.33869999996</v>
      </c>
      <c r="AE131">
        <v>898014.75730000006</v>
      </c>
      <c r="AF131">
        <v>912911.04390000005</v>
      </c>
      <c r="AG131">
        <v>928754.5723</v>
      </c>
      <c r="AH131">
        <v>945168.25520000001</v>
      </c>
      <c r="AI131">
        <v>961794.42680000002</v>
      </c>
      <c r="AJ131">
        <v>977645.61029999994</v>
      </c>
      <c r="AK131">
        <v>992963.45970000001</v>
      </c>
      <c r="AL131">
        <v>1007520.421</v>
      </c>
      <c r="AM131">
        <v>1021597.557</v>
      </c>
      <c r="AN131">
        <v>1035738.6310000001</v>
      </c>
      <c r="AO131">
        <v>1049400.325</v>
      </c>
      <c r="AP131">
        <v>1063031.118</v>
      </c>
      <c r="AQ131">
        <v>1076946.4669999999</v>
      </c>
      <c r="AR131">
        <v>1090715.311</v>
      </c>
      <c r="AS131">
        <v>1104491.6640000001</v>
      </c>
      <c r="AT131">
        <v>1118807.176</v>
      </c>
      <c r="AU131">
        <v>1133438.0060000001</v>
      </c>
      <c r="AV131">
        <v>1148502.5</v>
      </c>
      <c r="AW131">
        <v>1164461.5900000001</v>
      </c>
    </row>
    <row r="132" spans="2:50" x14ac:dyDescent="0.2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15561716.439999999</v>
      </c>
      <c r="T132">
        <v>15533151.720000001</v>
      </c>
      <c r="U132">
        <v>15518407.15</v>
      </c>
      <c r="V132">
        <v>15797674.24</v>
      </c>
      <c r="W132">
        <v>16099253.01</v>
      </c>
      <c r="X132">
        <v>16099044.74</v>
      </c>
      <c r="Y132">
        <v>16029123.58</v>
      </c>
      <c r="Z132">
        <v>15881590.4</v>
      </c>
      <c r="AA132">
        <v>15669561.289999999</v>
      </c>
      <c r="AB132">
        <v>15379233.92</v>
      </c>
      <c r="AC132">
        <v>15092423.939999999</v>
      </c>
      <c r="AD132">
        <v>15167873.439999999</v>
      </c>
      <c r="AE132">
        <v>15163371.779999999</v>
      </c>
      <c r="AF132">
        <v>15163612.58</v>
      </c>
      <c r="AG132">
        <v>15189671.16</v>
      </c>
      <c r="AH132">
        <v>15254983.550000001</v>
      </c>
      <c r="AI132">
        <v>15325477.26</v>
      </c>
      <c r="AJ132">
        <v>15364965.35</v>
      </c>
      <c r="AK132">
        <v>15408527.34</v>
      </c>
      <c r="AL132">
        <v>15428939.390000001</v>
      </c>
      <c r="AM132">
        <v>15449650.460000001</v>
      </c>
      <c r="AN132">
        <v>15511725.890000001</v>
      </c>
      <c r="AO132">
        <v>15540650.34</v>
      </c>
      <c r="AP132">
        <v>15564595.210000001</v>
      </c>
      <c r="AQ132">
        <v>15607466.949999999</v>
      </c>
      <c r="AR132">
        <v>15621928.960000001</v>
      </c>
      <c r="AS132">
        <v>15627382.43</v>
      </c>
      <c r="AT132">
        <v>15654654.57</v>
      </c>
      <c r="AU132">
        <v>15676449.85</v>
      </c>
      <c r="AV132">
        <v>15700167.26</v>
      </c>
      <c r="AW132">
        <v>15769347.25</v>
      </c>
    </row>
    <row r="133" spans="2:50" x14ac:dyDescent="0.2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16342820.369999999</v>
      </c>
      <c r="T133">
        <v>16326268.02</v>
      </c>
      <c r="U133">
        <v>16318190.84</v>
      </c>
      <c r="V133">
        <v>16605569.4</v>
      </c>
      <c r="W133">
        <v>16917340.300000001</v>
      </c>
      <c r="X133">
        <v>16917092.469999999</v>
      </c>
      <c r="Y133">
        <v>16869295.010000002</v>
      </c>
      <c r="Z133">
        <v>16729830.24</v>
      </c>
      <c r="AA133">
        <v>16525507.73</v>
      </c>
      <c r="AB133">
        <v>16242587.85</v>
      </c>
      <c r="AC133">
        <v>15963831.67</v>
      </c>
      <c r="AD133">
        <v>16052324.779999999</v>
      </c>
      <c r="AE133">
        <v>16061386.539999999</v>
      </c>
      <c r="AF133">
        <v>16076523.619999999</v>
      </c>
      <c r="AG133">
        <v>16118425.73</v>
      </c>
      <c r="AH133">
        <v>16200151.800000001</v>
      </c>
      <c r="AI133">
        <v>16287271.68</v>
      </c>
      <c r="AJ133">
        <v>16342610.960000001</v>
      </c>
      <c r="AK133">
        <v>16401490.800000001</v>
      </c>
      <c r="AL133">
        <v>16436459.810000001</v>
      </c>
      <c r="AM133">
        <v>16471248.02</v>
      </c>
      <c r="AN133">
        <v>16547464.52</v>
      </c>
      <c r="AO133">
        <v>16590050.66</v>
      </c>
      <c r="AP133">
        <v>16627626.33</v>
      </c>
      <c r="AQ133">
        <v>16684413.41</v>
      </c>
      <c r="AR133">
        <v>16712644.27</v>
      </c>
      <c r="AS133">
        <v>16731874.1</v>
      </c>
      <c r="AT133">
        <v>16773461.74</v>
      </c>
      <c r="AU133">
        <v>16809887.850000001</v>
      </c>
      <c r="AV133">
        <v>16848669.760000002</v>
      </c>
      <c r="AW133">
        <v>16933808.84</v>
      </c>
    </row>
    <row r="134" spans="2:50" x14ac:dyDescent="0.2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158933258</v>
      </c>
      <c r="G134">
        <v>155349735.40000001</v>
      </c>
      <c r="H134">
        <v>155680822.59999999</v>
      </c>
      <c r="I134">
        <v>153166205.09999999</v>
      </c>
      <c r="J134">
        <v>149981543.69999999</v>
      </c>
      <c r="K134">
        <v>146022760.69999999</v>
      </c>
      <c r="L134">
        <v>143082940.59999999</v>
      </c>
      <c r="M134">
        <v>140627823.5</v>
      </c>
      <c r="N134">
        <v>138978240.90000001</v>
      </c>
      <c r="O134">
        <v>137042704</v>
      </c>
      <c r="P134">
        <v>134068349.8</v>
      </c>
      <c r="Q134">
        <v>130032158.90000001</v>
      </c>
      <c r="R134">
        <v>127018471.7</v>
      </c>
      <c r="S134">
        <v>124991366.2</v>
      </c>
      <c r="T134">
        <v>123005877.5</v>
      </c>
      <c r="U134">
        <v>121806761.90000001</v>
      </c>
      <c r="V134">
        <v>119945839.3</v>
      </c>
      <c r="W134">
        <v>113466285.40000001</v>
      </c>
      <c r="X134">
        <v>109101766.59999999</v>
      </c>
      <c r="Y134">
        <v>104533668.2</v>
      </c>
      <c r="Z134">
        <v>99816571.439999998</v>
      </c>
      <c r="AA134">
        <v>94972178.560000002</v>
      </c>
      <c r="AB134">
        <v>90085081.540000007</v>
      </c>
      <c r="AC134">
        <v>85166291.719999999</v>
      </c>
      <c r="AD134">
        <v>79178322.450000003</v>
      </c>
      <c r="AE134">
        <v>73255606.420000002</v>
      </c>
      <c r="AF134">
        <v>67470010.870000005</v>
      </c>
      <c r="AG134">
        <v>62136760.729999997</v>
      </c>
      <c r="AH134">
        <v>57059153.020000003</v>
      </c>
      <c r="AI134">
        <v>51878035.310000002</v>
      </c>
      <c r="AJ134">
        <v>46792120.590000004</v>
      </c>
      <c r="AK134">
        <v>41771634.520000003</v>
      </c>
      <c r="AL134">
        <v>36903157.039999999</v>
      </c>
      <c r="AM134">
        <v>32008206.77</v>
      </c>
      <c r="AN134">
        <v>28910353.850000001</v>
      </c>
      <c r="AO134">
        <v>25865015.609999999</v>
      </c>
      <c r="AP134">
        <v>22839293.420000002</v>
      </c>
      <c r="AQ134">
        <v>19795146.77</v>
      </c>
      <c r="AR134">
        <v>16634836.41</v>
      </c>
      <c r="AS134">
        <v>15203058.43</v>
      </c>
      <c r="AT134">
        <v>13808536.359999999</v>
      </c>
      <c r="AU134">
        <v>12462004.77</v>
      </c>
      <c r="AV134">
        <v>11157291.390000001</v>
      </c>
      <c r="AW134">
        <v>9897726.3019999899</v>
      </c>
    </row>
    <row r="135" spans="2:50" x14ac:dyDescent="0.25">
      <c r="B135" t="s">
        <v>234</v>
      </c>
      <c r="C135">
        <v>1098851.8998263199</v>
      </c>
      <c r="D135">
        <v>1116494.32251175</v>
      </c>
      <c r="E135">
        <v>1134420</v>
      </c>
      <c r="F135">
        <v>1107049.7520000001</v>
      </c>
      <c r="G135">
        <v>1078143.5730000001</v>
      </c>
      <c r="H135">
        <v>1048801.74</v>
      </c>
      <c r="I135">
        <v>1024485.728</v>
      </c>
      <c r="J135">
        <v>1000001.251</v>
      </c>
      <c r="K135">
        <v>972526.95860000001</v>
      </c>
      <c r="L135">
        <v>942258.4682</v>
      </c>
      <c r="M135">
        <v>912792.68070000003</v>
      </c>
      <c r="N135">
        <v>887115.85259999998</v>
      </c>
      <c r="O135">
        <v>868801.9449</v>
      </c>
      <c r="P135">
        <v>854165.93629999994</v>
      </c>
      <c r="Q135">
        <v>838035.64859999996</v>
      </c>
      <c r="R135">
        <v>815525.29980000004</v>
      </c>
      <c r="S135">
        <v>792020.36549999996</v>
      </c>
      <c r="T135">
        <v>766061.06790000002</v>
      </c>
      <c r="U135">
        <v>738837.6263</v>
      </c>
      <c r="V135">
        <v>708176.49120000005</v>
      </c>
      <c r="W135">
        <v>673633.47340000002</v>
      </c>
      <c r="X135">
        <v>640157.35699999996</v>
      </c>
      <c r="Y135">
        <v>604379.89009999996</v>
      </c>
      <c r="Z135">
        <v>569043.04110000003</v>
      </c>
      <c r="AA135">
        <v>536299.96779999998</v>
      </c>
      <c r="AB135">
        <v>507078.92489999998</v>
      </c>
      <c r="AC135">
        <v>481118.4228</v>
      </c>
      <c r="AD135">
        <v>457569.36959999998</v>
      </c>
      <c r="AE135">
        <v>436241.90610000002</v>
      </c>
      <c r="AF135">
        <v>416954.4191</v>
      </c>
      <c r="AG135">
        <v>399301.96380000003</v>
      </c>
      <c r="AH135">
        <v>383080.72249999997</v>
      </c>
      <c r="AI135">
        <v>368189.78149999998</v>
      </c>
      <c r="AJ135">
        <v>354447.78049999999</v>
      </c>
      <c r="AK135">
        <v>341747.04820000002</v>
      </c>
      <c r="AL135">
        <v>329986.67180000001</v>
      </c>
      <c r="AM135">
        <v>318921.14059999998</v>
      </c>
      <c r="AN135">
        <v>308560.04269999999</v>
      </c>
      <c r="AO135">
        <v>298821.44510000001</v>
      </c>
      <c r="AP135">
        <v>289634.3774</v>
      </c>
      <c r="AQ135">
        <v>280967.99449999997</v>
      </c>
      <c r="AR135">
        <v>272786.41259999998</v>
      </c>
      <c r="AS135">
        <v>265020.24489999999</v>
      </c>
      <c r="AT135">
        <v>257509.55179999999</v>
      </c>
      <c r="AU135">
        <v>250096.79329999999</v>
      </c>
      <c r="AV135">
        <v>242771.50039999999</v>
      </c>
      <c r="AW135">
        <v>235662.4172</v>
      </c>
    </row>
    <row r="136" spans="2:50" x14ac:dyDescent="0.25">
      <c r="B136" t="s">
        <v>235</v>
      </c>
      <c r="C136">
        <v>1098851.8998263199</v>
      </c>
      <c r="D136">
        <v>1116494.32251175</v>
      </c>
      <c r="E136">
        <v>1134420</v>
      </c>
      <c r="F136">
        <v>1107049.7520000001</v>
      </c>
      <c r="G136">
        <v>1078143.5730000001</v>
      </c>
      <c r="H136">
        <v>1048801.74</v>
      </c>
      <c r="I136">
        <v>1024485.728</v>
      </c>
      <c r="J136">
        <v>1000001.251</v>
      </c>
      <c r="K136">
        <v>972526.95860000001</v>
      </c>
      <c r="L136">
        <v>942258.4682</v>
      </c>
      <c r="M136">
        <v>912792.68070000003</v>
      </c>
      <c r="N136">
        <v>887115.85259999998</v>
      </c>
      <c r="O136">
        <v>868801.9449</v>
      </c>
      <c r="P136">
        <v>854165.93629999994</v>
      </c>
      <c r="Q136">
        <v>838035.64859999996</v>
      </c>
      <c r="R136">
        <v>815525.29980000004</v>
      </c>
      <c r="S136">
        <v>792020.36549999996</v>
      </c>
      <c r="T136">
        <v>766061.06790000002</v>
      </c>
      <c r="U136">
        <v>738837.6263</v>
      </c>
      <c r="V136">
        <v>708176.49120000005</v>
      </c>
      <c r="W136">
        <v>673633.47340000002</v>
      </c>
      <c r="X136">
        <v>640157.35699999996</v>
      </c>
      <c r="Y136">
        <v>604379.89009999996</v>
      </c>
      <c r="Z136">
        <v>569043.04110000003</v>
      </c>
      <c r="AA136">
        <v>536299.96779999998</v>
      </c>
      <c r="AB136">
        <v>507078.92489999998</v>
      </c>
      <c r="AC136">
        <v>481118.4228</v>
      </c>
      <c r="AD136">
        <v>457569.36959999998</v>
      </c>
      <c r="AE136">
        <v>436241.90610000002</v>
      </c>
      <c r="AF136">
        <v>416954.4191</v>
      </c>
      <c r="AG136">
        <v>399301.96380000003</v>
      </c>
      <c r="AH136">
        <v>383080.72249999997</v>
      </c>
      <c r="AI136">
        <v>368189.78149999998</v>
      </c>
      <c r="AJ136">
        <v>354447.78049999999</v>
      </c>
      <c r="AK136">
        <v>341747.04820000002</v>
      </c>
      <c r="AL136">
        <v>329986.67180000001</v>
      </c>
      <c r="AM136">
        <v>318921.14059999998</v>
      </c>
      <c r="AN136">
        <v>308560.04269999999</v>
      </c>
      <c r="AO136">
        <v>298821.44510000001</v>
      </c>
      <c r="AP136">
        <v>289634.3774</v>
      </c>
      <c r="AQ136">
        <v>280967.99449999997</v>
      </c>
      <c r="AR136">
        <v>272786.41259999998</v>
      </c>
      <c r="AS136">
        <v>265020.24489999999</v>
      </c>
      <c r="AT136">
        <v>257509.55179999999</v>
      </c>
      <c r="AU136">
        <v>250096.79329999999</v>
      </c>
      <c r="AV136">
        <v>242771.50039999999</v>
      </c>
      <c r="AW136">
        <v>235662.4172</v>
      </c>
    </row>
    <row r="137" spans="2:50" x14ac:dyDescent="0.25">
      <c r="B137" t="s">
        <v>236</v>
      </c>
      <c r="C137">
        <v>116773651.530883</v>
      </c>
      <c r="D137">
        <v>118648490.27771901</v>
      </c>
      <c r="E137">
        <v>120553430.2</v>
      </c>
      <c r="F137">
        <v>119131922.90000001</v>
      </c>
      <c r="G137">
        <v>116579531.2</v>
      </c>
      <c r="H137">
        <v>117369479.5</v>
      </c>
      <c r="I137">
        <v>115117067.90000001</v>
      </c>
      <c r="J137">
        <v>112903851</v>
      </c>
      <c r="K137">
        <v>110448520</v>
      </c>
      <c r="L137">
        <v>108568761</v>
      </c>
      <c r="M137">
        <v>106855479.2</v>
      </c>
      <c r="N137">
        <v>105612929.59999999</v>
      </c>
      <c r="O137">
        <v>104519710.5</v>
      </c>
      <c r="P137">
        <v>103235246.90000001</v>
      </c>
      <c r="Q137">
        <v>101743430.2</v>
      </c>
      <c r="R137">
        <v>101276066.09999999</v>
      </c>
      <c r="S137">
        <v>101429050.7</v>
      </c>
      <c r="T137">
        <v>100618388.3</v>
      </c>
      <c r="U137">
        <v>99762676.930000007</v>
      </c>
      <c r="V137">
        <v>98169791.439999998</v>
      </c>
      <c r="W137">
        <v>95344145.930000007</v>
      </c>
      <c r="X137">
        <v>92082635.409999996</v>
      </c>
      <c r="Y137">
        <v>89263415.549999997</v>
      </c>
      <c r="Z137">
        <v>85910485.310000002</v>
      </c>
      <c r="AA137">
        <v>82298417.650000006</v>
      </c>
      <c r="AB137">
        <v>78489741.709999904</v>
      </c>
      <c r="AC137">
        <v>74560921.040000007</v>
      </c>
      <c r="AD137">
        <v>69491663.319999903</v>
      </c>
      <c r="AE137">
        <v>64431044.189999998</v>
      </c>
      <c r="AF137">
        <v>59454814.729999997</v>
      </c>
      <c r="AG137">
        <v>54762262.939999998</v>
      </c>
      <c r="AH137">
        <v>50257662.200000003</v>
      </c>
      <c r="AI137">
        <v>45688840.170000002</v>
      </c>
      <c r="AJ137">
        <v>41206031.399999999</v>
      </c>
      <c r="AK137">
        <v>36771793.990000002</v>
      </c>
      <c r="AL137">
        <v>32419044.77</v>
      </c>
      <c r="AM137">
        <v>28020677.02</v>
      </c>
      <c r="AN137">
        <v>25303766.289999999</v>
      </c>
      <c r="AO137">
        <v>22626258.390000001</v>
      </c>
      <c r="AP137">
        <v>19956931.02</v>
      </c>
      <c r="AQ137">
        <v>17258072.190000001</v>
      </c>
      <c r="AR137">
        <v>14433357.84</v>
      </c>
      <c r="AS137">
        <v>13402515.98</v>
      </c>
      <c r="AT137">
        <v>12395621.99</v>
      </c>
      <c r="AU137">
        <v>11424585.32</v>
      </c>
      <c r="AV137">
        <v>10482201.99</v>
      </c>
      <c r="AW137">
        <v>9571280.2180000003</v>
      </c>
    </row>
    <row r="138" spans="2:50" x14ac:dyDescent="0.25">
      <c r="B138" t="s">
        <v>237</v>
      </c>
      <c r="C138">
        <v>116773651.530883</v>
      </c>
      <c r="D138">
        <v>118648490.27771901</v>
      </c>
      <c r="E138">
        <v>120553430.2</v>
      </c>
      <c r="F138">
        <v>119131922.90000001</v>
      </c>
      <c r="G138">
        <v>116579531.2</v>
      </c>
      <c r="H138">
        <v>117369479.5</v>
      </c>
      <c r="I138">
        <v>115117067.90000001</v>
      </c>
      <c r="J138">
        <v>112903851</v>
      </c>
      <c r="K138">
        <v>110448520</v>
      </c>
      <c r="L138">
        <v>108568761</v>
      </c>
      <c r="M138">
        <v>106855479.2</v>
      </c>
      <c r="N138">
        <v>105612929.59999999</v>
      </c>
      <c r="O138">
        <v>104519710.5</v>
      </c>
      <c r="P138">
        <v>103235246.90000001</v>
      </c>
      <c r="Q138">
        <v>101743430.2</v>
      </c>
      <c r="R138">
        <v>101276066.09999999</v>
      </c>
      <c r="S138">
        <v>101429050.7</v>
      </c>
      <c r="T138">
        <v>100618388.3</v>
      </c>
      <c r="U138">
        <v>99762676.930000007</v>
      </c>
      <c r="V138">
        <v>98169791.439999998</v>
      </c>
      <c r="W138">
        <v>95344145.930000007</v>
      </c>
      <c r="X138">
        <v>92082635.409999996</v>
      </c>
      <c r="Y138">
        <v>89263415.549999997</v>
      </c>
      <c r="Z138">
        <v>85910485.310000002</v>
      </c>
      <c r="AA138">
        <v>82298417.650000006</v>
      </c>
      <c r="AB138">
        <v>78489741.709999904</v>
      </c>
      <c r="AC138">
        <v>74560921.040000007</v>
      </c>
      <c r="AD138">
        <v>69491663.319999903</v>
      </c>
      <c r="AE138">
        <v>64431044.189999998</v>
      </c>
      <c r="AF138">
        <v>59454814.729999997</v>
      </c>
      <c r="AG138">
        <v>54762262.939999998</v>
      </c>
      <c r="AH138">
        <v>50257662.200000003</v>
      </c>
      <c r="AI138">
        <v>45688840.170000002</v>
      </c>
      <c r="AJ138">
        <v>41206031.399999999</v>
      </c>
      <c r="AK138">
        <v>36771793.990000002</v>
      </c>
      <c r="AL138">
        <v>32419044.77</v>
      </c>
      <c r="AM138">
        <v>28020677.02</v>
      </c>
      <c r="AN138">
        <v>25303766.289999999</v>
      </c>
      <c r="AO138">
        <v>22626258.390000001</v>
      </c>
      <c r="AP138">
        <v>19956931.02</v>
      </c>
      <c r="AQ138">
        <v>17258072.190000001</v>
      </c>
      <c r="AR138">
        <v>14433357.84</v>
      </c>
      <c r="AS138">
        <v>13402515.98</v>
      </c>
      <c r="AT138">
        <v>12395621.99</v>
      </c>
      <c r="AU138">
        <v>11424585.32</v>
      </c>
      <c r="AV138">
        <v>10482201.99</v>
      </c>
      <c r="AW138">
        <v>9571280.2180000003</v>
      </c>
    </row>
    <row r="139" spans="2:50" x14ac:dyDescent="0.2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38694285.399999999</v>
      </c>
      <c r="G139">
        <v>37692060.649999999</v>
      </c>
      <c r="H139">
        <v>37262541.390000001</v>
      </c>
      <c r="I139">
        <v>37024651.469999999</v>
      </c>
      <c r="J139">
        <v>36077691.490000002</v>
      </c>
      <c r="K139">
        <v>34601713.75</v>
      </c>
      <c r="L139">
        <v>33571921.140000001</v>
      </c>
      <c r="M139">
        <v>32859551.600000001</v>
      </c>
      <c r="N139">
        <v>32478195.449999999</v>
      </c>
      <c r="O139">
        <v>31654191.600000001</v>
      </c>
      <c r="P139">
        <v>29978936.91</v>
      </c>
      <c r="Q139">
        <v>27450693.02</v>
      </c>
      <c r="R139">
        <v>24926880.309999999</v>
      </c>
      <c r="S139">
        <v>22770295.120000001</v>
      </c>
      <c r="T139">
        <v>21621428.149999999</v>
      </c>
      <c r="U139">
        <v>21305247.350000001</v>
      </c>
      <c r="V139">
        <v>21067871.350000001</v>
      </c>
      <c r="W139">
        <v>17448505.969999999</v>
      </c>
      <c r="X139">
        <v>16378973.83</v>
      </c>
      <c r="Y139">
        <v>14665872.74</v>
      </c>
      <c r="Z139">
        <v>13337043.08</v>
      </c>
      <c r="AA139">
        <v>12137460.939999999</v>
      </c>
      <c r="AB139">
        <v>11088260.9</v>
      </c>
      <c r="AC139">
        <v>10124252.26</v>
      </c>
      <c r="AD139">
        <v>9229089.7550000008</v>
      </c>
      <c r="AE139">
        <v>8388320.3190000001</v>
      </c>
      <c r="AF139">
        <v>7598241.7189999996</v>
      </c>
      <c r="AG139">
        <v>6975195.8329999996</v>
      </c>
      <c r="AH139">
        <v>6418410.0930000003</v>
      </c>
      <c r="AI139">
        <v>5821005.3600000003</v>
      </c>
      <c r="AJ139">
        <v>5231641.4110000003</v>
      </c>
      <c r="AK139">
        <v>4658093.4859999996</v>
      </c>
      <c r="AL139">
        <v>4154125.5989999999</v>
      </c>
      <c r="AM139">
        <v>3668608.6039999998</v>
      </c>
      <c r="AN139">
        <v>3298027.5150000001</v>
      </c>
      <c r="AO139">
        <v>2939935.77</v>
      </c>
      <c r="AP139">
        <v>2592728.023</v>
      </c>
      <c r="AQ139">
        <v>2256106.585</v>
      </c>
      <c r="AR139">
        <v>1928692.159</v>
      </c>
      <c r="AS139">
        <v>1535522.2039999999</v>
      </c>
      <c r="AT139">
        <v>1155404.82</v>
      </c>
      <c r="AU139">
        <v>787322.65560000006</v>
      </c>
      <c r="AV139">
        <v>432317.89720000001</v>
      </c>
      <c r="AW139">
        <v>90783.666039999996</v>
      </c>
    </row>
    <row r="140" spans="2:50" x14ac:dyDescent="0.2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38694285.399999999</v>
      </c>
      <c r="G140">
        <v>37692060.649999999</v>
      </c>
      <c r="H140">
        <v>37262541.390000001</v>
      </c>
      <c r="I140">
        <v>37024651.469999999</v>
      </c>
      <c r="J140">
        <v>36077691.490000002</v>
      </c>
      <c r="K140">
        <v>34601713.75</v>
      </c>
      <c r="L140">
        <v>33571921.140000001</v>
      </c>
      <c r="M140">
        <v>32859551.600000001</v>
      </c>
      <c r="N140">
        <v>32478195.449999999</v>
      </c>
      <c r="O140">
        <v>31654191.600000001</v>
      </c>
      <c r="P140">
        <v>29978936.91</v>
      </c>
      <c r="Q140">
        <v>27450693.02</v>
      </c>
      <c r="R140">
        <v>24926880.309999999</v>
      </c>
      <c r="S140">
        <v>22770295.120000001</v>
      </c>
      <c r="T140">
        <v>21621428.149999999</v>
      </c>
      <c r="U140">
        <v>21305247.350000001</v>
      </c>
      <c r="V140">
        <v>21067871.350000001</v>
      </c>
      <c r="W140">
        <v>17448505.969999999</v>
      </c>
      <c r="X140">
        <v>16378973.83</v>
      </c>
      <c r="Y140">
        <v>14665872.74</v>
      </c>
      <c r="Z140">
        <v>13337043.08</v>
      </c>
      <c r="AA140">
        <v>12137460.939999999</v>
      </c>
      <c r="AB140">
        <v>11088260.9</v>
      </c>
      <c r="AC140">
        <v>10124252.26</v>
      </c>
      <c r="AD140">
        <v>9229089.7550000008</v>
      </c>
      <c r="AE140">
        <v>8388320.3190000001</v>
      </c>
      <c r="AF140">
        <v>7598241.7189999996</v>
      </c>
      <c r="AG140">
        <v>6975195.8329999996</v>
      </c>
      <c r="AH140">
        <v>6418410.0930000003</v>
      </c>
      <c r="AI140">
        <v>5821005.3600000003</v>
      </c>
      <c r="AJ140">
        <v>5231641.4110000003</v>
      </c>
      <c r="AK140">
        <v>4658093.4859999996</v>
      </c>
      <c r="AL140">
        <v>4154125.5989999999</v>
      </c>
      <c r="AM140">
        <v>3668608.6039999998</v>
      </c>
      <c r="AN140">
        <v>3298027.5150000001</v>
      </c>
      <c r="AO140">
        <v>2939935.77</v>
      </c>
      <c r="AP140">
        <v>2592728.023</v>
      </c>
      <c r="AQ140">
        <v>2256106.585</v>
      </c>
      <c r="AR140">
        <v>1928692.159</v>
      </c>
      <c r="AS140">
        <v>1535522.2039999999</v>
      </c>
      <c r="AT140">
        <v>1155404.82</v>
      </c>
      <c r="AU140">
        <v>787322.65560000006</v>
      </c>
      <c r="AV140">
        <v>432317.89720000001</v>
      </c>
      <c r="AW140">
        <v>90783.666039999996</v>
      </c>
    </row>
    <row r="141" spans="2:50" x14ac:dyDescent="0.2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7636993.807</v>
      </c>
      <c r="G141">
        <v>7344379.9270000001</v>
      </c>
      <c r="H141">
        <v>7407675.7649999997</v>
      </c>
      <c r="I141">
        <v>7679797.3609999996</v>
      </c>
      <c r="J141">
        <v>7382335.9809999997</v>
      </c>
      <c r="K141">
        <v>7171043.6610000003</v>
      </c>
      <c r="L141">
        <v>6783832.057</v>
      </c>
      <c r="M141">
        <v>7035088.1339999996</v>
      </c>
      <c r="N141">
        <v>7131540.4160000002</v>
      </c>
      <c r="O141">
        <v>7422359.1880000001</v>
      </c>
      <c r="P141">
        <v>7524442.6960000005</v>
      </c>
      <c r="Q141">
        <v>7412191.7589999996</v>
      </c>
      <c r="R141">
        <v>7409238.8099999996</v>
      </c>
      <c r="S141">
        <v>7492903.7000000002</v>
      </c>
      <c r="T141">
        <v>7448697.3499999996</v>
      </c>
      <c r="U141">
        <v>7417665.4960000003</v>
      </c>
      <c r="V141">
        <v>7423975.9720000001</v>
      </c>
      <c r="W141">
        <v>7293405.0290000001</v>
      </c>
      <c r="X141">
        <v>7267976.4450000003</v>
      </c>
      <c r="Y141">
        <v>7255596.4840000002</v>
      </c>
      <c r="Z141">
        <v>7211974.9069999997</v>
      </c>
      <c r="AA141">
        <v>7198645.773</v>
      </c>
      <c r="AB141">
        <v>7208393.3190000001</v>
      </c>
      <c r="AC141">
        <v>7231530.4510000004</v>
      </c>
      <c r="AD141">
        <v>7185965.3260000004</v>
      </c>
      <c r="AE141">
        <v>7127976.7810000004</v>
      </c>
      <c r="AF141">
        <v>7057345.7029999997</v>
      </c>
      <c r="AG141">
        <v>6984359.5729999999</v>
      </c>
      <c r="AH141">
        <v>6898355.7630000003</v>
      </c>
      <c r="AI141">
        <v>6760690.6359999999</v>
      </c>
      <c r="AJ141">
        <v>6576375.3820000002</v>
      </c>
      <c r="AK141">
        <v>6335668.2139999997</v>
      </c>
      <c r="AL141">
        <v>6035604.7580000004</v>
      </c>
      <c r="AM141">
        <v>5641597.6140000001</v>
      </c>
      <c r="AN141">
        <v>5504483.0060000001</v>
      </c>
      <c r="AO141">
        <v>5310621.9380000001</v>
      </c>
      <c r="AP141">
        <v>5050268.6459999997</v>
      </c>
      <c r="AQ141">
        <v>4708111.432</v>
      </c>
      <c r="AR141">
        <v>4255488.5120000001</v>
      </c>
      <c r="AS141">
        <v>4251063.591</v>
      </c>
      <c r="AT141">
        <v>4226478.3660000004</v>
      </c>
      <c r="AU141">
        <v>4181360.87</v>
      </c>
      <c r="AV141">
        <v>4114850.3029999998</v>
      </c>
      <c r="AW141">
        <v>4032646.855</v>
      </c>
    </row>
    <row r="142" spans="2:50" x14ac:dyDescent="0.2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11868520.49</v>
      </c>
      <c r="G142">
        <v>11317266.380000001</v>
      </c>
      <c r="H142">
        <v>11320824.380000001</v>
      </c>
      <c r="I142">
        <v>11207815.060000001</v>
      </c>
      <c r="J142">
        <v>11050156.390000001</v>
      </c>
      <c r="K142">
        <v>10404352.07</v>
      </c>
      <c r="L142">
        <v>10061488.48</v>
      </c>
      <c r="M142">
        <v>10097377.810000001</v>
      </c>
      <c r="N142">
        <v>10259828.18</v>
      </c>
      <c r="O142">
        <v>10010609.539999999</v>
      </c>
      <c r="P142">
        <v>9386639.13199999</v>
      </c>
      <c r="Q142">
        <v>8559381.09799999</v>
      </c>
      <c r="R142">
        <v>7926969.3370000003</v>
      </c>
      <c r="S142">
        <v>7718420.699</v>
      </c>
      <c r="T142">
        <v>7604305.4519999996</v>
      </c>
      <c r="U142">
        <v>7643060.6370000001</v>
      </c>
      <c r="V142">
        <v>7778465.2779999999</v>
      </c>
      <c r="W142">
        <v>6731419.7750000004</v>
      </c>
      <c r="X142">
        <v>6623013.2419999996</v>
      </c>
      <c r="Y142">
        <v>5361137.2609999999</v>
      </c>
      <c r="Z142">
        <v>4599016.1370000001</v>
      </c>
      <c r="AA142">
        <v>3985632.2659999998</v>
      </c>
      <c r="AB142">
        <v>3494937.4270000001</v>
      </c>
      <c r="AC142">
        <v>3095588.6159999999</v>
      </c>
      <c r="AD142">
        <v>2888301.02</v>
      </c>
      <c r="AE142">
        <v>2764464.6570000001</v>
      </c>
      <c r="AF142">
        <v>2673303.7239999999</v>
      </c>
      <c r="AG142">
        <v>2617508.8489999999</v>
      </c>
      <c r="AH142">
        <v>2578068.1379999998</v>
      </c>
      <c r="AI142">
        <v>2522166.6529999999</v>
      </c>
      <c r="AJ142">
        <v>2450799.0129999998</v>
      </c>
      <c r="AK142">
        <v>2358822.2910000002</v>
      </c>
      <c r="AL142">
        <v>2250798.2620000001</v>
      </c>
      <c r="AM142">
        <v>2111634.5869999998</v>
      </c>
      <c r="AN142">
        <v>2057405.186</v>
      </c>
      <c r="AO142">
        <v>1985104.524</v>
      </c>
      <c r="AP142">
        <v>1890038.1580000001</v>
      </c>
      <c r="AQ142">
        <v>1765860.997</v>
      </c>
      <c r="AR142">
        <v>1603170.7860000001</v>
      </c>
      <c r="AS142">
        <v>1563510.1869999999</v>
      </c>
      <c r="AT142">
        <v>1513153.057</v>
      </c>
      <c r="AU142">
        <v>1452525.5689999999</v>
      </c>
      <c r="AV142">
        <v>1381161.62</v>
      </c>
      <c r="AW142">
        <v>1298858.9339999999</v>
      </c>
    </row>
    <row r="143" spans="2:50" x14ac:dyDescent="0.25">
      <c r="B143" t="s">
        <v>242</v>
      </c>
      <c r="C143">
        <v>1153462.4058594101</v>
      </c>
      <c r="D143">
        <v>1171981.6178834699</v>
      </c>
      <c r="E143">
        <v>1190798.162</v>
      </c>
      <c r="F143">
        <v>1153163.817</v>
      </c>
      <c r="G143">
        <v>1074877</v>
      </c>
      <c r="H143">
        <v>928474.95689999999</v>
      </c>
      <c r="I143">
        <v>975049.25560000003</v>
      </c>
      <c r="J143">
        <v>941798.37840000005</v>
      </c>
      <c r="K143">
        <v>883312.09620000003</v>
      </c>
      <c r="L143">
        <v>837154.20200000005</v>
      </c>
      <c r="M143">
        <v>822222.83279999997</v>
      </c>
      <c r="N143">
        <v>844944.17929999996</v>
      </c>
      <c r="O143">
        <v>841931.54709999997</v>
      </c>
      <c r="P143">
        <v>802144.96499999997</v>
      </c>
      <c r="Q143">
        <v>737688.10549999995</v>
      </c>
      <c r="R143">
        <v>680831.18449999997</v>
      </c>
      <c r="S143">
        <v>607364.99</v>
      </c>
      <c r="T143">
        <v>576445.96160000004</v>
      </c>
      <c r="U143">
        <v>560012.68980000005</v>
      </c>
      <c r="V143">
        <v>546671.10939999996</v>
      </c>
      <c r="W143">
        <v>430952.25229999999</v>
      </c>
      <c r="X143">
        <v>421525.0404</v>
      </c>
      <c r="Y143">
        <v>353881.66720000003</v>
      </c>
      <c r="Z143">
        <v>290985.70010000002</v>
      </c>
      <c r="AA143">
        <v>244393.54180000001</v>
      </c>
      <c r="AB143">
        <v>208781.8224</v>
      </c>
      <c r="AC143">
        <v>180507.77009999999</v>
      </c>
      <c r="AD143">
        <v>165737.1427</v>
      </c>
      <c r="AE143">
        <v>157307.5012</v>
      </c>
      <c r="AF143">
        <v>151561.0422</v>
      </c>
      <c r="AG143">
        <v>148009.92079999999</v>
      </c>
      <c r="AH143">
        <v>145291.9584</v>
      </c>
      <c r="AI143">
        <v>141988.07260000001</v>
      </c>
      <c r="AJ143">
        <v>137730.7696</v>
      </c>
      <c r="AK143">
        <v>132373.84419999999</v>
      </c>
      <c r="AL143">
        <v>126401.9184</v>
      </c>
      <c r="AM143">
        <v>118819.28109999999</v>
      </c>
      <c r="AN143">
        <v>115518.31690000001</v>
      </c>
      <c r="AO143">
        <v>111190.152</v>
      </c>
      <c r="AP143">
        <v>105610.8677</v>
      </c>
      <c r="AQ143">
        <v>98478.612510000006</v>
      </c>
      <c r="AR143">
        <v>89501.453110000002</v>
      </c>
      <c r="AS143">
        <v>85340.085290000003</v>
      </c>
      <c r="AT143">
        <v>80423.388399999996</v>
      </c>
      <c r="AU143">
        <v>74800.987040000007</v>
      </c>
      <c r="AV143">
        <v>68464.798949999997</v>
      </c>
      <c r="AW143">
        <v>61426.321219999998</v>
      </c>
    </row>
    <row r="144" spans="2:50" x14ac:dyDescent="0.2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6448245.6660000002</v>
      </c>
      <c r="G144">
        <v>5914410.6900000004</v>
      </c>
      <c r="H144">
        <v>5203190.3880000003</v>
      </c>
      <c r="I144">
        <v>5296166.699</v>
      </c>
      <c r="J144">
        <v>5718761.9220000003</v>
      </c>
      <c r="K144">
        <v>5135057.2139999997</v>
      </c>
      <c r="L144">
        <v>4877412.8969999999</v>
      </c>
      <c r="M144">
        <v>4948910.9419999998</v>
      </c>
      <c r="N144">
        <v>5050576.57</v>
      </c>
      <c r="O144">
        <v>5058656.3059999999</v>
      </c>
      <c r="P144">
        <v>4813548.5439999998</v>
      </c>
      <c r="Q144">
        <v>4478482.3420000002</v>
      </c>
      <c r="R144">
        <v>4256004.2019999996</v>
      </c>
      <c r="S144">
        <v>4174897.2289999998</v>
      </c>
      <c r="T144">
        <v>4090252.9879999999</v>
      </c>
      <c r="U144">
        <v>4092063.773</v>
      </c>
      <c r="V144">
        <v>4137265.3960000002</v>
      </c>
      <c r="W144">
        <v>3867169.898</v>
      </c>
      <c r="X144">
        <v>3833755.2689999999</v>
      </c>
      <c r="Y144">
        <v>3555627.9479999999</v>
      </c>
      <c r="Z144">
        <v>3205055.5070000002</v>
      </c>
      <c r="AA144">
        <v>2897292.6320000002</v>
      </c>
      <c r="AB144">
        <v>2634355.2519999999</v>
      </c>
      <c r="AC144">
        <v>2412183.395</v>
      </c>
      <c r="AD144">
        <v>2308612.0320000001</v>
      </c>
      <c r="AE144">
        <v>2256162.3059999999</v>
      </c>
      <c r="AF144">
        <v>2223586.1949999998</v>
      </c>
      <c r="AG144">
        <v>2214827.409</v>
      </c>
      <c r="AH144">
        <v>2217292.3339999998</v>
      </c>
      <c r="AI144">
        <v>2203620.62</v>
      </c>
      <c r="AJ144">
        <v>2172011.64</v>
      </c>
      <c r="AK144">
        <v>2117649.0019999999</v>
      </c>
      <c r="AL144">
        <v>2040931.2409999999</v>
      </c>
      <c r="AM144">
        <v>1929883.2509999999</v>
      </c>
      <c r="AN144">
        <v>1901516.43</v>
      </c>
      <c r="AO144">
        <v>1853236.365</v>
      </c>
      <c r="AP144">
        <v>1780665.6240000001</v>
      </c>
      <c r="AQ144">
        <v>1677322.6240000001</v>
      </c>
      <c r="AR144">
        <v>1532493.5419999999</v>
      </c>
      <c r="AS144">
        <v>1532203.1680000001</v>
      </c>
      <c r="AT144">
        <v>1522899.017</v>
      </c>
      <c r="AU144">
        <v>1504450.683</v>
      </c>
      <c r="AV144">
        <v>1476172.0759999999</v>
      </c>
      <c r="AW144">
        <v>1438014.942</v>
      </c>
    </row>
    <row r="145" spans="2:49" x14ac:dyDescent="0.2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19855597.940000001</v>
      </c>
      <c r="G145">
        <v>18244856.809999999</v>
      </c>
      <c r="H145">
        <v>15905148.550000001</v>
      </c>
      <c r="I145">
        <v>16228035.720000001</v>
      </c>
      <c r="J145">
        <v>17742667.010000002</v>
      </c>
      <c r="K145">
        <v>15892592.460000001</v>
      </c>
      <c r="L145">
        <v>15103730.75</v>
      </c>
      <c r="M145">
        <v>15306309.57</v>
      </c>
      <c r="N145">
        <v>15421993.4</v>
      </c>
      <c r="O145">
        <v>15397662.039999999</v>
      </c>
      <c r="P145">
        <v>14764968.470000001</v>
      </c>
      <c r="Q145">
        <v>13938774.970000001</v>
      </c>
      <c r="R145">
        <v>13414242</v>
      </c>
      <c r="S145">
        <v>14925915.98</v>
      </c>
      <c r="T145">
        <v>14379648.380000001</v>
      </c>
      <c r="U145">
        <v>14219213.460000001</v>
      </c>
      <c r="V145">
        <v>14428862.390000001</v>
      </c>
      <c r="W145">
        <v>14000496.470000001</v>
      </c>
      <c r="X145">
        <v>13712716.65</v>
      </c>
      <c r="Y145">
        <v>12749975.84</v>
      </c>
      <c r="Z145">
        <v>11605724.41</v>
      </c>
      <c r="AA145">
        <v>10534777.470000001</v>
      </c>
      <c r="AB145">
        <v>9544496.6490000002</v>
      </c>
      <c r="AC145">
        <v>8678610.4260000009</v>
      </c>
      <c r="AD145">
        <v>8299477.2240000004</v>
      </c>
      <c r="AE145">
        <v>8024443.1940000001</v>
      </c>
      <c r="AF145">
        <v>7805867.2419999996</v>
      </c>
      <c r="AG145">
        <v>7661538.8870000001</v>
      </c>
      <c r="AH145">
        <v>7562681.9630000005</v>
      </c>
      <c r="AI145">
        <v>7416954.2070000004</v>
      </c>
      <c r="AJ145">
        <v>7210728.017</v>
      </c>
      <c r="AK145">
        <v>6946392.4029999999</v>
      </c>
      <c r="AL145">
        <v>6612489.4890000001</v>
      </c>
      <c r="AM145">
        <v>6185985.9950000001</v>
      </c>
      <c r="AN145">
        <v>6038605.8540000003</v>
      </c>
      <c r="AO145">
        <v>5824360.017</v>
      </c>
      <c r="AP145">
        <v>5542399.1909999996</v>
      </c>
      <c r="AQ145">
        <v>5184226.9689999996</v>
      </c>
      <c r="AR145">
        <v>4709777.2609999999</v>
      </c>
      <c r="AS145">
        <v>4677103.59</v>
      </c>
      <c r="AT145">
        <v>4628161.9589999998</v>
      </c>
      <c r="AU145">
        <v>4555716.0880000005</v>
      </c>
      <c r="AV145">
        <v>4460513.1660000002</v>
      </c>
      <c r="AW145">
        <v>4353695.2350000003</v>
      </c>
    </row>
    <row r="146" spans="2:49" x14ac:dyDescent="0.25">
      <c r="B146" t="s">
        <v>245</v>
      </c>
      <c r="C146">
        <v>14430721.2592922</v>
      </c>
      <c r="D146">
        <v>14662411.1568592</v>
      </c>
      <c r="E146">
        <v>14897820.91</v>
      </c>
      <c r="F146">
        <v>14904793.029999999</v>
      </c>
      <c r="G146">
        <v>13898742.880000001</v>
      </c>
      <c r="H146">
        <v>12681345.689999999</v>
      </c>
      <c r="I146">
        <v>13163075.369999999</v>
      </c>
      <c r="J146">
        <v>12271654.949999999</v>
      </c>
      <c r="K146">
        <v>11172726.52</v>
      </c>
      <c r="L146">
        <v>10969673.939999999</v>
      </c>
      <c r="M146">
        <v>10867462.380000001</v>
      </c>
      <c r="N146">
        <v>11416309.09</v>
      </c>
      <c r="O146">
        <v>11127154.65</v>
      </c>
      <c r="P146">
        <v>10294305.539999999</v>
      </c>
      <c r="Q146">
        <v>9323422.273</v>
      </c>
      <c r="R146">
        <v>8680101.2520000003</v>
      </c>
      <c r="S146">
        <v>8443499.466</v>
      </c>
      <c r="T146">
        <v>8244523.3420000002</v>
      </c>
      <c r="U146">
        <v>8259279.9639999997</v>
      </c>
      <c r="V146">
        <v>8360297.1809999999</v>
      </c>
      <c r="W146">
        <v>7798656.9450000003</v>
      </c>
      <c r="X146">
        <v>7743108.2709999997</v>
      </c>
      <c r="Y146">
        <v>6633635.9069999997</v>
      </c>
      <c r="Z146">
        <v>5860280.2599999998</v>
      </c>
      <c r="AA146">
        <v>5216827.99</v>
      </c>
      <c r="AB146">
        <v>4688554.5209999997</v>
      </c>
      <c r="AC146">
        <v>4255050.1279999996</v>
      </c>
      <c r="AD146">
        <v>4058387.872</v>
      </c>
      <c r="AE146">
        <v>3955395.8139999998</v>
      </c>
      <c r="AF146">
        <v>3885147.449</v>
      </c>
      <c r="AG146">
        <v>3859940.4909999999</v>
      </c>
      <c r="AH146">
        <v>3859045.341</v>
      </c>
      <c r="AI146">
        <v>3831752.503</v>
      </c>
      <c r="AJ146">
        <v>3773553.1749999998</v>
      </c>
      <c r="AK146">
        <v>3676632.9870000002</v>
      </c>
      <c r="AL146">
        <v>3541069.7220000001</v>
      </c>
      <c r="AM146">
        <v>3348786.9750000001</v>
      </c>
      <c r="AN146">
        <v>3296457.9870000002</v>
      </c>
      <c r="AO146">
        <v>3212220.72</v>
      </c>
      <c r="AP146">
        <v>3088991.3429999999</v>
      </c>
      <c r="AQ146">
        <v>2916177.5049999999</v>
      </c>
      <c r="AR146">
        <v>2676383.7910000002</v>
      </c>
      <c r="AS146">
        <v>2681539.1439999999</v>
      </c>
      <c r="AT146">
        <v>2672445.858</v>
      </c>
      <c r="AU146">
        <v>2649185.4950000001</v>
      </c>
      <c r="AV146">
        <v>2611014.898</v>
      </c>
      <c r="AW146">
        <v>2557957.6060000001</v>
      </c>
    </row>
    <row r="147" spans="2:49" x14ac:dyDescent="0.2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9629181.4949999899</v>
      </c>
      <c r="G147">
        <v>9430942.0969999898</v>
      </c>
      <c r="H147">
        <v>8841372.90499999</v>
      </c>
      <c r="I147">
        <v>9102156.966</v>
      </c>
      <c r="J147">
        <v>8998393.2510000002</v>
      </c>
      <c r="K147">
        <v>8632338.943</v>
      </c>
      <c r="L147">
        <v>8641629.5170000009</v>
      </c>
      <c r="M147">
        <v>8646143.5940000005</v>
      </c>
      <c r="N147">
        <v>8860332.2479999997</v>
      </c>
      <c r="O147">
        <v>8776896.7760000005</v>
      </c>
      <c r="P147">
        <v>8491280.5350000001</v>
      </c>
      <c r="Q147">
        <v>8154179.0980000002</v>
      </c>
      <c r="R147">
        <v>7918444.0389999999</v>
      </c>
      <c r="S147">
        <v>7596238.8459999999</v>
      </c>
      <c r="T147">
        <v>7390430.4199999999</v>
      </c>
      <c r="U147">
        <v>7316437.1730000004</v>
      </c>
      <c r="V147">
        <v>7327011.574</v>
      </c>
      <c r="W147">
        <v>6493755.9979999997</v>
      </c>
      <c r="X147">
        <v>6469498.6270000003</v>
      </c>
      <c r="Y147">
        <v>5957423.8399999999</v>
      </c>
      <c r="Z147">
        <v>5391088.8679999998</v>
      </c>
      <c r="AA147">
        <v>4911019.8329999996</v>
      </c>
      <c r="AB147">
        <v>4508507.1380000003</v>
      </c>
      <c r="AC147">
        <v>4166267.3119999999</v>
      </c>
      <c r="AD147">
        <v>3995150.8480000002</v>
      </c>
      <c r="AE147">
        <v>3891940.4870000002</v>
      </c>
      <c r="AF147">
        <v>3813217.966</v>
      </c>
      <c r="AG147">
        <v>3769466.861</v>
      </c>
      <c r="AH147">
        <v>3741491.1230000001</v>
      </c>
      <c r="AI147">
        <v>3693291.176</v>
      </c>
      <c r="AJ147">
        <v>3625560.6770000001</v>
      </c>
      <c r="AK147">
        <v>3534460.23</v>
      </c>
      <c r="AL147">
        <v>3428437.1189999999</v>
      </c>
      <c r="AM147">
        <v>3291850.9389999998</v>
      </c>
      <c r="AN147">
        <v>3236982.8689999999</v>
      </c>
      <c r="AO147">
        <v>3164175.219</v>
      </c>
      <c r="AP147">
        <v>3070448.284</v>
      </c>
      <c r="AQ147">
        <v>2951312.6830000002</v>
      </c>
      <c r="AR147">
        <v>2798759.7650000001</v>
      </c>
      <c r="AS147">
        <v>2743893.8650000002</v>
      </c>
      <c r="AT147">
        <v>2679692.7039999999</v>
      </c>
      <c r="AU147">
        <v>2606162.4989999998</v>
      </c>
      <c r="AV147">
        <v>2523163.4079999998</v>
      </c>
      <c r="AW147">
        <v>2430693.8289999999</v>
      </c>
    </row>
    <row r="148" spans="2:49" x14ac:dyDescent="0.25">
      <c r="B148" t="s">
        <v>247</v>
      </c>
      <c r="C148">
        <v>10784142.4039852</v>
      </c>
      <c r="D148">
        <v>10957285.2985109</v>
      </c>
      <c r="E148">
        <v>11133207.130000001</v>
      </c>
      <c r="F148">
        <v>11198296.039999999</v>
      </c>
      <c r="G148">
        <v>11262097.85</v>
      </c>
      <c r="H148">
        <v>10500230.529999999</v>
      </c>
      <c r="I148">
        <v>10911975.5</v>
      </c>
      <c r="J148">
        <v>11081744.310000001</v>
      </c>
      <c r="K148">
        <v>10921499.439999999</v>
      </c>
      <c r="L148">
        <v>10918678.49</v>
      </c>
      <c r="M148">
        <v>10912027.699999999</v>
      </c>
      <c r="N148">
        <v>11032002</v>
      </c>
      <c r="O148">
        <v>11249273.060000001</v>
      </c>
      <c r="P148">
        <v>11362496.67</v>
      </c>
      <c r="Q148">
        <v>11388185.98</v>
      </c>
      <c r="R148">
        <v>11377790.75</v>
      </c>
      <c r="S148">
        <v>11236604.380000001</v>
      </c>
      <c r="T148">
        <v>11051022.68</v>
      </c>
      <c r="U148">
        <v>10943179.529999999</v>
      </c>
      <c r="V148">
        <v>10915245.58</v>
      </c>
      <c r="W148">
        <v>10297099.050000001</v>
      </c>
      <c r="X148">
        <v>10097857.26</v>
      </c>
      <c r="Y148">
        <v>9897620.2139999997</v>
      </c>
      <c r="Z148">
        <v>9631118.9580000006</v>
      </c>
      <c r="AA148">
        <v>9408213.0390000008</v>
      </c>
      <c r="AB148">
        <v>9223238.9289999995</v>
      </c>
      <c r="AC148">
        <v>9057410.41599999</v>
      </c>
      <c r="AD148">
        <v>8859177.1970000006</v>
      </c>
      <c r="AE148">
        <v>8675982.5240000002</v>
      </c>
      <c r="AF148">
        <v>8490674.4000000004</v>
      </c>
      <c r="AG148">
        <v>8305794.5719999997</v>
      </c>
      <c r="AH148">
        <v>8100656.5939999996</v>
      </c>
      <c r="AI148">
        <v>7836859.8420000002</v>
      </c>
      <c r="AJ148">
        <v>7526276.7690000003</v>
      </c>
      <c r="AK148">
        <v>7157486.7439999999</v>
      </c>
      <c r="AL148">
        <v>6742416.1299999999</v>
      </c>
      <c r="AM148">
        <v>6239862.9359999998</v>
      </c>
      <c r="AN148">
        <v>5991738.7580000004</v>
      </c>
      <c r="AO148">
        <v>5696511.2599999998</v>
      </c>
      <c r="AP148">
        <v>5345785.5259999996</v>
      </c>
      <c r="AQ148">
        <v>4926830.983</v>
      </c>
      <c r="AR148">
        <v>4421010.2110000001</v>
      </c>
      <c r="AS148">
        <v>4279063.6909999996</v>
      </c>
      <c r="AT148">
        <v>4120940.9879999999</v>
      </c>
      <c r="AU148">
        <v>3946872.2179999999</v>
      </c>
      <c r="AV148">
        <v>3755075.46</v>
      </c>
      <c r="AW148">
        <v>3544040.2140000002</v>
      </c>
    </row>
    <row r="149" spans="2:49" x14ac:dyDescent="0.2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616280.5037</v>
      </c>
      <c r="G149">
        <v>588609.10719999997</v>
      </c>
      <c r="H149">
        <v>503392.91970000003</v>
      </c>
      <c r="I149">
        <v>527352.11800000002</v>
      </c>
      <c r="J149">
        <v>533363.71340000001</v>
      </c>
      <c r="K149">
        <v>492897.05359999998</v>
      </c>
      <c r="L149">
        <v>457609.72360000003</v>
      </c>
      <c r="M149">
        <v>442799.54100000003</v>
      </c>
      <c r="N149">
        <v>459301.74810000003</v>
      </c>
      <c r="O149">
        <v>450451.41480000003</v>
      </c>
      <c r="P149">
        <v>426846.20329999999</v>
      </c>
      <c r="Q149">
        <v>393904.34049999999</v>
      </c>
      <c r="R149">
        <v>363051.85320000001</v>
      </c>
      <c r="S149">
        <v>344162.34299999999</v>
      </c>
      <c r="T149">
        <v>323075.93540000002</v>
      </c>
      <c r="U149">
        <v>311832.0074</v>
      </c>
      <c r="V149">
        <v>306002.72879999998</v>
      </c>
      <c r="W149">
        <v>256185.51560000001</v>
      </c>
      <c r="X149">
        <v>252513.291</v>
      </c>
      <c r="Y149">
        <v>209675.307</v>
      </c>
      <c r="Z149">
        <v>182571.8535</v>
      </c>
      <c r="AA149">
        <v>161617.9406</v>
      </c>
      <c r="AB149">
        <v>145061.764</v>
      </c>
      <c r="AC149">
        <v>131612.86720000001</v>
      </c>
      <c r="AD149">
        <v>123704.00260000001</v>
      </c>
      <c r="AE149">
        <v>118195.3456</v>
      </c>
      <c r="AF149">
        <v>113881.49370000001</v>
      </c>
      <c r="AG149">
        <v>110370.2956</v>
      </c>
      <c r="AH149">
        <v>107048.95080000001</v>
      </c>
      <c r="AI149">
        <v>103173.7634</v>
      </c>
      <c r="AJ149">
        <v>98719.123980000004</v>
      </c>
      <c r="AK149">
        <v>93587.957320000001</v>
      </c>
      <c r="AL149">
        <v>87887.015400000004</v>
      </c>
      <c r="AM149">
        <v>81086.560580000005</v>
      </c>
      <c r="AN149">
        <v>77762.257809999996</v>
      </c>
      <c r="AO149">
        <v>73775.160189999995</v>
      </c>
      <c r="AP149">
        <v>69032.377680000005</v>
      </c>
      <c r="AQ149">
        <v>63371.39531</v>
      </c>
      <c r="AR149">
        <v>56507.06566</v>
      </c>
      <c r="AS149">
        <v>54366.467570000001</v>
      </c>
      <c r="AT149">
        <v>51979.530650000001</v>
      </c>
      <c r="AU149">
        <v>49331.149969999999</v>
      </c>
      <c r="AV149">
        <v>46406.752740000004</v>
      </c>
      <c r="AW149">
        <v>43205.641629999998</v>
      </c>
    </row>
    <row r="150" spans="2:49" x14ac:dyDescent="0.25">
      <c r="B150" t="s">
        <v>249</v>
      </c>
      <c r="C150">
        <v>22712835.5539211</v>
      </c>
      <c r="D150">
        <v>23077497.475414101</v>
      </c>
      <c r="E150">
        <v>23448029.530000001</v>
      </c>
      <c r="F150">
        <v>23522351.48</v>
      </c>
      <c r="G150">
        <v>20568825.289999999</v>
      </c>
      <c r="H150">
        <v>16788680.030000001</v>
      </c>
      <c r="I150">
        <v>18280031.260000002</v>
      </c>
      <c r="J150">
        <v>18039764.050000001</v>
      </c>
      <c r="K150">
        <v>16938291.469999999</v>
      </c>
      <c r="L150">
        <v>17442143.609999999</v>
      </c>
      <c r="M150">
        <v>17934522.899999999</v>
      </c>
      <c r="N150">
        <v>17780208.210000001</v>
      </c>
      <c r="O150">
        <v>16112879.93</v>
      </c>
      <c r="P150">
        <v>14232016.27</v>
      </c>
      <c r="Q150">
        <v>12918470.85</v>
      </c>
      <c r="R150">
        <v>12235371.34</v>
      </c>
      <c r="S150">
        <v>11744821.310000001</v>
      </c>
      <c r="T150">
        <v>11437473.32</v>
      </c>
      <c r="U150">
        <v>11469537.710000001</v>
      </c>
      <c r="V150">
        <v>11662933.17</v>
      </c>
      <c r="W150">
        <v>11263260.57</v>
      </c>
      <c r="X150">
        <v>10931003.560000001</v>
      </c>
      <c r="Y150">
        <v>10181696.93</v>
      </c>
      <c r="Z150">
        <v>9614966.1309999898</v>
      </c>
      <c r="AA150">
        <v>9137294.5920000002</v>
      </c>
      <c r="AB150">
        <v>8730236.9470000006</v>
      </c>
      <c r="AC150">
        <v>8388146.4230000004</v>
      </c>
      <c r="AD150">
        <v>8344242.0039999997</v>
      </c>
      <c r="AE150">
        <v>8397193.5260000005</v>
      </c>
      <c r="AF150">
        <v>8497973.8900000006</v>
      </c>
      <c r="AG150">
        <v>8670309.1989999898</v>
      </c>
      <c r="AH150">
        <v>8900148.9489999898</v>
      </c>
      <c r="AI150">
        <v>9144534.4409999996</v>
      </c>
      <c r="AJ150">
        <v>9387198.8469999898</v>
      </c>
      <c r="AK150">
        <v>9630480.6260000002</v>
      </c>
      <c r="AL150">
        <v>9876025.8420000002</v>
      </c>
      <c r="AM150">
        <v>10127080.939999999</v>
      </c>
      <c r="AN150">
        <v>10389112.82</v>
      </c>
      <c r="AO150">
        <v>10651732.189999999</v>
      </c>
      <c r="AP150">
        <v>10918532.1</v>
      </c>
      <c r="AQ150">
        <v>11191225</v>
      </c>
      <c r="AR150">
        <v>11462023.01</v>
      </c>
      <c r="AS150">
        <v>11717214.1</v>
      </c>
      <c r="AT150">
        <v>11969297.220000001</v>
      </c>
      <c r="AU150">
        <v>12216792.59</v>
      </c>
      <c r="AV150">
        <v>12462388.24</v>
      </c>
      <c r="AW150">
        <v>12711384.789999999</v>
      </c>
    </row>
    <row r="151" spans="2:49" x14ac:dyDescent="0.25">
      <c r="B151" t="s">
        <v>250</v>
      </c>
      <c r="C151">
        <v>611949.61832884501</v>
      </c>
      <c r="D151">
        <v>621774.66739182698</v>
      </c>
      <c r="E151">
        <v>631757.4608</v>
      </c>
      <c r="F151">
        <v>624055.08200000005</v>
      </c>
      <c r="G151">
        <v>573655.02760000003</v>
      </c>
      <c r="H151">
        <v>484602.33649999998</v>
      </c>
      <c r="I151">
        <v>522303.4191</v>
      </c>
      <c r="J151">
        <v>512868.44790000003</v>
      </c>
      <c r="K151">
        <v>471371.45159999997</v>
      </c>
      <c r="L151">
        <v>448877.27429999999</v>
      </c>
      <c r="M151">
        <v>447342.05680000002</v>
      </c>
      <c r="N151">
        <v>428813.51280000003</v>
      </c>
      <c r="O151">
        <v>414710.76130000001</v>
      </c>
      <c r="P151">
        <v>382877.4302</v>
      </c>
      <c r="Q151">
        <v>337236.29430000001</v>
      </c>
      <c r="R151">
        <v>299655.43030000001</v>
      </c>
      <c r="S151">
        <v>270849.25069999998</v>
      </c>
      <c r="T151">
        <v>253404.21119999999</v>
      </c>
      <c r="U151">
        <v>245653.96350000001</v>
      </c>
      <c r="V151">
        <v>244108.2077</v>
      </c>
      <c r="W151">
        <v>172091.97889999999</v>
      </c>
      <c r="X151">
        <v>166031.34099999999</v>
      </c>
      <c r="Y151">
        <v>100414.93150000001</v>
      </c>
      <c r="Z151">
        <v>75821.535640000002</v>
      </c>
      <c r="AA151">
        <v>58903.514589999999</v>
      </c>
      <c r="AB151">
        <v>46980.648679999998</v>
      </c>
      <c r="AC151">
        <v>38132.840689999997</v>
      </c>
      <c r="AD151">
        <v>33995.682820000002</v>
      </c>
      <c r="AE151">
        <v>31502.574250000001</v>
      </c>
      <c r="AF151">
        <v>29680.151999999998</v>
      </c>
      <c r="AG151">
        <v>28501.475890000002</v>
      </c>
      <c r="AH151">
        <v>27572.647410000001</v>
      </c>
      <c r="AI151">
        <v>26467.1325</v>
      </c>
      <c r="AJ151">
        <v>25244.968789999999</v>
      </c>
      <c r="AK151">
        <v>23889.864710000002</v>
      </c>
      <c r="AL151">
        <v>22654.96715</v>
      </c>
      <c r="AM151">
        <v>21292.230930000002</v>
      </c>
      <c r="AN151">
        <v>20336.027010000002</v>
      </c>
      <c r="AO151">
        <v>19251.173510000001</v>
      </c>
      <c r="AP151">
        <v>18020.265660000001</v>
      </c>
      <c r="AQ151">
        <v>16629.420429999998</v>
      </c>
      <c r="AR151">
        <v>15058.78385</v>
      </c>
      <c r="AS151">
        <v>12692.70881</v>
      </c>
      <c r="AT151">
        <v>10091.1924</v>
      </c>
      <c r="AU151">
        <v>7260.9610380000004</v>
      </c>
      <c r="AV151">
        <v>4207.0925800000005</v>
      </c>
      <c r="AW151">
        <v>932.00764370000002</v>
      </c>
    </row>
    <row r="152" spans="2:49" x14ac:dyDescent="0.25">
      <c r="B152" t="s">
        <v>251</v>
      </c>
      <c r="C152">
        <v>18607410.1111531</v>
      </c>
      <c r="D152">
        <v>18906158.099225</v>
      </c>
      <c r="E152">
        <v>19209702.579999998</v>
      </c>
      <c r="F152">
        <v>19462546.25</v>
      </c>
      <c r="G152">
        <v>18590724.550000001</v>
      </c>
      <c r="H152">
        <v>16917589.050000001</v>
      </c>
      <c r="I152">
        <v>17109521.75</v>
      </c>
      <c r="J152">
        <v>16889940.140000001</v>
      </c>
      <c r="K152">
        <v>16090692.199999999</v>
      </c>
      <c r="L152">
        <v>15608369.029999999</v>
      </c>
      <c r="M152">
        <v>15544105.59</v>
      </c>
      <c r="N152">
        <v>15705465.539999999</v>
      </c>
      <c r="O152">
        <v>15427813.42</v>
      </c>
      <c r="P152">
        <v>14724008.9</v>
      </c>
      <c r="Q152">
        <v>13728057.25</v>
      </c>
      <c r="R152">
        <v>12970510.390000001</v>
      </c>
      <c r="S152">
        <v>12578815.01</v>
      </c>
      <c r="T152">
        <v>12099765.210000001</v>
      </c>
      <c r="U152">
        <v>12048926.039999999</v>
      </c>
      <c r="V152">
        <v>12143262.289999999</v>
      </c>
      <c r="W152">
        <v>10413092.869999999</v>
      </c>
      <c r="X152">
        <v>9914277.4759999998</v>
      </c>
      <c r="Y152">
        <v>7925218.9929999998</v>
      </c>
      <c r="Z152">
        <v>6850185.3689999999</v>
      </c>
      <c r="AA152">
        <v>5988184.3619999997</v>
      </c>
      <c r="AB152">
        <v>5295487.24</v>
      </c>
      <c r="AC152">
        <v>4729981.8320000004</v>
      </c>
      <c r="AD152">
        <v>4508676.9610000001</v>
      </c>
      <c r="AE152">
        <v>4392429.9450000003</v>
      </c>
      <c r="AF152">
        <v>4323653.5360000003</v>
      </c>
      <c r="AG152">
        <v>4310901.1739999996</v>
      </c>
      <c r="AH152">
        <v>4326709.4409999996</v>
      </c>
      <c r="AI152">
        <v>4322955.6540000001</v>
      </c>
      <c r="AJ152">
        <v>4285404.0240000002</v>
      </c>
      <c r="AK152">
        <v>4212114.0789999999</v>
      </c>
      <c r="AL152">
        <v>4109302.5</v>
      </c>
      <c r="AM152">
        <v>3953594.3139999998</v>
      </c>
      <c r="AN152">
        <v>3924968.6030000001</v>
      </c>
      <c r="AO152">
        <v>3861956.7069999999</v>
      </c>
      <c r="AP152">
        <v>3760718.943</v>
      </c>
      <c r="AQ152">
        <v>3612466.909</v>
      </c>
      <c r="AR152">
        <v>3398614.057</v>
      </c>
      <c r="AS152">
        <v>3359314.997</v>
      </c>
      <c r="AT152">
        <v>3303986.037</v>
      </c>
      <c r="AU152">
        <v>3229702.588</v>
      </c>
      <c r="AV152">
        <v>3136369.8050000002</v>
      </c>
      <c r="AW152">
        <v>3024995.87</v>
      </c>
    </row>
    <row r="153" spans="2:49" x14ac:dyDescent="0.2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620570.43339999998</v>
      </c>
      <c r="G153">
        <v>602228.63809999998</v>
      </c>
      <c r="H153">
        <v>534882.81480000005</v>
      </c>
      <c r="I153">
        <v>531159.79440000001</v>
      </c>
      <c r="J153">
        <v>544910.53170000005</v>
      </c>
      <c r="K153">
        <v>530796.84600000002</v>
      </c>
      <c r="L153">
        <v>521964.95209999999</v>
      </c>
      <c r="M153">
        <v>487173.7844</v>
      </c>
      <c r="N153">
        <v>445299.66239999997</v>
      </c>
      <c r="O153">
        <v>422682.41440000001</v>
      </c>
      <c r="P153">
        <v>406197.70169999998</v>
      </c>
      <c r="Q153">
        <v>385852.25870000001</v>
      </c>
      <c r="R153">
        <v>364249.58730000001</v>
      </c>
      <c r="S153">
        <v>441090.80790000001</v>
      </c>
      <c r="T153">
        <v>437402.66070000001</v>
      </c>
      <c r="U153">
        <v>440456.85580000002</v>
      </c>
      <c r="V153">
        <v>460578.62650000001</v>
      </c>
      <c r="W153">
        <v>419800.68449999997</v>
      </c>
      <c r="X153">
        <v>405042.91899999999</v>
      </c>
      <c r="Y153">
        <v>390902.99060000002</v>
      </c>
      <c r="Z153">
        <v>370415.88699999999</v>
      </c>
      <c r="AA153">
        <v>348365.38540000003</v>
      </c>
      <c r="AB153">
        <v>325138.04499999998</v>
      </c>
      <c r="AC153">
        <v>302084.79330000002</v>
      </c>
      <c r="AD153">
        <v>290328.59240000002</v>
      </c>
      <c r="AE153">
        <v>275244.44010000001</v>
      </c>
      <c r="AF153">
        <v>259557.15220000001</v>
      </c>
      <c r="AG153">
        <v>245368.03539999999</v>
      </c>
      <c r="AH153">
        <v>231858.7372</v>
      </c>
      <c r="AI153">
        <v>216626.12289999999</v>
      </c>
      <c r="AJ153">
        <v>199945.9914</v>
      </c>
      <c r="AK153">
        <v>182877.75820000001</v>
      </c>
      <c r="AL153">
        <v>166980.20110000001</v>
      </c>
      <c r="AM153">
        <v>150917.8063</v>
      </c>
      <c r="AN153">
        <v>139577.51670000001</v>
      </c>
      <c r="AO153">
        <v>127553.32739999999</v>
      </c>
      <c r="AP153">
        <v>115216.14290000001</v>
      </c>
      <c r="AQ153">
        <v>102859.8211</v>
      </c>
      <c r="AR153">
        <v>89866.600380000003</v>
      </c>
      <c r="AS153">
        <v>73138.949489999999</v>
      </c>
      <c r="AT153">
        <v>56515.2857</v>
      </c>
      <c r="AU153">
        <v>39543.757210000003</v>
      </c>
      <c r="AV153">
        <v>22296.318920000002</v>
      </c>
      <c r="AW153">
        <v>4829.7953129999996</v>
      </c>
    </row>
    <row r="154" spans="2:49" x14ac:dyDescent="0.2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1271291.1529999999</v>
      </c>
      <c r="G154">
        <v>1211939.202</v>
      </c>
      <c r="H154">
        <v>1175877.8770000001</v>
      </c>
      <c r="I154">
        <v>1205690.318</v>
      </c>
      <c r="J154">
        <v>1174207.0160000001</v>
      </c>
      <c r="K154">
        <v>1115247.152</v>
      </c>
      <c r="L154">
        <v>1120044.578</v>
      </c>
      <c r="M154">
        <v>1126738.58</v>
      </c>
      <c r="N154">
        <v>1099293.6270000001</v>
      </c>
      <c r="O154">
        <v>1163672.9129999999</v>
      </c>
      <c r="P154">
        <v>1177600.4950000001</v>
      </c>
      <c r="Q154">
        <v>1144793.5889999999</v>
      </c>
      <c r="R154">
        <v>1179401.8689999999</v>
      </c>
      <c r="S154">
        <v>1194590.4790000001</v>
      </c>
      <c r="T154">
        <v>1213231.5390000001</v>
      </c>
      <c r="U154">
        <v>1238577.122</v>
      </c>
      <c r="V154">
        <v>1262188.4739999999</v>
      </c>
      <c r="W154">
        <v>1191108.253</v>
      </c>
      <c r="X154">
        <v>1167768.2560000001</v>
      </c>
      <c r="Y154">
        <v>1203713.7919999999</v>
      </c>
      <c r="Z154">
        <v>1212437.7</v>
      </c>
      <c r="AA154">
        <v>1232509.513</v>
      </c>
      <c r="AB154">
        <v>1258392.943</v>
      </c>
      <c r="AC154">
        <v>1288648.085</v>
      </c>
      <c r="AD154">
        <v>1312298.9920000001</v>
      </c>
      <c r="AE154">
        <v>1337672.379</v>
      </c>
      <c r="AF154">
        <v>1362221.93</v>
      </c>
      <c r="AG154">
        <v>1394848.2439999999</v>
      </c>
      <c r="AH154">
        <v>1431279.4669999999</v>
      </c>
      <c r="AI154">
        <v>1457715.1240000001</v>
      </c>
      <c r="AJ154">
        <v>1471018.477</v>
      </c>
      <c r="AK154">
        <v>1467665.2350000001</v>
      </c>
      <c r="AL154">
        <v>1446130.9890000001</v>
      </c>
      <c r="AM154">
        <v>1397780.3840000001</v>
      </c>
      <c r="AN154">
        <v>1402351.4979999999</v>
      </c>
      <c r="AO154">
        <v>1388018.51</v>
      </c>
      <c r="AP154">
        <v>1352850.449</v>
      </c>
      <c r="AQ154">
        <v>1292128.595</v>
      </c>
      <c r="AR154">
        <v>1198191.4029999999</v>
      </c>
      <c r="AS154">
        <v>1221418.4010000001</v>
      </c>
      <c r="AT154">
        <v>1232948.8600000001</v>
      </c>
      <c r="AU154">
        <v>1236718.4369999999</v>
      </c>
      <c r="AV154">
        <v>1233598.952</v>
      </c>
      <c r="AW154">
        <v>1225359.301</v>
      </c>
    </row>
    <row r="155" spans="2:49" x14ac:dyDescent="0.2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3620254.0189999999</v>
      </c>
      <c r="G155">
        <v>3496820.216</v>
      </c>
      <c r="H155">
        <v>3261700.3480000002</v>
      </c>
      <c r="I155">
        <v>3341920.1949999998</v>
      </c>
      <c r="J155">
        <v>3324458.3059999999</v>
      </c>
      <c r="K155">
        <v>3255193.8050000002</v>
      </c>
      <c r="L155">
        <v>3258908.65</v>
      </c>
      <c r="M155">
        <v>3245986.85</v>
      </c>
      <c r="N155">
        <v>3008970.054</v>
      </c>
      <c r="O155">
        <v>3103747.3930000002</v>
      </c>
      <c r="P155">
        <v>3205103.9980000001</v>
      </c>
      <c r="Q155">
        <v>3316319.6460000002</v>
      </c>
      <c r="R155">
        <v>3428986.4019999998</v>
      </c>
      <c r="S155">
        <v>3496620.588</v>
      </c>
      <c r="T155">
        <v>3565538.6660000002</v>
      </c>
      <c r="U155">
        <v>3611660.139</v>
      </c>
      <c r="V155">
        <v>3617548.3590000002</v>
      </c>
      <c r="W155">
        <v>3510304.969</v>
      </c>
      <c r="X155">
        <v>3412074.02</v>
      </c>
      <c r="Y155">
        <v>3433728.9070000001</v>
      </c>
      <c r="Z155">
        <v>3374515.8990000002</v>
      </c>
      <c r="AA155">
        <v>3316657.6379999998</v>
      </c>
      <c r="AB155">
        <v>3256281.9709999999</v>
      </c>
      <c r="AC155">
        <v>3192388.49</v>
      </c>
      <c r="AD155">
        <v>3107087.3870000001</v>
      </c>
      <c r="AE155">
        <v>3022350.7370000002</v>
      </c>
      <c r="AF155">
        <v>2932172.514</v>
      </c>
      <c r="AG155">
        <v>2834797.2769999998</v>
      </c>
      <c r="AH155">
        <v>2725745.9270000001</v>
      </c>
      <c r="AI155">
        <v>2597723.66</v>
      </c>
      <c r="AJ155">
        <v>2449409.42</v>
      </c>
      <c r="AK155">
        <v>2279040.86</v>
      </c>
      <c r="AL155">
        <v>2090225.8629999999</v>
      </c>
      <c r="AM155">
        <v>1874657.432</v>
      </c>
      <c r="AN155">
        <v>1748917.7339999999</v>
      </c>
      <c r="AO155">
        <v>1610049.452</v>
      </c>
      <c r="AP155">
        <v>1457272.882</v>
      </c>
      <c r="AQ155" s="39">
        <v>1289373.5619999999</v>
      </c>
      <c r="AR155" s="39">
        <v>1105702.6869999999</v>
      </c>
      <c r="AS155" s="39">
        <v>1034869.992</v>
      </c>
      <c r="AT155" s="39">
        <v>959593.53720000002</v>
      </c>
      <c r="AU155" s="39">
        <v>880361.30189999996</v>
      </c>
      <c r="AV155">
        <v>797305.08510000003</v>
      </c>
      <c r="AW155">
        <v>710549.3003</v>
      </c>
    </row>
    <row r="156" spans="2:49" x14ac:dyDescent="0.2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57012943.509999998</v>
      </c>
      <c r="G156">
        <v>55060355.969999999</v>
      </c>
      <c r="H156">
        <v>50774357.350000001</v>
      </c>
      <c r="I156">
        <v>52042848.270000003</v>
      </c>
      <c r="J156">
        <v>52426082.630000003</v>
      </c>
      <c r="K156">
        <v>50771216.43</v>
      </c>
      <c r="L156">
        <v>50227034.829999998</v>
      </c>
      <c r="M156">
        <v>50614451.840000004</v>
      </c>
      <c r="N156">
        <v>48939260.280000001</v>
      </c>
      <c r="O156">
        <v>50126326.82</v>
      </c>
      <c r="P156">
        <v>51048241.579999998</v>
      </c>
      <c r="Q156">
        <v>51609226.880000003</v>
      </c>
      <c r="R156">
        <v>52464092.579999998</v>
      </c>
      <c r="S156">
        <v>54232100.130000003</v>
      </c>
      <c r="T156">
        <v>54197171.299999997</v>
      </c>
      <c r="U156">
        <v>53967367.390000001</v>
      </c>
      <c r="V156">
        <v>53700450.560000002</v>
      </c>
      <c r="W156">
        <v>51713876.450000003</v>
      </c>
      <c r="X156">
        <v>50700844.859999999</v>
      </c>
      <c r="Y156">
        <v>49641000.609999999</v>
      </c>
      <c r="Z156">
        <v>48444878.75</v>
      </c>
      <c r="AA156">
        <v>47296857.890000001</v>
      </c>
      <c r="AB156">
        <v>46188823.07</v>
      </c>
      <c r="AC156">
        <v>45149326.289999999</v>
      </c>
      <c r="AD156">
        <v>42899846.719999999</v>
      </c>
      <c r="AE156">
        <v>40585417.719999999</v>
      </c>
      <c r="AF156">
        <v>38286482.479999997</v>
      </c>
      <c r="AG156">
        <v>35966592.869999997</v>
      </c>
      <c r="AH156">
        <v>33575311.219999999</v>
      </c>
      <c r="AI156">
        <v>30986536.129999999</v>
      </c>
      <c r="AJ156">
        <v>28228320</v>
      </c>
      <c r="AK156">
        <v>25324271.629999999</v>
      </c>
      <c r="AL156">
        <v>22330541.550000001</v>
      </c>
      <c r="AM156">
        <v>19204803.100000001</v>
      </c>
      <c r="AN156">
        <v>17154286.510000002</v>
      </c>
      <c r="AO156">
        <v>15076854.050000001</v>
      </c>
      <c r="AP156">
        <v>12998252.449999999</v>
      </c>
      <c r="AQ156">
        <v>10929510.57</v>
      </c>
      <c r="AR156">
        <v>8868085.8279999997</v>
      </c>
      <c r="AS156">
        <v>7893936.9749999996</v>
      </c>
      <c r="AT156">
        <v>6952761.2589999996</v>
      </c>
      <c r="AU156">
        <v>6045608.3310000002</v>
      </c>
      <c r="AV156">
        <v>5173884.8779999996</v>
      </c>
      <c r="AW156">
        <v>4339018.585</v>
      </c>
    </row>
    <row r="157" spans="2:49" x14ac:dyDescent="0.25">
      <c r="B157" t="s">
        <v>256</v>
      </c>
      <c r="C157">
        <v>1681202.1785921501</v>
      </c>
      <c r="D157">
        <v>1708194.4233697001</v>
      </c>
      <c r="E157">
        <v>1735620.037</v>
      </c>
      <c r="F157">
        <v>2103399.676</v>
      </c>
      <c r="G157">
        <v>1894084.6340000001</v>
      </c>
      <c r="H157">
        <v>1431514.585</v>
      </c>
      <c r="I157">
        <v>1829459.5149999999</v>
      </c>
      <c r="J157">
        <v>1525297.6850000001</v>
      </c>
      <c r="K157">
        <v>1914657.0689999999</v>
      </c>
      <c r="L157">
        <v>1809853.9569999999</v>
      </c>
      <c r="M157">
        <v>1911223.655</v>
      </c>
      <c r="N157">
        <v>2025931.7420000001</v>
      </c>
      <c r="O157">
        <v>2024904.253</v>
      </c>
      <c r="P157">
        <v>2012736.2339999999</v>
      </c>
      <c r="Q157">
        <v>1976507.8470000001</v>
      </c>
      <c r="R157">
        <v>1950196.068</v>
      </c>
      <c r="S157">
        <v>2152857.355</v>
      </c>
      <c r="T157">
        <v>2086943.8629999999</v>
      </c>
      <c r="U157">
        <v>2040996.199</v>
      </c>
      <c r="V157">
        <v>2007768.5160000001</v>
      </c>
      <c r="W157">
        <v>1966989.4650000001</v>
      </c>
      <c r="X157">
        <v>1957285.5430000001</v>
      </c>
      <c r="Y157">
        <v>1949587.6029999999</v>
      </c>
      <c r="Z157">
        <v>1939543.4779999999</v>
      </c>
      <c r="AA157">
        <v>1931916.916</v>
      </c>
      <c r="AB157">
        <v>1926338.105</v>
      </c>
      <c r="AC157">
        <v>1922405.37</v>
      </c>
      <c r="AD157">
        <v>1900321.557</v>
      </c>
      <c r="AE157">
        <v>1873110.2890000001</v>
      </c>
      <c r="AF157">
        <v>1841660.0630000001</v>
      </c>
      <c r="AG157">
        <v>1806123.4620000001</v>
      </c>
      <c r="AH157">
        <v>1764204.3160000001</v>
      </c>
      <c r="AI157">
        <v>1708717.6129999999</v>
      </c>
      <c r="AJ157">
        <v>1639752.442</v>
      </c>
      <c r="AK157">
        <v>1555747.5859999999</v>
      </c>
      <c r="AL157">
        <v>1457030.4739999999</v>
      </c>
      <c r="AM157">
        <v>1336390.2760000001</v>
      </c>
      <c r="AN157">
        <v>1279910.736</v>
      </c>
      <c r="AO157">
        <v>1211475.223</v>
      </c>
      <c r="AP157">
        <v>1129609.048</v>
      </c>
      <c r="AQ157">
        <v>1031691.828</v>
      </c>
      <c r="AR157">
        <v>913407.60179999995</v>
      </c>
      <c r="AS157">
        <v>894743.26870000002</v>
      </c>
      <c r="AT157">
        <v>872966.06799999997</v>
      </c>
      <c r="AU157">
        <v>847768.24269999994</v>
      </c>
      <c r="AV157">
        <v>818880.78119999997</v>
      </c>
      <c r="AW157">
        <v>786304.2561</v>
      </c>
    </row>
    <row r="158" spans="2:49" x14ac:dyDescent="0.2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4299394.6320000002</v>
      </c>
      <c r="G158">
        <v>4273393.557</v>
      </c>
      <c r="H158">
        <v>3473979.324</v>
      </c>
      <c r="I158">
        <v>3589455.952</v>
      </c>
      <c r="J158">
        <v>3768334.682</v>
      </c>
      <c r="K158">
        <v>3676061.7379999999</v>
      </c>
      <c r="L158">
        <v>3547184.4169999999</v>
      </c>
      <c r="M158">
        <v>3503912.773</v>
      </c>
      <c r="N158">
        <v>3548162.9950000001</v>
      </c>
      <c r="O158">
        <v>3594939.304</v>
      </c>
      <c r="P158">
        <v>3624932.6549999998</v>
      </c>
      <c r="Q158">
        <v>3631656.2570000002</v>
      </c>
      <c r="R158">
        <v>3637072.4640000002</v>
      </c>
      <c r="S158">
        <v>3693025.0780000002</v>
      </c>
      <c r="T158">
        <v>3686486.341</v>
      </c>
      <c r="U158">
        <v>3660959.216</v>
      </c>
      <c r="V158">
        <v>3635581.5660000001</v>
      </c>
      <c r="W158">
        <v>3579262.409</v>
      </c>
      <c r="X158">
        <v>3562462.148</v>
      </c>
      <c r="Y158">
        <v>3622346.9649999999</v>
      </c>
      <c r="Z158">
        <v>3585077.4449999998</v>
      </c>
      <c r="AA158">
        <v>3550657.3020000001</v>
      </c>
      <c r="AB158">
        <v>3517339.9449999998</v>
      </c>
      <c r="AC158">
        <v>3485062.7769999998</v>
      </c>
      <c r="AD158">
        <v>3394879.4879999999</v>
      </c>
      <c r="AE158">
        <v>3307034.5789999999</v>
      </c>
      <c r="AF158">
        <v>3218679.5589999999</v>
      </c>
      <c r="AG158">
        <v>3127567.5550000002</v>
      </c>
      <c r="AH158">
        <v>3028934.304</v>
      </c>
      <c r="AI158">
        <v>2910479.99</v>
      </c>
      <c r="AJ158">
        <v>2773172.5320000001</v>
      </c>
      <c r="AK158">
        <v>2613167.9449999998</v>
      </c>
      <c r="AL158">
        <v>2431201.0019999999</v>
      </c>
      <c r="AM158">
        <v>2215957.2039999999</v>
      </c>
      <c r="AN158">
        <v>2108185.426</v>
      </c>
      <c r="AO158">
        <v>1983333.443</v>
      </c>
      <c r="AP158">
        <v>1838816.169</v>
      </c>
      <c r="AQ158">
        <v>1670560.905</v>
      </c>
      <c r="AR158">
        <v>1471991.122</v>
      </c>
      <c r="AS158">
        <v>1436838.703</v>
      </c>
      <c r="AT158">
        <v>1397396.3130000001</v>
      </c>
      <c r="AU158">
        <v>1353632.568</v>
      </c>
      <c r="AV158">
        <v>1305049.753</v>
      </c>
      <c r="AW158">
        <v>1251584.064</v>
      </c>
    </row>
    <row r="159" spans="2:49" x14ac:dyDescent="0.2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22001255.859999999</v>
      </c>
      <c r="G159">
        <v>21985331.25</v>
      </c>
      <c r="H159">
        <v>21430518.469999999</v>
      </c>
      <c r="I159">
        <v>22053189.719999999</v>
      </c>
      <c r="J159">
        <v>22131702.5</v>
      </c>
      <c r="K159">
        <v>21636771.25</v>
      </c>
      <c r="L159">
        <v>21446881.370000001</v>
      </c>
      <c r="M159">
        <v>21745064.359999999</v>
      </c>
      <c r="N159">
        <v>22579697.469999999</v>
      </c>
      <c r="O159">
        <v>21878521.27</v>
      </c>
      <c r="P159">
        <v>20632478.27</v>
      </c>
      <c r="Q159">
        <v>18903427.140000001</v>
      </c>
      <c r="R159">
        <v>17266725.949999999</v>
      </c>
      <c r="S159">
        <v>15962614.66</v>
      </c>
      <c r="T159">
        <v>15614433.02</v>
      </c>
      <c r="U159">
        <v>15462250.560000001</v>
      </c>
      <c r="V159">
        <v>15436778.1</v>
      </c>
      <c r="W159">
        <v>14246415.310000001</v>
      </c>
      <c r="X159">
        <v>13987187.17</v>
      </c>
      <c r="Y159">
        <v>13450945.82</v>
      </c>
      <c r="Z159">
        <v>12931093.6</v>
      </c>
      <c r="AA159">
        <v>12387608.189999999</v>
      </c>
      <c r="AB159">
        <v>11825694.439999999</v>
      </c>
      <c r="AC159">
        <v>11218445.25</v>
      </c>
      <c r="AD159">
        <v>10724697.73</v>
      </c>
      <c r="AE159">
        <v>10164414.890000001</v>
      </c>
      <c r="AF159">
        <v>9580794.682</v>
      </c>
      <c r="AG159">
        <v>9032080.25699999</v>
      </c>
      <c r="AH159">
        <v>8494270.7320000008</v>
      </c>
      <c r="AI159">
        <v>7916691.1370000001</v>
      </c>
      <c r="AJ159">
        <v>7324346.7010000004</v>
      </c>
      <c r="AK159">
        <v>6713394.2819999997</v>
      </c>
      <c r="AL159">
        <v>6116736.7889999999</v>
      </c>
      <c r="AM159">
        <v>5486852.7649999997</v>
      </c>
      <c r="AN159">
        <v>5086577.8849999998</v>
      </c>
      <c r="AO159">
        <v>4674766.4349999996</v>
      </c>
      <c r="AP159">
        <v>4245279.8310000002</v>
      </c>
      <c r="AQ159">
        <v>3790166.9640000002</v>
      </c>
      <c r="AR159">
        <v>3298300.247</v>
      </c>
      <c r="AS159">
        <v>3018907.7659999998</v>
      </c>
      <c r="AT159">
        <v>2744263.3569999998</v>
      </c>
      <c r="AU159">
        <v>2473656.906</v>
      </c>
      <c r="AV159">
        <v>2205628.5550000002</v>
      </c>
      <c r="AW159">
        <v>1938535.892</v>
      </c>
    </row>
    <row r="160" spans="2:49" x14ac:dyDescent="0.25">
      <c r="B160" t="s">
        <v>259</v>
      </c>
      <c r="C160">
        <v>263090454.30178601</v>
      </c>
      <c r="D160">
        <v>267314456.64462</v>
      </c>
      <c r="E160">
        <v>271606291.10000002</v>
      </c>
      <c r="F160">
        <v>273532774.80000001</v>
      </c>
      <c r="G160">
        <v>260942911.59999999</v>
      </c>
      <c r="H160">
        <v>239596955</v>
      </c>
      <c r="I160">
        <v>244456276.5</v>
      </c>
      <c r="J160">
        <v>242176262.09999999</v>
      </c>
      <c r="K160">
        <v>230013228.69999999</v>
      </c>
      <c r="L160">
        <v>224015913.59999999</v>
      </c>
      <c r="M160">
        <v>223070279.09999999</v>
      </c>
      <c r="N160">
        <v>221106548.5</v>
      </c>
      <c r="O160">
        <v>218416004.09999999</v>
      </c>
      <c r="P160">
        <v>211973365.59999999</v>
      </c>
      <c r="Q160">
        <v>203825594.59999999</v>
      </c>
      <c r="R160">
        <v>197999981.59999999</v>
      </c>
      <c r="S160">
        <v>191877528.59999999</v>
      </c>
      <c r="T160">
        <v>188886446.69999999</v>
      </c>
      <c r="U160">
        <v>187619243</v>
      </c>
      <c r="V160">
        <v>187682068.40000001</v>
      </c>
      <c r="W160">
        <v>179491035.40000001</v>
      </c>
      <c r="X160">
        <v>177079623.90000001</v>
      </c>
      <c r="Y160">
        <v>167291674.69999999</v>
      </c>
      <c r="Z160">
        <v>158283053.59999999</v>
      </c>
      <c r="AA160">
        <v>150113771.59999999</v>
      </c>
      <c r="AB160">
        <v>143162322.09999999</v>
      </c>
      <c r="AC160">
        <v>136931040.19999999</v>
      </c>
      <c r="AD160">
        <v>131468290.40000001</v>
      </c>
      <c r="AE160">
        <v>126474232.3</v>
      </c>
      <c r="AF160">
        <v>121390587.2</v>
      </c>
      <c r="AG160">
        <v>116987159.8</v>
      </c>
      <c r="AH160">
        <v>112699050.2</v>
      </c>
      <c r="AI160">
        <v>107845163.90000001</v>
      </c>
      <c r="AJ160">
        <v>102452839</v>
      </c>
      <c r="AK160">
        <v>96497232.879999995</v>
      </c>
      <c r="AL160">
        <v>90551403.560000002</v>
      </c>
      <c r="AM160">
        <v>83711479.989999995</v>
      </c>
      <c r="AN160">
        <v>80380846.920000002</v>
      </c>
      <c r="AO160">
        <v>76549236.5</v>
      </c>
      <c r="AP160">
        <v>72164100.019999996</v>
      </c>
      <c r="AQ160">
        <v>67120068.189999998</v>
      </c>
      <c r="AR160">
        <v>61177590.93</v>
      </c>
      <c r="AS160">
        <v>59040707.310000002</v>
      </c>
      <c r="AT160">
        <v>56827543.530000001</v>
      </c>
      <c r="AU160">
        <v>54532123.909999996</v>
      </c>
      <c r="AV160">
        <v>52152923.200000003</v>
      </c>
      <c r="AW160">
        <v>49715902.82</v>
      </c>
    </row>
    <row r="161" spans="2:49" x14ac:dyDescent="0.2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6059756.8190000001</v>
      </c>
      <c r="G161">
        <v>6097867.1220000004</v>
      </c>
      <c r="H161">
        <v>6375191.0980000002</v>
      </c>
      <c r="I161">
        <v>6510137.4050000003</v>
      </c>
      <c r="J161">
        <v>6532669.5480000004</v>
      </c>
      <c r="K161">
        <v>6473061.8789999997</v>
      </c>
      <c r="L161">
        <v>6501881.7690000003</v>
      </c>
      <c r="M161">
        <v>6598142.0619999999</v>
      </c>
      <c r="N161">
        <v>6859356.2029999997</v>
      </c>
      <c r="O161">
        <v>6657580.432</v>
      </c>
      <c r="P161">
        <v>6196949.6220000004</v>
      </c>
      <c r="Q161">
        <v>5516488.023</v>
      </c>
      <c r="R161">
        <v>4883219.7740000002</v>
      </c>
      <c r="S161">
        <v>4358984.8360000001</v>
      </c>
      <c r="T161">
        <v>4210967.1560000004</v>
      </c>
      <c r="U161">
        <v>4148157.7969999998</v>
      </c>
      <c r="V161">
        <v>4141127.4479999999</v>
      </c>
      <c r="W161">
        <v>3694259.38</v>
      </c>
      <c r="X161">
        <v>3503538.8250000002</v>
      </c>
      <c r="Y161">
        <v>3468336.2069999999</v>
      </c>
      <c r="Z161">
        <v>3327315.0150000001</v>
      </c>
      <c r="AA161">
        <v>3173361.0950000002</v>
      </c>
      <c r="AB161">
        <v>3011693.8670000001</v>
      </c>
      <c r="AC161">
        <v>2832906.7089999998</v>
      </c>
      <c r="AD161">
        <v>2678293.0789999999</v>
      </c>
      <c r="AE161">
        <v>2501763.1179999998</v>
      </c>
      <c r="AF161">
        <v>2319388.0980000002</v>
      </c>
      <c r="AG161">
        <v>2152522.875</v>
      </c>
      <c r="AH161">
        <v>1992461.9580000001</v>
      </c>
      <c r="AI161">
        <v>1825325.2779999999</v>
      </c>
      <c r="AJ161">
        <v>1659051.9979999999</v>
      </c>
      <c r="AK161">
        <v>1494079.689</v>
      </c>
      <c r="AL161">
        <v>1344292.8230000001</v>
      </c>
      <c r="AM161">
        <v>1195495.524</v>
      </c>
      <c r="AN161">
        <v>1085602.1950000001</v>
      </c>
      <c r="AO161">
        <v>977666.62210000004</v>
      </c>
      <c r="AP161">
        <v>871102.44440000004</v>
      </c>
      <c r="AQ161">
        <v>765239.071</v>
      </c>
      <c r="AR161">
        <v>659094.92260000005</v>
      </c>
      <c r="AS161">
        <v>552944.97750000004</v>
      </c>
      <c r="AT161">
        <v>449767.19099999999</v>
      </c>
      <c r="AU161">
        <v>349652.3493</v>
      </c>
      <c r="AV161">
        <v>252499.7427</v>
      </c>
      <c r="AW161">
        <v>158135.5068</v>
      </c>
    </row>
    <row r="162" spans="2:49" x14ac:dyDescent="0.2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781645.90289999999</v>
      </c>
      <c r="G162">
        <v>666590.03170000005</v>
      </c>
      <c r="H162">
        <v>569640.22199999995</v>
      </c>
      <c r="I162">
        <v>580163.81350000005</v>
      </c>
      <c r="J162">
        <v>621440.17090000003</v>
      </c>
      <c r="K162">
        <v>578533.67929999996</v>
      </c>
      <c r="L162">
        <v>596926.50419999997</v>
      </c>
      <c r="M162">
        <v>623779.95959999994</v>
      </c>
      <c r="N162">
        <v>617477.39560000005</v>
      </c>
      <c r="O162">
        <v>512961.52220000001</v>
      </c>
      <c r="P162">
        <v>416864.24650000001</v>
      </c>
      <c r="Q162">
        <v>362288.75439999998</v>
      </c>
      <c r="R162">
        <v>336407.25069999998</v>
      </c>
      <c r="S162">
        <v>356351.50589999999</v>
      </c>
      <c r="T162">
        <v>342429.8982</v>
      </c>
      <c r="U162">
        <v>341592.49119999999</v>
      </c>
      <c r="V162">
        <v>351085.94160000002</v>
      </c>
      <c r="W162">
        <v>384609.5539</v>
      </c>
      <c r="X162">
        <v>415260.21340000001</v>
      </c>
      <c r="Y162">
        <v>426880.08880000003</v>
      </c>
      <c r="Z162">
        <v>424323.80709999998</v>
      </c>
      <c r="AA162">
        <v>414077.27600000001</v>
      </c>
      <c r="AB162">
        <v>398498.13669999997</v>
      </c>
      <c r="AC162">
        <v>381720.89049999998</v>
      </c>
      <c r="AD162">
        <v>378865.27659999998</v>
      </c>
      <c r="AE162">
        <v>376788.05839999998</v>
      </c>
      <c r="AF162">
        <v>376454.95079999999</v>
      </c>
      <c r="AG162">
        <v>378766.52529999998</v>
      </c>
      <c r="AH162">
        <v>383519.81559999997</v>
      </c>
      <c r="AI162">
        <v>388859.23139999999</v>
      </c>
      <c r="AJ162">
        <v>393767.58189999999</v>
      </c>
      <c r="AK162">
        <v>399117.18670000002</v>
      </c>
      <c r="AL162">
        <v>404232.36479999998</v>
      </c>
      <c r="AM162">
        <v>409747.223</v>
      </c>
      <c r="AN162">
        <v>416284.87969999999</v>
      </c>
      <c r="AO162">
        <v>421908.98210000002</v>
      </c>
      <c r="AP162">
        <v>427372.70520000003</v>
      </c>
      <c r="AQ162">
        <v>433355.94179999997</v>
      </c>
      <c r="AR162">
        <v>438555.48869999999</v>
      </c>
      <c r="AS162">
        <v>443188.15120000002</v>
      </c>
      <c r="AT162">
        <v>448185.65899999999</v>
      </c>
      <c r="AU162">
        <v>452791.1568</v>
      </c>
      <c r="AV162">
        <v>457243.88640000002</v>
      </c>
      <c r="AW162">
        <v>462837.44079999998</v>
      </c>
    </row>
    <row r="163" spans="2:49" x14ac:dyDescent="0.2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499303.30469999998</v>
      </c>
      <c r="G163">
        <v>431288.62459999998</v>
      </c>
      <c r="H163">
        <v>383624.10470000003</v>
      </c>
      <c r="I163">
        <v>397617.71590000001</v>
      </c>
      <c r="J163">
        <v>364021.04920000001</v>
      </c>
      <c r="K163">
        <v>347014.85930000001</v>
      </c>
      <c r="L163">
        <v>372572.18369999999</v>
      </c>
      <c r="M163">
        <v>380777.185</v>
      </c>
      <c r="N163">
        <v>390273.58889999997</v>
      </c>
      <c r="O163">
        <v>311265.01150000002</v>
      </c>
      <c r="P163">
        <v>241590.02830000001</v>
      </c>
      <c r="Q163">
        <v>201232.09160000001</v>
      </c>
      <c r="R163">
        <v>180943.50169999999</v>
      </c>
      <c r="S163">
        <v>168001.41560000001</v>
      </c>
      <c r="T163">
        <v>163946.82980000001</v>
      </c>
      <c r="U163">
        <v>165820.11730000001</v>
      </c>
      <c r="V163">
        <v>169926.20860000001</v>
      </c>
      <c r="W163">
        <v>184884.37109999999</v>
      </c>
      <c r="X163">
        <v>184763.85819999999</v>
      </c>
      <c r="Y163">
        <v>182930.84940000001</v>
      </c>
      <c r="Z163">
        <v>180936.5387</v>
      </c>
      <c r="AA163">
        <v>176904.24129999999</v>
      </c>
      <c r="AB163">
        <v>171997.77170000001</v>
      </c>
      <c r="AC163">
        <v>167044.50539999999</v>
      </c>
      <c r="AD163">
        <v>166317.4123</v>
      </c>
      <c r="AE163">
        <v>167083.4013</v>
      </c>
      <c r="AF163">
        <v>168685.7837</v>
      </c>
      <c r="AG163">
        <v>171533.11929999999</v>
      </c>
      <c r="AH163">
        <v>175348.7102</v>
      </c>
      <c r="AI163">
        <v>179396.9895</v>
      </c>
      <c r="AJ163">
        <v>183401.62270000001</v>
      </c>
      <c r="AK163">
        <v>187395.8322</v>
      </c>
      <c r="AL163">
        <v>191373.55100000001</v>
      </c>
      <c r="AM163">
        <v>195408.3836</v>
      </c>
      <c r="AN163">
        <v>199508.97399999999</v>
      </c>
      <c r="AO163">
        <v>203580.00630000001</v>
      </c>
      <c r="AP163">
        <v>207680.3112</v>
      </c>
      <c r="AQ163">
        <v>211838.3866</v>
      </c>
      <c r="AR163">
        <v>215928.52799999999</v>
      </c>
      <c r="AS163">
        <v>219816.2016</v>
      </c>
      <c r="AT163">
        <v>223664.22930000001</v>
      </c>
      <c r="AU163">
        <v>227444.09890000001</v>
      </c>
      <c r="AV163">
        <v>231197.42619999999</v>
      </c>
      <c r="AW163">
        <v>234994.54089999999</v>
      </c>
    </row>
    <row r="164" spans="2:49" x14ac:dyDescent="0.2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1536865.34</v>
      </c>
      <c r="G164">
        <v>1386113.2760000001</v>
      </c>
      <c r="H164">
        <v>1288083.118</v>
      </c>
      <c r="I164">
        <v>1317581.9099999999</v>
      </c>
      <c r="J164">
        <v>1261504.2579999999</v>
      </c>
      <c r="K164">
        <v>1254952.132</v>
      </c>
      <c r="L164">
        <v>1375278.2039999999</v>
      </c>
      <c r="M164">
        <v>1427885.098</v>
      </c>
      <c r="N164">
        <v>1457853.655</v>
      </c>
      <c r="O164">
        <v>1162239.0349999999</v>
      </c>
      <c r="P164">
        <v>901570.00859999994</v>
      </c>
      <c r="Q164">
        <v>762299.35530000005</v>
      </c>
      <c r="R164">
        <v>703061.00379999995</v>
      </c>
      <c r="S164">
        <v>641590.15249999997</v>
      </c>
      <c r="T164">
        <v>627604.4325</v>
      </c>
      <c r="U164">
        <v>636428.62300000002</v>
      </c>
      <c r="V164">
        <v>655433.90980000002</v>
      </c>
      <c r="W164">
        <v>746837.11129999999</v>
      </c>
      <c r="X164">
        <v>835809.1727</v>
      </c>
      <c r="Y164">
        <v>933123.19819999998</v>
      </c>
      <c r="Z164">
        <v>956937.12529999996</v>
      </c>
      <c r="AA164">
        <v>963351.89520000003</v>
      </c>
      <c r="AB164">
        <v>959261.89850000001</v>
      </c>
      <c r="AC164">
        <v>950480.18400000001</v>
      </c>
      <c r="AD164">
        <v>953693.80960000004</v>
      </c>
      <c r="AE164">
        <v>961984.46420000005</v>
      </c>
      <c r="AF164">
        <v>973425.94270000001</v>
      </c>
      <c r="AG164">
        <v>990202.59470000002</v>
      </c>
      <c r="AH164">
        <v>1011127.384</v>
      </c>
      <c r="AI164">
        <v>1032861.819</v>
      </c>
      <c r="AJ164">
        <v>1054392.5149999999</v>
      </c>
      <c r="AK164">
        <v>1075765.5260000001</v>
      </c>
      <c r="AL164">
        <v>1096981.078</v>
      </c>
      <c r="AM164">
        <v>1118355.101</v>
      </c>
      <c r="AN164">
        <v>1139756.43</v>
      </c>
      <c r="AO164">
        <v>1161016.325</v>
      </c>
      <c r="AP164">
        <v>1182402.449</v>
      </c>
      <c r="AQ164">
        <v>1204098.102</v>
      </c>
      <c r="AR164">
        <v>1225681.7169999999</v>
      </c>
      <c r="AS164">
        <v>1246683.8319999999</v>
      </c>
      <c r="AT164">
        <v>1267845.909</v>
      </c>
      <c r="AU164">
        <v>1289155.4169999999</v>
      </c>
      <c r="AV164">
        <v>1310815.375</v>
      </c>
      <c r="AW164">
        <v>1333217.94</v>
      </c>
    </row>
    <row r="165" spans="2:49" x14ac:dyDescent="0.25">
      <c r="B165" t="s">
        <v>264</v>
      </c>
      <c r="C165">
        <v>225722.47732836599</v>
      </c>
      <c r="D165">
        <v>229346.52471387701</v>
      </c>
      <c r="E165">
        <v>233028.7574</v>
      </c>
      <c r="F165">
        <v>236233.36679999999</v>
      </c>
      <c r="G165">
        <v>220651.47</v>
      </c>
      <c r="H165">
        <v>205713.94469999999</v>
      </c>
      <c r="I165">
        <v>212868.36559999999</v>
      </c>
      <c r="J165">
        <v>209338.61869999999</v>
      </c>
      <c r="K165">
        <v>210270.35620000001</v>
      </c>
      <c r="L165">
        <v>225393.02040000001</v>
      </c>
      <c r="M165">
        <v>233086.2556</v>
      </c>
      <c r="N165">
        <v>237687.32269999999</v>
      </c>
      <c r="O165">
        <v>208834.40049999999</v>
      </c>
      <c r="P165">
        <v>181351.74040000001</v>
      </c>
      <c r="Q165">
        <v>166644.89259999999</v>
      </c>
      <c r="R165">
        <v>161354.98540000001</v>
      </c>
      <c r="S165">
        <v>152867.08069999999</v>
      </c>
      <c r="T165">
        <v>149647.90150000001</v>
      </c>
      <c r="U165">
        <v>150263.527</v>
      </c>
      <c r="V165">
        <v>153215.5661</v>
      </c>
      <c r="W165">
        <v>158936.05360000001</v>
      </c>
      <c r="X165">
        <v>158877.481</v>
      </c>
      <c r="Y165">
        <v>163381.8401</v>
      </c>
      <c r="Z165">
        <v>161103.2132</v>
      </c>
      <c r="AA165">
        <v>157889.06289999999</v>
      </c>
      <c r="AB165">
        <v>154257.84450000001</v>
      </c>
      <c r="AC165">
        <v>150604.98740000001</v>
      </c>
      <c r="AD165">
        <v>150529.90280000001</v>
      </c>
      <c r="AE165">
        <v>152024.0037</v>
      </c>
      <c r="AF165">
        <v>154251.5202</v>
      </c>
      <c r="AG165">
        <v>157782.19779999999</v>
      </c>
      <c r="AH165">
        <v>162402.13920000001</v>
      </c>
      <c r="AI165">
        <v>167292.71919999999</v>
      </c>
      <c r="AJ165">
        <v>172299.35200000001</v>
      </c>
      <c r="AK165">
        <v>177370.45269999999</v>
      </c>
      <c r="AL165">
        <v>182528.26439999999</v>
      </c>
      <c r="AM165">
        <v>187844.9228</v>
      </c>
      <c r="AN165">
        <v>193098.84669999999</v>
      </c>
      <c r="AO165">
        <v>198426.49050000001</v>
      </c>
      <c r="AP165">
        <v>203854.54029999999</v>
      </c>
      <c r="AQ165">
        <v>209395.39660000001</v>
      </c>
      <c r="AR165">
        <v>214998.51869999999</v>
      </c>
      <c r="AS165">
        <v>220324.4472</v>
      </c>
      <c r="AT165">
        <v>225451.39449999999</v>
      </c>
      <c r="AU165">
        <v>230494.19409999999</v>
      </c>
      <c r="AV165">
        <v>235513.95749999999</v>
      </c>
      <c r="AW165">
        <v>240621.48540000001</v>
      </c>
    </row>
    <row r="166" spans="2:49" x14ac:dyDescent="0.25">
      <c r="B166" t="s">
        <v>265</v>
      </c>
      <c r="C166">
        <v>20679763.666016001</v>
      </c>
      <c r="D166">
        <v>21011783.9607329</v>
      </c>
      <c r="E166">
        <v>21349150.32</v>
      </c>
      <c r="F166">
        <v>21435139.850000001</v>
      </c>
      <c r="G166">
        <v>18668101.59</v>
      </c>
      <c r="H166">
        <v>15242058.960000001</v>
      </c>
      <c r="I166">
        <v>16592960.68</v>
      </c>
      <c r="J166">
        <v>16350785.35</v>
      </c>
      <c r="K166">
        <v>15384291.550000001</v>
      </c>
      <c r="L166">
        <v>15919129.050000001</v>
      </c>
      <c r="M166">
        <v>16406534.76</v>
      </c>
      <c r="N166">
        <v>16275195.76</v>
      </c>
      <c r="O166">
        <v>14606259.75</v>
      </c>
      <c r="P166">
        <v>12768091.93</v>
      </c>
      <c r="Q166">
        <v>11540875.34</v>
      </c>
      <c r="R166">
        <v>10944923.060000001</v>
      </c>
      <c r="S166">
        <v>10517376.25</v>
      </c>
      <c r="T166">
        <v>10253662.029999999</v>
      </c>
      <c r="U166">
        <v>10301131.35</v>
      </c>
      <c r="V166">
        <v>10493191.029999999</v>
      </c>
      <c r="W166">
        <v>10378089.65</v>
      </c>
      <c r="X166">
        <v>10076870.609999999</v>
      </c>
      <c r="Y166">
        <v>9598342.5120000001</v>
      </c>
      <c r="Z166">
        <v>9140220.8780000005</v>
      </c>
      <c r="AA166">
        <v>8742932.4340000004</v>
      </c>
      <c r="AB166">
        <v>8396487.3120000008</v>
      </c>
      <c r="AC166">
        <v>8102349.9979999997</v>
      </c>
      <c r="AD166">
        <v>8081609.7400000002</v>
      </c>
      <c r="AE166">
        <v>8150112.6540000001</v>
      </c>
      <c r="AF166">
        <v>8263789.8200000003</v>
      </c>
      <c r="AG166">
        <v>8444966.1400000006</v>
      </c>
      <c r="AH166">
        <v>8681984.4340000004</v>
      </c>
      <c r="AI166">
        <v>8935233.9220000003</v>
      </c>
      <c r="AJ166">
        <v>9188082.5720000006</v>
      </c>
      <c r="AK166">
        <v>9442871.6769999899</v>
      </c>
      <c r="AL166">
        <v>9699179.16599999</v>
      </c>
      <c r="AM166">
        <v>9962053.5460000001</v>
      </c>
      <c r="AN166">
        <v>10232733.9</v>
      </c>
      <c r="AO166">
        <v>10504954.029999999</v>
      </c>
      <c r="AP166">
        <v>10782309.59</v>
      </c>
      <c r="AQ166">
        <v>11066539.039999999</v>
      </c>
      <c r="AR166">
        <v>11349991.66</v>
      </c>
      <c r="AS166">
        <v>11623505.43</v>
      </c>
      <c r="AT166">
        <v>11895337.84</v>
      </c>
      <c r="AU166">
        <v>12163953.84</v>
      </c>
      <c r="AV166">
        <v>12431981.279999999</v>
      </c>
      <c r="AW166">
        <v>12704691.470000001</v>
      </c>
    </row>
    <row r="167" spans="2:49" x14ac:dyDescent="0.2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2120597.7710000002</v>
      </c>
      <c r="G167">
        <v>1793631.1070000001</v>
      </c>
      <c r="H167">
        <v>1617954.83</v>
      </c>
      <c r="I167">
        <v>1618105.632</v>
      </c>
      <c r="J167">
        <v>1518579.5</v>
      </c>
      <c r="K167">
        <v>1505641.6189999999</v>
      </c>
      <c r="L167">
        <v>1645758.7649999999</v>
      </c>
      <c r="M167">
        <v>1727872.3289999999</v>
      </c>
      <c r="N167">
        <v>1748062.284</v>
      </c>
      <c r="O167">
        <v>1330677.6969999999</v>
      </c>
      <c r="P167">
        <v>981788.44420000003</v>
      </c>
      <c r="Q167">
        <v>794963.56680000003</v>
      </c>
      <c r="R167">
        <v>707506.79040000006</v>
      </c>
      <c r="S167">
        <v>642210.99930000002</v>
      </c>
      <c r="T167">
        <v>612913.05009999999</v>
      </c>
      <c r="U167">
        <v>620663.50490000006</v>
      </c>
      <c r="V167">
        <v>641612.38439999998</v>
      </c>
      <c r="W167">
        <v>681163.78060000006</v>
      </c>
      <c r="X167">
        <v>681188.07460000005</v>
      </c>
      <c r="Y167">
        <v>660974.55339999998</v>
      </c>
      <c r="Z167">
        <v>635237.25690000004</v>
      </c>
      <c r="AA167">
        <v>602703.34160000004</v>
      </c>
      <c r="AB167">
        <v>568200.73609999998</v>
      </c>
      <c r="AC167">
        <v>535310.04509999999</v>
      </c>
      <c r="AD167">
        <v>532257.43449999997</v>
      </c>
      <c r="AE167">
        <v>537665.7746</v>
      </c>
      <c r="AF167">
        <v>548397.58970000001</v>
      </c>
      <c r="AG167">
        <v>566718.05249999999</v>
      </c>
      <c r="AH167">
        <v>591363.41249999998</v>
      </c>
      <c r="AI167">
        <v>618808.55429999996</v>
      </c>
      <c r="AJ167">
        <v>646355.83319999999</v>
      </c>
      <c r="AK167">
        <v>674691.67449999996</v>
      </c>
      <c r="AL167">
        <v>703640.06290000002</v>
      </c>
      <c r="AM167">
        <v>733513.49569999997</v>
      </c>
      <c r="AN167">
        <v>765238.42879999999</v>
      </c>
      <c r="AO167">
        <v>797158.75639999995</v>
      </c>
      <c r="AP167">
        <v>829796.57709999999</v>
      </c>
      <c r="AQ167">
        <v>863236.36820000003</v>
      </c>
      <c r="AR167">
        <v>895944.00840000005</v>
      </c>
      <c r="AS167">
        <v>927267.96840000001</v>
      </c>
      <c r="AT167">
        <v>958873.45609999995</v>
      </c>
      <c r="AU167">
        <v>989846.92200000002</v>
      </c>
      <c r="AV167">
        <v>1020432.6090000001</v>
      </c>
      <c r="AW167">
        <v>1051185.0530000001</v>
      </c>
    </row>
    <row r="168" spans="2:49" x14ac:dyDescent="0.2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269</v>
      </c>
      <c r="C170">
        <v>20174774.421468802</v>
      </c>
      <c r="D170">
        <v>20498686.950521201</v>
      </c>
      <c r="E170">
        <v>20827800</v>
      </c>
      <c r="F170">
        <v>19898059.91</v>
      </c>
      <c r="G170">
        <v>18946991.710000001</v>
      </c>
      <c r="H170">
        <v>16955764.010000002</v>
      </c>
      <c r="I170">
        <v>16105464.85</v>
      </c>
      <c r="J170">
        <v>15471321.050000001</v>
      </c>
      <c r="K170">
        <v>14688395.23</v>
      </c>
      <c r="L170">
        <v>13714618.359999999</v>
      </c>
      <c r="M170">
        <v>12758897.470000001</v>
      </c>
      <c r="N170">
        <v>11707048.460000001</v>
      </c>
      <c r="O170">
        <v>10404300.35</v>
      </c>
      <c r="P170">
        <v>9405705.3450000007</v>
      </c>
      <c r="Q170">
        <v>8615991.4199999999</v>
      </c>
      <c r="R170">
        <v>7731776.7379999999</v>
      </c>
      <c r="S170">
        <v>3234586.8190000001</v>
      </c>
      <c r="T170">
        <v>2445148.338</v>
      </c>
      <c r="U170">
        <v>1880904.3060000001</v>
      </c>
      <c r="V170">
        <v>1362182.7790000001</v>
      </c>
      <c r="W170">
        <v>1696256.443</v>
      </c>
      <c r="X170">
        <v>1738388.1240000001</v>
      </c>
      <c r="Y170">
        <v>1432649.89</v>
      </c>
      <c r="Z170">
        <v>1033817.1459999999</v>
      </c>
      <c r="AA170">
        <v>623634.179</v>
      </c>
      <c r="AB170">
        <v>585023.92169999995</v>
      </c>
      <c r="AC170">
        <v>574083.9547</v>
      </c>
      <c r="AD170">
        <v>485026.3334</v>
      </c>
      <c r="AE170">
        <v>388774.70819999999</v>
      </c>
      <c r="AF170">
        <v>292666.82709999999</v>
      </c>
      <c r="AG170">
        <v>271672.1447</v>
      </c>
      <c r="AH170">
        <v>256320.74720000001</v>
      </c>
      <c r="AI170">
        <v>251293.94289999999</v>
      </c>
      <c r="AJ170">
        <v>247474.73269999999</v>
      </c>
      <c r="AK170">
        <v>243832.1476</v>
      </c>
      <c r="AL170">
        <v>240199.4062</v>
      </c>
      <c r="AM170">
        <v>236435.94620000001</v>
      </c>
      <c r="AN170">
        <v>233669.93840000001</v>
      </c>
      <c r="AO170">
        <v>230847.81150000001</v>
      </c>
      <c r="AP170">
        <v>227906.34779999999</v>
      </c>
      <c r="AQ170">
        <v>224891.91560000001</v>
      </c>
      <c r="AR170">
        <v>221802.5858</v>
      </c>
      <c r="AS170">
        <v>219519.00769999999</v>
      </c>
      <c r="AT170">
        <v>217583.2065</v>
      </c>
      <c r="AU170">
        <v>215785.20209999999</v>
      </c>
      <c r="AV170">
        <v>214083.8774</v>
      </c>
      <c r="AW170">
        <v>212496.3915</v>
      </c>
    </row>
    <row r="171" spans="2:49" x14ac:dyDescent="0.25">
      <c r="B171" t="s">
        <v>270</v>
      </c>
      <c r="C171">
        <v>16278956.881142</v>
      </c>
      <c r="D171">
        <v>16540320.799446501</v>
      </c>
      <c r="E171">
        <v>16805881</v>
      </c>
      <c r="F171">
        <v>16871381.039999999</v>
      </c>
      <c r="G171">
        <v>16298213.92</v>
      </c>
      <c r="H171">
        <v>15671910.59</v>
      </c>
      <c r="I171">
        <v>15711455.220000001</v>
      </c>
      <c r="J171">
        <v>13885780.57</v>
      </c>
      <c r="K171">
        <v>11923895.970000001</v>
      </c>
      <c r="L171">
        <v>10407671.6</v>
      </c>
      <c r="M171">
        <v>9247791.6940000001</v>
      </c>
      <c r="N171">
        <v>8201535.8909999998</v>
      </c>
      <c r="O171">
        <v>8562494.5079999994</v>
      </c>
      <c r="P171">
        <v>8798657.0920000002</v>
      </c>
      <c r="Q171">
        <v>8959586.1779999901</v>
      </c>
      <c r="R171">
        <v>9231936.9079999998</v>
      </c>
      <c r="S171">
        <v>5192501.3669999996</v>
      </c>
      <c r="T171">
        <v>6931853.6900000004</v>
      </c>
      <c r="U171">
        <v>8675563.9560000002</v>
      </c>
      <c r="V171">
        <v>10397688.939999999</v>
      </c>
      <c r="W171">
        <v>9744501.0010000002</v>
      </c>
      <c r="X171">
        <v>10104235.5</v>
      </c>
      <c r="Y171">
        <v>9614503.3149999995</v>
      </c>
      <c r="Z171">
        <v>9302018.5460000001</v>
      </c>
      <c r="AA171">
        <v>8995679.6640000008</v>
      </c>
      <c r="AB171">
        <v>8722369.1180000007</v>
      </c>
      <c r="AC171">
        <v>8458605.0940000005</v>
      </c>
      <c r="AD171">
        <v>8377854.3430000003</v>
      </c>
      <c r="AE171">
        <v>8277197.1710000001</v>
      </c>
      <c r="AF171">
        <v>7824659.0329999998</v>
      </c>
      <c r="AG171">
        <v>7701572.9840000002</v>
      </c>
      <c r="AH171">
        <v>7554848.8810000001</v>
      </c>
      <c r="AI171">
        <v>7553049.7970000003</v>
      </c>
      <c r="AJ171">
        <v>7458203.6900000004</v>
      </c>
      <c r="AK171">
        <v>7260373.9740000004</v>
      </c>
      <c r="AL171">
        <v>7302772.9960000003</v>
      </c>
      <c r="AM171">
        <v>7132045.3200000003</v>
      </c>
      <c r="AN171">
        <v>7199136.7520000003</v>
      </c>
      <c r="AO171">
        <v>7146317.523</v>
      </c>
      <c r="AP171">
        <v>6959904.4699999997</v>
      </c>
      <c r="AQ171">
        <v>6617632.5820000004</v>
      </c>
      <c r="AR171">
        <v>6074571.0839999998</v>
      </c>
      <c r="AS171">
        <v>5516652.3329999996</v>
      </c>
      <c r="AT171">
        <v>4979216.4129999997</v>
      </c>
      <c r="AU171">
        <v>4464206.7649999997</v>
      </c>
      <c r="AV171">
        <v>3971438.4730000002</v>
      </c>
      <c r="AW171">
        <v>3503937.6409999998</v>
      </c>
    </row>
    <row r="172" spans="2:49" x14ac:dyDescent="0.2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6852725.2280000001</v>
      </c>
      <c r="G172">
        <v>6585010.1330000004</v>
      </c>
      <c r="H172">
        <v>6667392.2989999996</v>
      </c>
      <c r="I172">
        <v>6905129.8229999999</v>
      </c>
      <c r="J172">
        <v>6621711.2750000004</v>
      </c>
      <c r="K172">
        <v>6423074.0410000002</v>
      </c>
      <c r="L172">
        <v>6081362.551</v>
      </c>
      <c r="M172">
        <v>6320730.4500000002</v>
      </c>
      <c r="N172">
        <v>6439298.7889999999</v>
      </c>
      <c r="O172">
        <v>6747823.6229999997</v>
      </c>
      <c r="P172">
        <v>6869938.699</v>
      </c>
      <c r="Q172">
        <v>6791375.1349999998</v>
      </c>
      <c r="R172">
        <v>6836436.7740000002</v>
      </c>
      <c r="S172">
        <v>6960527.699</v>
      </c>
      <c r="T172">
        <v>6930718.7850000001</v>
      </c>
      <c r="U172">
        <v>6906715.4119999995</v>
      </c>
      <c r="V172">
        <v>6913065.8550000004</v>
      </c>
      <c r="W172">
        <v>6852277.4230000004</v>
      </c>
      <c r="X172">
        <v>6842320.733</v>
      </c>
      <c r="Y172">
        <v>6853240.3210000005</v>
      </c>
      <c r="Z172">
        <v>6830355.1430000002</v>
      </c>
      <c r="AA172">
        <v>6835803.6229999997</v>
      </c>
      <c r="AB172">
        <v>6862058.8609999996</v>
      </c>
      <c r="AC172">
        <v>6901418.483</v>
      </c>
      <c r="AD172">
        <v>6870867.415</v>
      </c>
      <c r="AE172">
        <v>6828306.5489999996</v>
      </c>
      <c r="AF172">
        <v>6773358.2769999998</v>
      </c>
      <c r="AG172">
        <v>6714746.3250000002</v>
      </c>
      <c r="AH172">
        <v>6643198.6359999999</v>
      </c>
      <c r="AI172">
        <v>6521762.9110000003</v>
      </c>
      <c r="AJ172">
        <v>6354537.0029999996</v>
      </c>
      <c r="AK172">
        <v>6131522.9380000001</v>
      </c>
      <c r="AL172">
        <v>5847491.8949999996</v>
      </c>
      <c r="AM172">
        <v>5469953.5319999997</v>
      </c>
      <c r="AN172">
        <v>5344933.6150000002</v>
      </c>
      <c r="AO172">
        <v>5163536.3059999999</v>
      </c>
      <c r="AP172">
        <v>4916121.4390000002</v>
      </c>
      <c r="AQ172">
        <v>4587387.4819999998</v>
      </c>
      <c r="AR172">
        <v>4148788.571</v>
      </c>
      <c r="AS172">
        <v>4163115.9939999999</v>
      </c>
      <c r="AT172">
        <v>4157809.53</v>
      </c>
      <c r="AU172">
        <v>4132754.094</v>
      </c>
      <c r="AV172">
        <v>4087108.1850000001</v>
      </c>
      <c r="AW172">
        <v>4026587.898</v>
      </c>
    </row>
    <row r="173" spans="2:49" x14ac:dyDescent="0.2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6638773.148</v>
      </c>
      <c r="G173">
        <v>6310148.1880000001</v>
      </c>
      <c r="H173">
        <v>6416090.0630000001</v>
      </c>
      <c r="I173">
        <v>6324531.0949999997</v>
      </c>
      <c r="J173">
        <v>6172893.5860000001</v>
      </c>
      <c r="K173">
        <v>5777907.3080000002</v>
      </c>
      <c r="L173">
        <v>5607473.6380000003</v>
      </c>
      <c r="M173">
        <v>5653646.8609999996</v>
      </c>
      <c r="N173">
        <v>5823943.9879999999</v>
      </c>
      <c r="O173">
        <v>5608385.7400000002</v>
      </c>
      <c r="P173">
        <v>5109356.7359999996</v>
      </c>
      <c r="Q173">
        <v>4545950.9570000004</v>
      </c>
      <c r="R173">
        <v>4203166.2649999997</v>
      </c>
      <c r="S173">
        <v>4130668.8220000002</v>
      </c>
      <c r="T173">
        <v>4092654.5869999998</v>
      </c>
      <c r="U173">
        <v>4155725.173</v>
      </c>
      <c r="V173">
        <v>4271106.63</v>
      </c>
      <c r="W173">
        <v>4084241.9249999998</v>
      </c>
      <c r="X173">
        <v>4068215.6060000001</v>
      </c>
      <c r="Y173">
        <v>3441079.7790000001</v>
      </c>
      <c r="Z173">
        <v>3049476.486</v>
      </c>
      <c r="AA173">
        <v>2713510.2930000001</v>
      </c>
      <c r="AB173">
        <v>2432373.997</v>
      </c>
      <c r="AC173">
        <v>2198709.787</v>
      </c>
      <c r="AD173">
        <v>2078526.5</v>
      </c>
      <c r="AE173">
        <v>2013293.5090000001</v>
      </c>
      <c r="AF173">
        <v>1969363.9839999999</v>
      </c>
      <c r="AG173">
        <v>1947771.7879999999</v>
      </c>
      <c r="AH173">
        <v>1937355.0060000001</v>
      </c>
      <c r="AI173">
        <v>1914366.4110000001</v>
      </c>
      <c r="AJ173">
        <v>1878049.608</v>
      </c>
      <c r="AK173">
        <v>1823588.7560000001</v>
      </c>
      <c r="AL173">
        <v>1749752.2819999999</v>
      </c>
      <c r="AM173">
        <v>1646893.608</v>
      </c>
      <c r="AN173">
        <v>1619542.7830000001</v>
      </c>
      <c r="AO173">
        <v>1576115.8319999999</v>
      </c>
      <c r="AP173">
        <v>1512139.5560000001</v>
      </c>
      <c r="AQ173">
        <v>1421437.855</v>
      </c>
      <c r="AR173">
        <v>1294885.162</v>
      </c>
      <c r="AS173">
        <v>1306564.56</v>
      </c>
      <c r="AT173">
        <v>1311071.044</v>
      </c>
      <c r="AU173">
        <v>1308634.061</v>
      </c>
      <c r="AV173">
        <v>1298631.72</v>
      </c>
      <c r="AW173">
        <v>1280757.0430000001</v>
      </c>
    </row>
    <row r="174" spans="2:49" x14ac:dyDescent="0.2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416590.12640000001</v>
      </c>
      <c r="G174">
        <v>386521.8873</v>
      </c>
      <c r="H174">
        <v>341873.02840000001</v>
      </c>
      <c r="I174">
        <v>356773.7561</v>
      </c>
      <c r="J174">
        <v>339611.38390000002</v>
      </c>
      <c r="K174">
        <v>315823.63959999999</v>
      </c>
      <c r="L174">
        <v>300866.57750000001</v>
      </c>
      <c r="M174">
        <v>299736.46059999999</v>
      </c>
      <c r="N174">
        <v>318014.09519999998</v>
      </c>
      <c r="O174">
        <v>314669.74530000001</v>
      </c>
      <c r="P174">
        <v>290020.35619999998</v>
      </c>
      <c r="Q174">
        <v>259665.48610000001</v>
      </c>
      <c r="R174">
        <v>239302.0601</v>
      </c>
      <c r="S174">
        <v>215792.8609</v>
      </c>
      <c r="T174">
        <v>206130.97709999999</v>
      </c>
      <c r="U174">
        <v>202836.4008</v>
      </c>
      <c r="V174">
        <v>200440.2065</v>
      </c>
      <c r="W174">
        <v>182811.88099999999</v>
      </c>
      <c r="X174">
        <v>182139.774</v>
      </c>
      <c r="Y174">
        <v>163419.52960000001</v>
      </c>
      <c r="Z174">
        <v>141230.67259999999</v>
      </c>
      <c r="AA174">
        <v>123558.08130000001</v>
      </c>
      <c r="AB174">
        <v>109235.4624</v>
      </c>
      <c r="AC174">
        <v>97504.929889999999</v>
      </c>
      <c r="AD174">
        <v>91397.30442</v>
      </c>
      <c r="AE174">
        <v>88409.805219999995</v>
      </c>
      <c r="AF174">
        <v>86757.715540000005</v>
      </c>
      <c r="AG174">
        <v>86107.203469999906</v>
      </c>
      <c r="AH174">
        <v>85878.378960000002</v>
      </c>
      <c r="AI174">
        <v>85298.843689999994</v>
      </c>
      <c r="AJ174">
        <v>84042.158960000001</v>
      </c>
      <c r="AK174">
        <v>81950.105949999997</v>
      </c>
      <c r="AL174">
        <v>78960.248130000007</v>
      </c>
      <c r="AM174">
        <v>74602.809049999996</v>
      </c>
      <c r="AN174">
        <v>73656.770499999999</v>
      </c>
      <c r="AO174">
        <v>71923.622480000005</v>
      </c>
      <c r="AP174">
        <v>69195.817160000006</v>
      </c>
      <c r="AQ174">
        <v>65185.469649999999</v>
      </c>
      <c r="AR174">
        <v>59573.406779999998</v>
      </c>
      <c r="AS174">
        <v>60299.745000000003</v>
      </c>
      <c r="AT174">
        <v>60665.348960000003</v>
      </c>
      <c r="AU174">
        <v>60691.192080000001</v>
      </c>
      <c r="AV174">
        <v>60350.383049999997</v>
      </c>
      <c r="AW174">
        <v>59641.835059999998</v>
      </c>
    </row>
    <row r="175" spans="2:49" x14ac:dyDescent="0.2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4945353.3849999998</v>
      </c>
      <c r="G175">
        <v>4528346.9740000004</v>
      </c>
      <c r="H175">
        <v>4018130.06</v>
      </c>
      <c r="I175">
        <v>4080705.7220000001</v>
      </c>
      <c r="J175">
        <v>4383058.5590000004</v>
      </c>
      <c r="K175">
        <v>3923487.2379999999</v>
      </c>
      <c r="L175">
        <v>3733673.8390000002</v>
      </c>
      <c r="M175">
        <v>3801662.372</v>
      </c>
      <c r="N175">
        <v>3915548.9470000002</v>
      </c>
      <c r="O175">
        <v>3898847.463</v>
      </c>
      <c r="P175">
        <v>3651541.3769999999</v>
      </c>
      <c r="Q175">
        <v>3348793.807</v>
      </c>
      <c r="R175">
        <v>3178501.7140000002</v>
      </c>
      <c r="S175">
        <v>3133830.9849999999</v>
      </c>
      <c r="T175">
        <v>3082179.8450000002</v>
      </c>
      <c r="U175">
        <v>3102491.895</v>
      </c>
      <c r="V175">
        <v>3154551.1549999998</v>
      </c>
      <c r="W175">
        <v>3113752.6310000001</v>
      </c>
      <c r="X175">
        <v>3107082.9679999999</v>
      </c>
      <c r="Y175">
        <v>2947853.8760000002</v>
      </c>
      <c r="Z175">
        <v>2700575.37</v>
      </c>
      <c r="AA175">
        <v>2472626.6090000002</v>
      </c>
      <c r="AB175">
        <v>2271704.9920000001</v>
      </c>
      <c r="AC175">
        <v>2099748.781</v>
      </c>
      <c r="AD175">
        <v>2021509.1569999999</v>
      </c>
      <c r="AE175">
        <v>1986065.591</v>
      </c>
      <c r="AF175">
        <v>1967255.7949999999</v>
      </c>
      <c r="AG175">
        <v>1968092.7690000001</v>
      </c>
      <c r="AH175">
        <v>1978641.6429999999</v>
      </c>
      <c r="AI175">
        <v>1974864.9750000001</v>
      </c>
      <c r="AJ175">
        <v>1954455.338</v>
      </c>
      <c r="AK175">
        <v>1912643.1</v>
      </c>
      <c r="AL175">
        <v>1847599.97</v>
      </c>
      <c r="AM175">
        <v>1749352.098</v>
      </c>
      <c r="AN175">
        <v>1730325.6580000001</v>
      </c>
      <c r="AO175">
        <v>1692425.1329999999</v>
      </c>
      <c r="AP175">
        <v>1631284.4639999999</v>
      </c>
      <c r="AQ175">
        <v>1540446.101</v>
      </c>
      <c r="AR175">
        <v>1409341.844</v>
      </c>
      <c r="AS175">
        <v>1429012.608</v>
      </c>
      <c r="AT175">
        <v>1441295.57</v>
      </c>
      <c r="AU175">
        <v>1446026.2930000001</v>
      </c>
      <c r="AV175">
        <v>1442475.933</v>
      </c>
      <c r="AW175">
        <v>1430580.669</v>
      </c>
    </row>
    <row r="176" spans="2:49" x14ac:dyDescent="0.2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17189592.66</v>
      </c>
      <c r="G176">
        <v>15830157.470000001</v>
      </c>
      <c r="H176">
        <v>13860764.4</v>
      </c>
      <c r="I176">
        <v>14129514.18</v>
      </c>
      <c r="J176">
        <v>15425094.09</v>
      </c>
      <c r="K176">
        <v>13778781.74</v>
      </c>
      <c r="L176">
        <v>13063094.67</v>
      </c>
      <c r="M176">
        <v>13241013.24</v>
      </c>
      <c r="N176">
        <v>13402984.710000001</v>
      </c>
      <c r="O176">
        <v>13441952.699999999</v>
      </c>
      <c r="P176">
        <v>12870007.65</v>
      </c>
      <c r="Q176">
        <v>12102736.09</v>
      </c>
      <c r="R176">
        <v>11651954.34</v>
      </c>
      <c r="S176">
        <v>13009412.119999999</v>
      </c>
      <c r="T176">
        <v>12554836.91</v>
      </c>
      <c r="U176">
        <v>12444648.77</v>
      </c>
      <c r="V176">
        <v>12654603.16</v>
      </c>
      <c r="W176">
        <v>12522097.970000001</v>
      </c>
      <c r="X176">
        <v>12241553.189999999</v>
      </c>
      <c r="Y176">
        <v>11446905.039999999</v>
      </c>
      <c r="Z176">
        <v>10454459.210000001</v>
      </c>
      <c r="AA176">
        <v>9511981.6439999994</v>
      </c>
      <c r="AB176">
        <v>8632316.9529999997</v>
      </c>
      <c r="AC176">
        <v>7860819.3099999996</v>
      </c>
      <c r="AD176">
        <v>7522288.9649999999</v>
      </c>
      <c r="AE176">
        <v>7278586.4579999996</v>
      </c>
      <c r="AF176">
        <v>7085196.9440000001</v>
      </c>
      <c r="AG176">
        <v>6957548.8770000003</v>
      </c>
      <c r="AH176">
        <v>6870198.8039999995</v>
      </c>
      <c r="AI176">
        <v>6737122.7110000001</v>
      </c>
      <c r="AJ176">
        <v>6545304.6600000001</v>
      </c>
      <c r="AK176">
        <v>6295670.9809999997</v>
      </c>
      <c r="AL176">
        <v>5975133.8890000004</v>
      </c>
      <c r="AM176">
        <v>5562212.8039999995</v>
      </c>
      <c r="AN176">
        <v>5422297.9199999999</v>
      </c>
      <c r="AO176">
        <v>5217599.9359999998</v>
      </c>
      <c r="AP176">
        <v>4946146.7259999998</v>
      </c>
      <c r="AQ176">
        <v>4598520.0769999996</v>
      </c>
      <c r="AR176">
        <v>4136450.6860000002</v>
      </c>
      <c r="AS176">
        <v>4122907.7519999999</v>
      </c>
      <c r="AT176">
        <v>4093558.7459999998</v>
      </c>
      <c r="AU176">
        <v>4042032.514</v>
      </c>
      <c r="AV176">
        <v>3968701.97</v>
      </c>
      <c r="AW176">
        <v>3883333.301</v>
      </c>
    </row>
    <row r="177" spans="2:49" x14ac:dyDescent="0.25">
      <c r="B177" t="s">
        <v>276</v>
      </c>
      <c r="C177">
        <v>11637309.2577525</v>
      </c>
      <c r="D177">
        <v>11824150.02208</v>
      </c>
      <c r="E177">
        <v>12013990.58</v>
      </c>
      <c r="F177">
        <v>12027026.869999999</v>
      </c>
      <c r="G177">
        <v>11229830.35</v>
      </c>
      <c r="H177">
        <v>10316845.6</v>
      </c>
      <c r="I177">
        <v>10692075.779999999</v>
      </c>
      <c r="J177">
        <v>9935996.6410000008</v>
      </c>
      <c r="K177">
        <v>9013570.8200000003</v>
      </c>
      <c r="L177">
        <v>8835618.8839999996</v>
      </c>
      <c r="M177">
        <v>8765434.4649999999</v>
      </c>
      <c r="N177">
        <v>9276229.3699999899</v>
      </c>
      <c r="O177">
        <v>9060604.2870000005</v>
      </c>
      <c r="P177">
        <v>8326049.7000000002</v>
      </c>
      <c r="Q177">
        <v>7477681.7740000002</v>
      </c>
      <c r="R177">
        <v>6960604.5460000001</v>
      </c>
      <c r="S177">
        <v>6801972.4359999998</v>
      </c>
      <c r="T177">
        <v>6660057.7290000003</v>
      </c>
      <c r="U177">
        <v>6699862.9280000003</v>
      </c>
      <c r="V177">
        <v>6807438.9759999998</v>
      </c>
      <c r="W177">
        <v>6576250.2130000005</v>
      </c>
      <c r="X177">
        <v>6557190.0190000003</v>
      </c>
      <c r="Y177">
        <v>5777427.6179999998</v>
      </c>
      <c r="Z177">
        <v>5137005.682</v>
      </c>
      <c r="AA177">
        <v>4594043.8099999996</v>
      </c>
      <c r="AB177">
        <v>4142842.24</v>
      </c>
      <c r="AC177">
        <v>3770955.8250000002</v>
      </c>
      <c r="AD177">
        <v>3602939.5660000001</v>
      </c>
      <c r="AE177">
        <v>3517983.9180000001</v>
      </c>
      <c r="AF177">
        <v>3461609.548</v>
      </c>
      <c r="AG177">
        <v>3444418.088</v>
      </c>
      <c r="AH177">
        <v>3448669.898</v>
      </c>
      <c r="AI177">
        <v>3427995.9049999998</v>
      </c>
      <c r="AJ177">
        <v>3377710.5970000001</v>
      </c>
      <c r="AK177">
        <v>3289987.9739999999</v>
      </c>
      <c r="AL177">
        <v>3162704.4169999999</v>
      </c>
      <c r="AM177">
        <v>2979635.4679999999</v>
      </c>
      <c r="AN177">
        <v>2932991.0869999998</v>
      </c>
      <c r="AO177">
        <v>2855343.6329999999</v>
      </c>
      <c r="AP177">
        <v>2739563.5290000001</v>
      </c>
      <c r="AQ177">
        <v>2575057.5529999998</v>
      </c>
      <c r="AR177">
        <v>2344690.577</v>
      </c>
      <c r="AS177">
        <v>2365219.8250000002</v>
      </c>
      <c r="AT177">
        <v>2372872.4049999998</v>
      </c>
      <c r="AU177">
        <v>2367690.0830000001</v>
      </c>
      <c r="AV177">
        <v>2348815.9709999999</v>
      </c>
      <c r="AW177">
        <v>2316162.3190000001</v>
      </c>
    </row>
    <row r="178" spans="2:49" x14ac:dyDescent="0.2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3289495.0529999998</v>
      </c>
      <c r="G178">
        <v>3257069.1570000001</v>
      </c>
      <c r="H178">
        <v>3107891.034</v>
      </c>
      <c r="I178">
        <v>3185006.6179999998</v>
      </c>
      <c r="J178">
        <v>3130149.531</v>
      </c>
      <c r="K178">
        <v>2967733.6179999998</v>
      </c>
      <c r="L178">
        <v>2934074.767</v>
      </c>
      <c r="M178">
        <v>2932495.5839999998</v>
      </c>
      <c r="N178">
        <v>3059484.3650000002</v>
      </c>
      <c r="O178">
        <v>3153682.588</v>
      </c>
      <c r="P178">
        <v>3104278.7340000002</v>
      </c>
      <c r="Q178">
        <v>3000183.4569999999</v>
      </c>
      <c r="R178">
        <v>2973358.0019999999</v>
      </c>
      <c r="S178">
        <v>2936451.7289999998</v>
      </c>
      <c r="T178">
        <v>2867058.5639999998</v>
      </c>
      <c r="U178">
        <v>2851078.409</v>
      </c>
      <c r="V178">
        <v>2865928.9070000001</v>
      </c>
      <c r="W178">
        <v>2723866.392</v>
      </c>
      <c r="X178">
        <v>2716553.8420000002</v>
      </c>
      <c r="Y178">
        <v>2640497.9360000002</v>
      </c>
      <c r="Z178">
        <v>2411547.1189999999</v>
      </c>
      <c r="AA178">
        <v>2213360.7149999999</v>
      </c>
      <c r="AB178">
        <v>2044272.1710000001</v>
      </c>
      <c r="AC178">
        <v>1900937.7649999999</v>
      </c>
      <c r="AD178">
        <v>1829389.088</v>
      </c>
      <c r="AE178">
        <v>1791387.284</v>
      </c>
      <c r="AF178">
        <v>1764235.132</v>
      </c>
      <c r="AG178">
        <v>1751127.21</v>
      </c>
      <c r="AH178">
        <v>1744215.98</v>
      </c>
      <c r="AI178">
        <v>1723624.192</v>
      </c>
      <c r="AJ178">
        <v>1688346.838</v>
      </c>
      <c r="AK178">
        <v>1634615.4650000001</v>
      </c>
      <c r="AL178">
        <v>1561742.405</v>
      </c>
      <c r="AM178">
        <v>1461853.62</v>
      </c>
      <c r="AN178">
        <v>1429267.2180000001</v>
      </c>
      <c r="AO178">
        <v>1382013.7450000001</v>
      </c>
      <c r="AP178">
        <v>1316845.932</v>
      </c>
      <c r="AQ178">
        <v>1229111.0349999999</v>
      </c>
      <c r="AR178">
        <v>1111546.618</v>
      </c>
      <c r="AS178">
        <v>1114175.068</v>
      </c>
      <c r="AT178">
        <v>1111723.898</v>
      </c>
      <c r="AU178">
        <v>1104001.1200000001</v>
      </c>
      <c r="AV178">
        <v>1090507.608</v>
      </c>
      <c r="AW178">
        <v>1070805.8689999999</v>
      </c>
    </row>
    <row r="179" spans="2:49" x14ac:dyDescent="0.25">
      <c r="B179" t="s">
        <v>278</v>
      </c>
      <c r="C179">
        <v>6724481.5896774204</v>
      </c>
      <c r="D179">
        <v>6832445.3166948901</v>
      </c>
      <c r="E179">
        <v>6942141.3870000001</v>
      </c>
      <c r="F179">
        <v>6990159.8629999999</v>
      </c>
      <c r="G179">
        <v>7039975.898</v>
      </c>
      <c r="H179">
        <v>6595594.5010000002</v>
      </c>
      <c r="I179">
        <v>6847150.8899999997</v>
      </c>
      <c r="J179">
        <v>6935990.517</v>
      </c>
      <c r="K179">
        <v>6823271.375</v>
      </c>
      <c r="L179">
        <v>6818245.2609999999</v>
      </c>
      <c r="M179">
        <v>6820878.9060000004</v>
      </c>
      <c r="N179">
        <v>6937213.2790000001</v>
      </c>
      <c r="O179">
        <v>7127738.7999999998</v>
      </c>
      <c r="P179">
        <v>7228289.1849999996</v>
      </c>
      <c r="Q179">
        <v>7282984.1679999996</v>
      </c>
      <c r="R179">
        <v>7366937.3229999999</v>
      </c>
      <c r="S179">
        <v>7400240.6689999998</v>
      </c>
      <c r="T179">
        <v>7291090.3930000002</v>
      </c>
      <c r="U179">
        <v>7241710.0920000002</v>
      </c>
      <c r="V179">
        <v>7245483.9349999996</v>
      </c>
      <c r="W179">
        <v>7150189.0209999997</v>
      </c>
      <c r="X179">
        <v>7120215.9780000001</v>
      </c>
      <c r="Y179">
        <v>7074321.2290000003</v>
      </c>
      <c r="Z179">
        <v>6978733.2400000002</v>
      </c>
      <c r="AA179">
        <v>6905807.4859999996</v>
      </c>
      <c r="AB179">
        <v>6851633.79</v>
      </c>
      <c r="AC179">
        <v>6810277.1849999996</v>
      </c>
      <c r="AD179">
        <v>6718086.4610000001</v>
      </c>
      <c r="AE179">
        <v>6634698.1610000003</v>
      </c>
      <c r="AF179">
        <v>6546945.9749999996</v>
      </c>
      <c r="AG179">
        <v>6450658.4210000001</v>
      </c>
      <c r="AH179">
        <v>6334991.3590000002</v>
      </c>
      <c r="AI179">
        <v>6170217.2889999999</v>
      </c>
      <c r="AJ179">
        <v>5961683.9419999998</v>
      </c>
      <c r="AK179">
        <v>5698154.0630000001</v>
      </c>
      <c r="AL179">
        <v>5377902.4139999999</v>
      </c>
      <c r="AM179">
        <v>4973087.568</v>
      </c>
      <c r="AN179">
        <v>4799836.1289999997</v>
      </c>
      <c r="AO179">
        <v>4582023.7779999999</v>
      </c>
      <c r="AP179">
        <v>4310959.6399999997</v>
      </c>
      <c r="AQ179">
        <v>3973763.6719999998</v>
      </c>
      <c r="AR179">
        <v>3551804.716</v>
      </c>
      <c r="AS179">
        <v>3521993.6370000001</v>
      </c>
      <c r="AT179">
        <v>3479352.87</v>
      </c>
      <c r="AU179">
        <v>3423857.352</v>
      </c>
      <c r="AV179">
        <v>3353708.9670000002</v>
      </c>
      <c r="AW179">
        <v>3267410.1549999998</v>
      </c>
    </row>
    <row r="180" spans="2:49" x14ac:dyDescent="0.25">
      <c r="B180" t="s">
        <v>279</v>
      </c>
      <c r="C180">
        <v>312458.80390520301</v>
      </c>
      <c r="D180">
        <v>317475.43106956501</v>
      </c>
      <c r="E180">
        <v>322572.6018</v>
      </c>
      <c r="F180">
        <v>330135.14159999997</v>
      </c>
      <c r="G180">
        <v>317148.61489999999</v>
      </c>
      <c r="H180">
        <v>271234.64610000001</v>
      </c>
      <c r="I180">
        <v>284145.21580000001</v>
      </c>
      <c r="J180">
        <v>288529.85590000002</v>
      </c>
      <c r="K180">
        <v>268731.97019999998</v>
      </c>
      <c r="L180">
        <v>250831.53580000001</v>
      </c>
      <c r="M180">
        <v>242861.25510000001</v>
      </c>
      <c r="N180">
        <v>251284.38800000001</v>
      </c>
      <c r="O180">
        <v>243397.12229999999</v>
      </c>
      <c r="P180">
        <v>228430.12940000001</v>
      </c>
      <c r="Q180">
        <v>211491.6257</v>
      </c>
      <c r="R180">
        <v>197537.50659999999</v>
      </c>
      <c r="S180">
        <v>191401.06760000001</v>
      </c>
      <c r="T180">
        <v>181095.73579999999</v>
      </c>
      <c r="U180">
        <v>175734.14660000001</v>
      </c>
      <c r="V180">
        <v>172767.39749999999</v>
      </c>
      <c r="W180">
        <v>161818.44099999999</v>
      </c>
      <c r="X180">
        <v>161449.28330000001</v>
      </c>
      <c r="Y180">
        <v>143114.41219999999</v>
      </c>
      <c r="Z180">
        <v>131161.2678</v>
      </c>
      <c r="AA180">
        <v>120880.0629</v>
      </c>
      <c r="AB180">
        <v>112047.6499</v>
      </c>
      <c r="AC180">
        <v>104462.98179999999</v>
      </c>
      <c r="AD180">
        <v>99462.986480000007</v>
      </c>
      <c r="AE180">
        <v>95888.490260000006</v>
      </c>
      <c r="AF180">
        <v>93087.921109999996</v>
      </c>
      <c r="AG180">
        <v>90656.424249999996</v>
      </c>
      <c r="AH180">
        <v>88229.135590000005</v>
      </c>
      <c r="AI180">
        <v>85331.984219999998</v>
      </c>
      <c r="AJ180">
        <v>81915.210130000007</v>
      </c>
      <c r="AK180">
        <v>77882.776110000006</v>
      </c>
      <c r="AL180">
        <v>73178.200649999999</v>
      </c>
      <c r="AM180">
        <v>67428.916840000005</v>
      </c>
      <c r="AN180">
        <v>64884.920910000001</v>
      </c>
      <c r="AO180">
        <v>61741.878570000001</v>
      </c>
      <c r="AP180">
        <v>57906.64791</v>
      </c>
      <c r="AQ180">
        <v>53219.300470000002</v>
      </c>
      <c r="AR180">
        <v>47408.429609999999</v>
      </c>
      <c r="AS180">
        <v>46785.819159999999</v>
      </c>
      <c r="AT180">
        <v>46019.604359999998</v>
      </c>
      <c r="AU180">
        <v>45089.020859999997</v>
      </c>
      <c r="AV180">
        <v>43974.203130000002</v>
      </c>
      <c r="AW180">
        <v>42671.811199999996</v>
      </c>
    </row>
    <row r="181" spans="2:49" x14ac:dyDescent="0.2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8222433.1739999996</v>
      </c>
      <c r="G181">
        <v>7932773.9850000003</v>
      </c>
      <c r="H181">
        <v>7369442.9409999996</v>
      </c>
      <c r="I181">
        <v>7422220.2350000003</v>
      </c>
      <c r="J181">
        <v>7274891.108</v>
      </c>
      <c r="K181">
        <v>6853452.8600000003</v>
      </c>
      <c r="L181">
        <v>6589064.0539999995</v>
      </c>
      <c r="M181">
        <v>6611274.8640000001</v>
      </c>
      <c r="N181">
        <v>6874491.0990000004</v>
      </c>
      <c r="O181">
        <v>6932581.5690000001</v>
      </c>
      <c r="P181">
        <v>6608457.7920000004</v>
      </c>
      <c r="Q181">
        <v>6115586.8039999995</v>
      </c>
      <c r="R181">
        <v>5797567.7199999997</v>
      </c>
      <c r="S181">
        <v>5687493.8550000004</v>
      </c>
      <c r="T181">
        <v>5491628.5870000003</v>
      </c>
      <c r="U181">
        <v>5511342.727</v>
      </c>
      <c r="V181">
        <v>5594075.8250000002</v>
      </c>
      <c r="W181">
        <v>5294689.2709999997</v>
      </c>
      <c r="X181">
        <v>4951293.6519999998</v>
      </c>
      <c r="Y181">
        <v>4347819.0990000004</v>
      </c>
      <c r="Z181">
        <v>3850559.281</v>
      </c>
      <c r="AA181">
        <v>3433741.5720000002</v>
      </c>
      <c r="AB181">
        <v>3087798.7740000002</v>
      </c>
      <c r="AC181">
        <v>2802210.45</v>
      </c>
      <c r="AD181">
        <v>2695525.6379999998</v>
      </c>
      <c r="AE181">
        <v>2648451.378</v>
      </c>
      <c r="AF181">
        <v>2627771.2680000002</v>
      </c>
      <c r="AG181">
        <v>2636097.8199999998</v>
      </c>
      <c r="AH181">
        <v>2659416.4210000001</v>
      </c>
      <c r="AI181">
        <v>2667377.6230000001</v>
      </c>
      <c r="AJ181">
        <v>2649184.577</v>
      </c>
      <c r="AK181">
        <v>2601219.5639999998</v>
      </c>
      <c r="AL181">
        <v>2519992.9950000001</v>
      </c>
      <c r="AM181">
        <v>2391099.8760000002</v>
      </c>
      <c r="AN181">
        <v>2371364.2140000002</v>
      </c>
      <c r="AO181">
        <v>2322935.534</v>
      </c>
      <c r="AP181">
        <v>2241024.1680000001</v>
      </c>
      <c r="AQ181">
        <v>2116798.7850000001</v>
      </c>
      <c r="AR181">
        <v>1934271.25</v>
      </c>
      <c r="AS181">
        <v>1956707.075</v>
      </c>
      <c r="AT181">
        <v>1969771.8640000001</v>
      </c>
      <c r="AU181">
        <v>1971638.7379999999</v>
      </c>
      <c r="AV181">
        <v>1961587.2180000001</v>
      </c>
      <c r="AW181">
        <v>1939839.175</v>
      </c>
    </row>
    <row r="182" spans="2:49" x14ac:dyDescent="0.2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3.6351486120000001</v>
      </c>
      <c r="G182">
        <v>3.5010991100000002</v>
      </c>
      <c r="H182">
        <v>3.2295596839999998</v>
      </c>
      <c r="I182">
        <v>3.1740727629999999</v>
      </c>
      <c r="J182">
        <v>3.1803388479999999</v>
      </c>
      <c r="K182">
        <v>3.0559311849999999</v>
      </c>
      <c r="L182">
        <v>3.0294923950000001</v>
      </c>
      <c r="M182">
        <v>2.9603711989999999</v>
      </c>
      <c r="N182">
        <v>2.9459380049999999</v>
      </c>
      <c r="O182">
        <v>3.1344010120000001</v>
      </c>
      <c r="P182">
        <v>3.2738881869999998</v>
      </c>
      <c r="Q182">
        <v>3.359144889</v>
      </c>
      <c r="R182">
        <v>3.4788982060000002</v>
      </c>
      <c r="S182">
        <v>4.5784771470000001</v>
      </c>
      <c r="T182">
        <v>4.5989027760000001</v>
      </c>
      <c r="U182">
        <v>4.6326179930000002</v>
      </c>
      <c r="V182">
        <v>4.8052119480000002</v>
      </c>
      <c r="W182">
        <v>4.9421688189999999</v>
      </c>
      <c r="X182">
        <v>4.9304613899999996</v>
      </c>
      <c r="Y182">
        <v>4.9521107740000003</v>
      </c>
      <c r="Z182">
        <v>4.8925653609999999</v>
      </c>
      <c r="AA182">
        <v>4.8126294549999997</v>
      </c>
      <c r="AB182">
        <v>4.6987532339999998</v>
      </c>
      <c r="AC182">
        <v>4.5837268990000002</v>
      </c>
      <c r="AD182">
        <v>4.5724944269999996</v>
      </c>
      <c r="AE182">
        <v>4.5082468770000004</v>
      </c>
      <c r="AF182">
        <v>4.4291160349999998</v>
      </c>
      <c r="AG182">
        <v>4.3521789059999998</v>
      </c>
      <c r="AH182">
        <v>4.2801097309999996</v>
      </c>
      <c r="AI182">
        <v>4.1735322000000004</v>
      </c>
      <c r="AJ182">
        <v>4.024120538</v>
      </c>
      <c r="AK182">
        <v>3.8416692540000001</v>
      </c>
      <c r="AL182">
        <v>3.6144304479999998</v>
      </c>
      <c r="AM182">
        <v>3.3345336460000001</v>
      </c>
      <c r="AN182">
        <v>3.2302923699999999</v>
      </c>
      <c r="AO182">
        <v>3.0834239569999999</v>
      </c>
      <c r="AP182">
        <v>2.8985325729999998</v>
      </c>
      <c r="AQ182">
        <v>2.6751137749999998</v>
      </c>
      <c r="AR182">
        <v>2.3845248799999998</v>
      </c>
      <c r="AS182">
        <v>2.3568013410000002</v>
      </c>
      <c r="AT182">
        <v>2.3242625819999998</v>
      </c>
      <c r="AU182">
        <v>2.2789961270000001</v>
      </c>
      <c r="AV182">
        <v>2.2222444810000002</v>
      </c>
      <c r="AW182">
        <v>2.166885932</v>
      </c>
    </row>
    <row r="183" spans="2:49" x14ac:dyDescent="0.2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1228619.797</v>
      </c>
      <c r="G183">
        <v>1170977.1440000001</v>
      </c>
      <c r="H183">
        <v>1137536.382</v>
      </c>
      <c r="I183">
        <v>1165999.2339999999</v>
      </c>
      <c r="J183">
        <v>1134688.4739999999</v>
      </c>
      <c r="K183">
        <v>1077230.1529999999</v>
      </c>
      <c r="L183">
        <v>1082158.952</v>
      </c>
      <c r="M183">
        <v>1088343.0689999999</v>
      </c>
      <c r="N183">
        <v>1061980.1299999999</v>
      </c>
      <c r="O183">
        <v>1124757.29</v>
      </c>
      <c r="P183">
        <v>1138205.57</v>
      </c>
      <c r="Q183">
        <v>1106190.9110000001</v>
      </c>
      <c r="R183">
        <v>1142276.781</v>
      </c>
      <c r="S183">
        <v>1160245.8859999999</v>
      </c>
      <c r="T183">
        <v>1179452.4839999999</v>
      </c>
      <c r="U183">
        <v>1204837.6000000001</v>
      </c>
      <c r="V183">
        <v>1228265.3060000001</v>
      </c>
      <c r="W183">
        <v>1161108.8</v>
      </c>
      <c r="X183">
        <v>1138824.067</v>
      </c>
      <c r="Y183">
        <v>1175353.75</v>
      </c>
      <c r="Z183">
        <v>1185301.665</v>
      </c>
      <c r="AA183">
        <v>1206359.406</v>
      </c>
      <c r="AB183">
        <v>1233054.267</v>
      </c>
      <c r="AC183">
        <v>1264106.7080000001</v>
      </c>
      <c r="AD183">
        <v>1288435.9979999999</v>
      </c>
      <c r="AE183">
        <v>1314513.9280000001</v>
      </c>
      <c r="AF183">
        <v>1339823.8629999999</v>
      </c>
      <c r="AG183">
        <v>1373028.615</v>
      </c>
      <c r="AH183">
        <v>1410016.0419999999</v>
      </c>
      <c r="AI183">
        <v>1437228.129</v>
      </c>
      <c r="AJ183">
        <v>1451500.882</v>
      </c>
      <c r="AK183">
        <v>1449289.7150000001</v>
      </c>
      <c r="AL183">
        <v>1428848.5660000001</v>
      </c>
      <c r="AM183">
        <v>1381719.59</v>
      </c>
      <c r="AN183">
        <v>1387187.7690000001</v>
      </c>
      <c r="AO183">
        <v>1373841.997</v>
      </c>
      <c r="AP183">
        <v>1339758.412</v>
      </c>
      <c r="AQ183">
        <v>1280218.3729999999</v>
      </c>
      <c r="AR183">
        <v>1187556.3540000001</v>
      </c>
      <c r="AS183">
        <v>1212568.7509999999</v>
      </c>
      <c r="AT183">
        <v>1225993.213</v>
      </c>
      <c r="AU183">
        <v>1231765.8160000001</v>
      </c>
      <c r="AV183">
        <v>1230756.426</v>
      </c>
      <c r="AW183">
        <v>1224735.118</v>
      </c>
    </row>
    <row r="184" spans="2:49" x14ac:dyDescent="0.25">
      <c r="B184" t="s">
        <v>283</v>
      </c>
      <c r="C184">
        <v>3390396.9372410299</v>
      </c>
      <c r="D184">
        <v>3444830.8567233998</v>
      </c>
      <c r="E184">
        <v>3500138.73</v>
      </c>
      <c r="F184">
        <v>3562548.679</v>
      </c>
      <c r="G184">
        <v>3441256.4649999999</v>
      </c>
      <c r="H184">
        <v>3210034.5040000002</v>
      </c>
      <c r="I184">
        <v>3289149.0290000001</v>
      </c>
      <c r="J184">
        <v>3272126.878</v>
      </c>
      <c r="K184">
        <v>3204112.7850000001</v>
      </c>
      <c r="L184">
        <v>3207929.1170000001</v>
      </c>
      <c r="M184">
        <v>3195368.1140000001</v>
      </c>
      <c r="N184">
        <v>2962194.0389999999</v>
      </c>
      <c r="O184">
        <v>3056814.2889999999</v>
      </c>
      <c r="P184">
        <v>3158298.7280000001</v>
      </c>
      <c r="Q184">
        <v>3269956.6710000001</v>
      </c>
      <c r="R184">
        <v>3383570.0070000002</v>
      </c>
      <c r="S184">
        <v>3453095.193</v>
      </c>
      <c r="T184">
        <v>3521219.2930000001</v>
      </c>
      <c r="U184">
        <v>3566829.952</v>
      </c>
      <c r="V184">
        <v>3572705.47</v>
      </c>
      <c r="W184">
        <v>3444542.8149999999</v>
      </c>
      <c r="X184">
        <v>3323643.6719999998</v>
      </c>
      <c r="Y184">
        <v>3321731.5920000002</v>
      </c>
      <c r="Z184">
        <v>3242957.71</v>
      </c>
      <c r="AA184">
        <v>3167397.6469999999</v>
      </c>
      <c r="AB184">
        <v>3090915.5789999999</v>
      </c>
      <c r="AC184">
        <v>3012960.4350000001</v>
      </c>
      <c r="AD184">
        <v>2930153.2450000001</v>
      </c>
      <c r="AE184">
        <v>2848083.3760000002</v>
      </c>
      <c r="AF184">
        <v>2761071.7940000002</v>
      </c>
      <c r="AG184">
        <v>2666691.7990000001</v>
      </c>
      <c r="AH184">
        <v>2561391.378</v>
      </c>
      <c r="AI184">
        <v>2438571.1430000002</v>
      </c>
      <c r="AJ184">
        <v>2296644.8250000002</v>
      </c>
      <c r="AK184">
        <v>2133877.2940000002</v>
      </c>
      <c r="AL184">
        <v>1952309.683</v>
      </c>
      <c r="AM184">
        <v>1745115.9720000001</v>
      </c>
      <c r="AN184">
        <v>1625557.5689999999</v>
      </c>
      <c r="AO184">
        <v>1493780.81</v>
      </c>
      <c r="AP184">
        <v>1348999.95</v>
      </c>
      <c r="AQ184">
        <v>1189991.895</v>
      </c>
      <c r="AR184">
        <v>1015997.548</v>
      </c>
      <c r="AS184">
        <v>959397.08759999997</v>
      </c>
      <c r="AT184">
        <v>899637.45270000002</v>
      </c>
      <c r="AU184">
        <v>837204.24620000005</v>
      </c>
      <c r="AV184">
        <v>772263.63540000003</v>
      </c>
      <c r="AW184">
        <v>704988.77800000005</v>
      </c>
    </row>
    <row r="185" spans="2:49" x14ac:dyDescent="0.25">
      <c r="B185" t="s">
        <v>284</v>
      </c>
      <c r="C185">
        <v>54115760.630483001</v>
      </c>
      <c r="D185">
        <v>54984606.671644203</v>
      </c>
      <c r="E185">
        <v>55867402.32</v>
      </c>
      <c r="F185">
        <v>56956332.359999999</v>
      </c>
      <c r="G185">
        <v>55005857.009999998</v>
      </c>
      <c r="H185">
        <v>50724260.060000002</v>
      </c>
      <c r="I185">
        <v>51991662.219999999</v>
      </c>
      <c r="J185">
        <v>52374683.159999996</v>
      </c>
      <c r="K185">
        <v>50721597.259999998</v>
      </c>
      <c r="L185">
        <v>50178103.159999996</v>
      </c>
      <c r="M185">
        <v>50565299.090000004</v>
      </c>
      <c r="N185">
        <v>48891885.060000002</v>
      </c>
      <c r="O185">
        <v>50079145.299999997</v>
      </c>
      <c r="P185">
        <v>51001861.409999996</v>
      </c>
      <c r="Q185">
        <v>51564364.359999999</v>
      </c>
      <c r="R185">
        <v>52420916.140000001</v>
      </c>
      <c r="S185">
        <v>54190186.090000004</v>
      </c>
      <c r="T185">
        <v>54155345.270000003</v>
      </c>
      <c r="U185">
        <v>53925777.359999999</v>
      </c>
      <c r="V185">
        <v>53659122.530000001</v>
      </c>
      <c r="W185">
        <v>51610375.899999999</v>
      </c>
      <c r="X185">
        <v>50536264.539999999</v>
      </c>
      <c r="Y185">
        <v>49422877.289999999</v>
      </c>
      <c r="Z185">
        <v>48180401.82</v>
      </c>
      <c r="AA185">
        <v>46992383.390000001</v>
      </c>
      <c r="AB185">
        <v>45849578.689999998</v>
      </c>
      <c r="AC185">
        <v>44780823.770000003</v>
      </c>
      <c r="AD185">
        <v>42503452.689999998</v>
      </c>
      <c r="AE185">
        <v>40166789.119999997</v>
      </c>
      <c r="AF185">
        <v>37850452.869999997</v>
      </c>
      <c r="AG185">
        <v>35516130.399999999</v>
      </c>
      <c r="AH185">
        <v>33115693.199999999</v>
      </c>
      <c r="AI185">
        <v>30525789.550000001</v>
      </c>
      <c r="AJ185">
        <v>27773539.109999999</v>
      </c>
      <c r="AK185">
        <v>24882319.789999999</v>
      </c>
      <c r="AL185">
        <v>21903308.18</v>
      </c>
      <c r="AM185">
        <v>18798268.559999999</v>
      </c>
      <c r="AN185">
        <v>16763884.470000001</v>
      </c>
      <c r="AO185">
        <v>14707244.369999999</v>
      </c>
      <c r="AP185">
        <v>12653455.73</v>
      </c>
      <c r="AQ185">
        <v>10613104.91</v>
      </c>
      <c r="AR185">
        <v>8583462.1170000006</v>
      </c>
      <c r="AS185">
        <v>7655672.3949999996</v>
      </c>
      <c r="AT185">
        <v>6764482.6880000001</v>
      </c>
      <c r="AU185">
        <v>5910849.8269999996</v>
      </c>
      <c r="AV185">
        <v>5096142.2060000002</v>
      </c>
      <c r="AW185">
        <v>4321850.9840000002</v>
      </c>
    </row>
    <row r="186" spans="2:49" x14ac:dyDescent="0.25">
      <c r="B186" t="s">
        <v>285</v>
      </c>
      <c r="C186">
        <v>1464963.74202715</v>
      </c>
      <c r="D186">
        <v>1488484.20876134</v>
      </c>
      <c r="E186">
        <v>1512382.304</v>
      </c>
      <c r="F186">
        <v>1833974.635</v>
      </c>
      <c r="G186">
        <v>1649695.1359999999</v>
      </c>
      <c r="H186">
        <v>1254857.7169999999</v>
      </c>
      <c r="I186">
        <v>1602244.426</v>
      </c>
      <c r="J186">
        <v>1331113.986</v>
      </c>
      <c r="K186">
        <v>1668738.923</v>
      </c>
      <c r="L186">
        <v>1579075.5090000001</v>
      </c>
      <c r="M186">
        <v>1703205.36</v>
      </c>
      <c r="N186">
        <v>1848872.26</v>
      </c>
      <c r="O186">
        <v>1887540.4029999999</v>
      </c>
      <c r="P186">
        <v>1898737.0460000001</v>
      </c>
      <c r="Q186">
        <v>1880928.74</v>
      </c>
      <c r="R186">
        <v>1864439.05</v>
      </c>
      <c r="S186">
        <v>2063296.29</v>
      </c>
      <c r="T186">
        <v>1998899.6680000001</v>
      </c>
      <c r="U186">
        <v>1952925.763</v>
      </c>
      <c r="V186">
        <v>1918692.45</v>
      </c>
      <c r="W186">
        <v>1899857.554</v>
      </c>
      <c r="X186">
        <v>1892435.9909999999</v>
      </c>
      <c r="Y186">
        <v>1887508.1510000001</v>
      </c>
      <c r="Z186">
        <v>1879343.9369999999</v>
      </c>
      <c r="AA186">
        <v>1873346.8810000001</v>
      </c>
      <c r="AB186">
        <v>1869244.044</v>
      </c>
      <c r="AC186">
        <v>1866807.8529999999</v>
      </c>
      <c r="AD186">
        <v>1846067.6839999999</v>
      </c>
      <c r="AE186">
        <v>1820373.63</v>
      </c>
      <c r="AF186">
        <v>1790565.382</v>
      </c>
      <c r="AG186">
        <v>1756623.662</v>
      </c>
      <c r="AH186">
        <v>1716474.307</v>
      </c>
      <c r="AI186">
        <v>1663137.4790000001</v>
      </c>
      <c r="AJ186">
        <v>1596602.25</v>
      </c>
      <c r="AK186">
        <v>1515288.841</v>
      </c>
      <c r="AL186">
        <v>1419158.2860000001</v>
      </c>
      <c r="AM186">
        <v>1301360.618</v>
      </c>
      <c r="AN186">
        <v>1247017.5349999999</v>
      </c>
      <c r="AO186">
        <v>1180898.577</v>
      </c>
      <c r="AP186">
        <v>1101517.541</v>
      </c>
      <c r="AQ186">
        <v>1006248.469</v>
      </c>
      <c r="AR186">
        <v>890779.01939999999</v>
      </c>
      <c r="AS186">
        <v>875849.87040000001</v>
      </c>
      <c r="AT186">
        <v>857969.1703</v>
      </c>
      <c r="AU186">
        <v>836952.76540000003</v>
      </c>
      <c r="AV186">
        <v>812581.89630000002</v>
      </c>
      <c r="AW186">
        <v>784900.59479999996</v>
      </c>
    </row>
    <row r="187" spans="2:49" x14ac:dyDescent="0.2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4070212.9810000001</v>
      </c>
      <c r="G187">
        <v>4043999.4040000001</v>
      </c>
      <c r="H187">
        <v>3295645.3280000002</v>
      </c>
      <c r="I187">
        <v>3403505.4559999998</v>
      </c>
      <c r="J187">
        <v>3569062.1370000001</v>
      </c>
      <c r="K187">
        <v>3479128.3059999999</v>
      </c>
      <c r="L187">
        <v>3358630.432</v>
      </c>
      <c r="M187">
        <v>3320329.4670000002</v>
      </c>
      <c r="N187">
        <v>3369292.2050000001</v>
      </c>
      <c r="O187">
        <v>3424172.5559999999</v>
      </c>
      <c r="P187">
        <v>3459116.7119999998</v>
      </c>
      <c r="Q187">
        <v>3470682.14</v>
      </c>
      <c r="R187">
        <v>3489263.2439999999</v>
      </c>
      <c r="S187">
        <v>3556494.1850000001</v>
      </c>
      <c r="T187">
        <v>3553855.943</v>
      </c>
      <c r="U187">
        <v>3530932.642</v>
      </c>
      <c r="V187">
        <v>3506829.08</v>
      </c>
      <c r="W187">
        <v>3469128.7659999998</v>
      </c>
      <c r="X187">
        <v>3455294.2519999999</v>
      </c>
      <c r="Y187">
        <v>3521097.557</v>
      </c>
      <c r="Z187">
        <v>3489821.8160000001</v>
      </c>
      <c r="AA187">
        <v>3461099.7680000002</v>
      </c>
      <c r="AB187">
        <v>3433033.53</v>
      </c>
      <c r="AC187">
        <v>3405933.5839999998</v>
      </c>
      <c r="AD187">
        <v>3321012.6490000002</v>
      </c>
      <c r="AE187">
        <v>3238195.7510000002</v>
      </c>
      <c r="AF187">
        <v>3154680.7280000001</v>
      </c>
      <c r="AG187">
        <v>3068016.912</v>
      </c>
      <c r="AH187">
        <v>2973763.1030000001</v>
      </c>
      <c r="AI187">
        <v>2859904.4619999998</v>
      </c>
      <c r="AJ187">
        <v>2727239.537</v>
      </c>
      <c r="AK187">
        <v>2571873.1340000001</v>
      </c>
      <c r="AL187">
        <v>2394065.3859999999</v>
      </c>
      <c r="AM187">
        <v>2182926.1379999998</v>
      </c>
      <c r="AN187">
        <v>2078270.2209999999</v>
      </c>
      <c r="AO187">
        <v>1956458.612</v>
      </c>
      <c r="AP187">
        <v>1814931.2590000001</v>
      </c>
      <c r="AQ187">
        <v>1649618.89</v>
      </c>
      <c r="AR187">
        <v>1453945.926</v>
      </c>
      <c r="AS187">
        <v>1422341.601</v>
      </c>
      <c r="AT187">
        <v>1386353.0649999999</v>
      </c>
      <c r="AU187">
        <v>1345999.9169999999</v>
      </c>
      <c r="AV187">
        <v>1300794.1769999999</v>
      </c>
      <c r="AW187">
        <v>1250677.3289999999</v>
      </c>
    </row>
    <row r="188" spans="2:49" x14ac:dyDescent="0.25">
      <c r="B188" t="s">
        <v>287</v>
      </c>
      <c r="C188">
        <v>12698989.181271899</v>
      </c>
      <c r="D188">
        <v>12902875.5601817</v>
      </c>
      <c r="E188">
        <v>13110035.4</v>
      </c>
      <c r="F188">
        <v>13311707.58</v>
      </c>
      <c r="G188">
        <v>12945966.85</v>
      </c>
      <c r="H188">
        <v>12409720.630000001</v>
      </c>
      <c r="I188">
        <v>12325722.09</v>
      </c>
      <c r="J188">
        <v>11929744.34</v>
      </c>
      <c r="K188">
        <v>11346733.560000001</v>
      </c>
      <c r="L188">
        <v>10995172.210000001</v>
      </c>
      <c r="M188">
        <v>10893418.43</v>
      </c>
      <c r="N188">
        <v>11052942.09</v>
      </c>
      <c r="O188">
        <v>10525509.15</v>
      </c>
      <c r="P188">
        <v>9878951.8120000008</v>
      </c>
      <c r="Q188">
        <v>9216016.875</v>
      </c>
      <c r="R188">
        <v>8693809.93899999</v>
      </c>
      <c r="S188">
        <v>8356640.8119999999</v>
      </c>
      <c r="T188">
        <v>8356606.1119999997</v>
      </c>
      <c r="U188">
        <v>8444347.807</v>
      </c>
      <c r="V188">
        <v>8573056.1860000007</v>
      </c>
      <c r="W188">
        <v>7781408.3020000001</v>
      </c>
      <c r="X188">
        <v>7748579.3930000002</v>
      </c>
      <c r="Y188">
        <v>7049821.8789999997</v>
      </c>
      <c r="Z188">
        <v>6460401.3540000003</v>
      </c>
      <c r="AA188">
        <v>5960264.5420000004</v>
      </c>
      <c r="AB188">
        <v>5523491.5499999998</v>
      </c>
      <c r="AC188">
        <v>5136576.5619999999</v>
      </c>
      <c r="AD188">
        <v>4951777.682</v>
      </c>
      <c r="AE188">
        <v>4801459.2209999999</v>
      </c>
      <c r="AF188">
        <v>4656391.1059999997</v>
      </c>
      <c r="AG188">
        <v>4517341.4440000001</v>
      </c>
      <c r="AH188">
        <v>4374541.7960000001</v>
      </c>
      <c r="AI188">
        <v>4201639.2580000004</v>
      </c>
      <c r="AJ188">
        <v>4005001.3149999999</v>
      </c>
      <c r="AK188">
        <v>3777480.6490000002</v>
      </c>
      <c r="AL188">
        <v>3519197.6889999998</v>
      </c>
      <c r="AM188">
        <v>3213701.8820000002</v>
      </c>
      <c r="AN188">
        <v>3066873.909</v>
      </c>
      <c r="AO188">
        <v>2896404.8459999999</v>
      </c>
      <c r="AP188">
        <v>2696635.2949999999</v>
      </c>
      <c r="AQ188">
        <v>2459888.5</v>
      </c>
      <c r="AR188">
        <v>2175359.0320000001</v>
      </c>
      <c r="AS188">
        <v>2134721.0839999998</v>
      </c>
      <c r="AT188">
        <v>2086254.3729999999</v>
      </c>
      <c r="AU188">
        <v>2029647.852</v>
      </c>
      <c r="AV188">
        <v>1963949.003</v>
      </c>
      <c r="AW188">
        <v>1888177.49</v>
      </c>
    </row>
    <row r="189" spans="2:49" x14ac:dyDescent="0.2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1262263.5519999999</v>
      </c>
      <c r="G189">
        <v>1206123.416</v>
      </c>
      <c r="H189">
        <v>1217726.3359999999</v>
      </c>
      <c r="I189">
        <v>1164553.3910000001</v>
      </c>
      <c r="J189">
        <v>1096244.9269999999</v>
      </c>
      <c r="K189">
        <v>1035289.215</v>
      </c>
      <c r="L189">
        <v>998448.73419999995</v>
      </c>
      <c r="M189">
        <v>972709.83420000004</v>
      </c>
      <c r="N189">
        <v>970202.24820000003</v>
      </c>
      <c r="O189">
        <v>913535.16460000002</v>
      </c>
      <c r="P189">
        <v>844672.38529999997</v>
      </c>
      <c r="Q189">
        <v>776061.05799999996</v>
      </c>
      <c r="R189">
        <v>724599.41319999995</v>
      </c>
      <c r="S189">
        <v>691948.06640000001</v>
      </c>
      <c r="T189">
        <v>695334.27190000005</v>
      </c>
      <c r="U189">
        <v>710767.83239999996</v>
      </c>
      <c r="V189">
        <v>732062.96640000003</v>
      </c>
      <c r="W189">
        <v>632317.47109999997</v>
      </c>
      <c r="X189">
        <v>548782.00509999995</v>
      </c>
      <c r="Y189">
        <v>489457.46509999997</v>
      </c>
      <c r="Z189">
        <v>430612.25079999998</v>
      </c>
      <c r="AA189">
        <v>384433.82860000001</v>
      </c>
      <c r="AB189">
        <v>346697.84700000001</v>
      </c>
      <c r="AC189">
        <v>315232.723</v>
      </c>
      <c r="AD189">
        <v>302067.94650000002</v>
      </c>
      <c r="AE189">
        <v>293070.3222</v>
      </c>
      <c r="AF189">
        <v>285134.09980000003</v>
      </c>
      <c r="AG189">
        <v>278084.86090000003</v>
      </c>
      <c r="AH189">
        <v>271088.88280000002</v>
      </c>
      <c r="AI189">
        <v>262255.63400000002</v>
      </c>
      <c r="AJ189">
        <v>251938.00630000001</v>
      </c>
      <c r="AK189">
        <v>239586.6153</v>
      </c>
      <c r="AL189">
        <v>225128.5085</v>
      </c>
      <c r="AM189">
        <v>207456.4958</v>
      </c>
      <c r="AN189">
        <v>199821.573</v>
      </c>
      <c r="AO189">
        <v>190518.65919999999</v>
      </c>
      <c r="AP189">
        <v>179119.00659999999</v>
      </c>
      <c r="AQ189">
        <v>165036.35519999999</v>
      </c>
      <c r="AR189">
        <v>147434.28339999999</v>
      </c>
      <c r="AS189">
        <v>146140.4209</v>
      </c>
      <c r="AT189">
        <v>144198.1287</v>
      </c>
      <c r="AU189">
        <v>141595.83360000001</v>
      </c>
      <c r="AV189">
        <v>138257.01759999999</v>
      </c>
      <c r="AW189">
        <v>134124.01620000001</v>
      </c>
    </row>
    <row r="190" spans="2:49" x14ac:dyDescent="0.25">
      <c r="B190" t="s">
        <v>289</v>
      </c>
      <c r="C190">
        <v>16278955.912495499</v>
      </c>
      <c r="D190">
        <v>16540319.8152481</v>
      </c>
      <c r="E190">
        <v>16805880</v>
      </c>
      <c r="F190">
        <v>16871380.039999999</v>
      </c>
      <c r="G190">
        <v>16298212.960000001</v>
      </c>
      <c r="H190">
        <v>15671909.66</v>
      </c>
      <c r="I190">
        <v>15711454.300000001</v>
      </c>
      <c r="J190">
        <v>13885779.67</v>
      </c>
      <c r="K190">
        <v>11923895.09</v>
      </c>
      <c r="L190">
        <v>10407670.75</v>
      </c>
      <c r="M190">
        <v>9247790.8589999899</v>
      </c>
      <c r="N190">
        <v>8201535.0669999998</v>
      </c>
      <c r="O190">
        <v>8562493.7149999999</v>
      </c>
      <c r="P190">
        <v>8798656.3389999997</v>
      </c>
      <c r="Q190">
        <v>8959585.4739999995</v>
      </c>
      <c r="R190">
        <v>9231936.25</v>
      </c>
      <c r="S190">
        <v>5192500.7309999997</v>
      </c>
      <c r="T190">
        <v>6931853.0590000004</v>
      </c>
      <c r="U190">
        <v>8675563.3279999997</v>
      </c>
      <c r="V190">
        <v>10397688.32</v>
      </c>
      <c r="W190">
        <v>9744500.4570000004</v>
      </c>
      <c r="X190">
        <v>10104234.970000001</v>
      </c>
      <c r="Y190">
        <v>9614502.8330000006</v>
      </c>
      <c r="Z190">
        <v>9302018.102</v>
      </c>
      <c r="AA190">
        <v>8995679.2540000007</v>
      </c>
      <c r="AB190">
        <v>8722368.7400000002</v>
      </c>
      <c r="AC190">
        <v>8458604.74599999</v>
      </c>
      <c r="AD190">
        <v>8377854.0250000004</v>
      </c>
      <c r="AE190">
        <v>8277196.8830000004</v>
      </c>
      <c r="AF190">
        <v>7824658.773</v>
      </c>
      <c r="AG190">
        <v>7701572.7489999998</v>
      </c>
      <c r="AH190">
        <v>7554848.6699999999</v>
      </c>
      <c r="AI190">
        <v>7553049.6119999997</v>
      </c>
      <c r="AJ190">
        <v>7458203.5290000001</v>
      </c>
      <c r="AK190">
        <v>7260373.8360000001</v>
      </c>
      <c r="AL190">
        <v>7302772.8789999997</v>
      </c>
      <c r="AM190">
        <v>7132045.2240000004</v>
      </c>
      <c r="AN190">
        <v>7199136.6679999996</v>
      </c>
      <c r="AO190">
        <v>7146317.4510000004</v>
      </c>
      <c r="AP190">
        <v>6959904.409</v>
      </c>
      <c r="AQ190">
        <v>6617632.5329999998</v>
      </c>
      <c r="AR190">
        <v>6074571.0449999999</v>
      </c>
      <c r="AS190">
        <v>5516652.3030000003</v>
      </c>
      <c r="AT190">
        <v>4979216.3899999997</v>
      </c>
      <c r="AU190">
        <v>4464206.75</v>
      </c>
      <c r="AV190">
        <v>3971438.4649999999</v>
      </c>
      <c r="AW190">
        <v>3503937.64</v>
      </c>
    </row>
    <row r="191" spans="2:49" x14ac:dyDescent="0.25">
      <c r="B191" t="s">
        <v>290</v>
      </c>
      <c r="C191">
        <v>4315668.6239754297</v>
      </c>
      <c r="D191">
        <v>4384958.0796759203</v>
      </c>
      <c r="E191">
        <v>4455360</v>
      </c>
      <c r="F191">
        <v>4119736.89</v>
      </c>
      <c r="G191">
        <v>3785798.3149999999</v>
      </c>
      <c r="H191">
        <v>3268682.0440000002</v>
      </c>
      <c r="I191">
        <v>2995473.7039999999</v>
      </c>
      <c r="J191">
        <v>2776302.8229999999</v>
      </c>
      <c r="K191">
        <v>2543146.5860000001</v>
      </c>
      <c r="L191">
        <v>2291120.253</v>
      </c>
      <c r="M191">
        <v>2056614.8670000001</v>
      </c>
      <c r="N191">
        <v>1820835.0020000001</v>
      </c>
      <c r="O191">
        <v>1611066.8529999999</v>
      </c>
      <c r="P191">
        <v>1454245.87</v>
      </c>
      <c r="Q191">
        <v>1330315.8230000001</v>
      </c>
      <c r="R191">
        <v>1191951.2490000001</v>
      </c>
      <c r="S191">
        <v>1222471.76</v>
      </c>
      <c r="T191">
        <v>1886655.3060000001</v>
      </c>
      <c r="U191">
        <v>2577757.0780000002</v>
      </c>
      <c r="V191">
        <v>3200775.9249999998</v>
      </c>
      <c r="W191">
        <v>1389524.6569999999</v>
      </c>
      <c r="X191">
        <v>1270827.3670000001</v>
      </c>
      <c r="Y191">
        <v>1214593.182</v>
      </c>
      <c r="Z191">
        <v>1105836.736</v>
      </c>
      <c r="AA191">
        <v>986901.28700000001</v>
      </c>
      <c r="AB191">
        <v>870471.80920000002</v>
      </c>
      <c r="AC191">
        <v>756428.59039999999</v>
      </c>
      <c r="AD191">
        <v>721143.28989999997</v>
      </c>
      <c r="AE191">
        <v>693545.06240000005</v>
      </c>
      <c r="AF191">
        <v>666318.71389999997</v>
      </c>
      <c r="AG191">
        <v>611514.09010000003</v>
      </c>
      <c r="AH191">
        <v>552930.15789999999</v>
      </c>
      <c r="AI191">
        <v>429579.35009999998</v>
      </c>
      <c r="AJ191">
        <v>310474.08429999999</v>
      </c>
      <c r="AK191">
        <v>202382.5992</v>
      </c>
      <c r="AL191">
        <v>190729.7433</v>
      </c>
      <c r="AM191">
        <v>182366.34359999999</v>
      </c>
      <c r="AN191">
        <v>167719.49410000001</v>
      </c>
      <c r="AO191">
        <v>151047.23190000001</v>
      </c>
      <c r="AP191">
        <v>133731.361</v>
      </c>
      <c r="AQ191">
        <v>115800.6397</v>
      </c>
      <c r="AR191">
        <v>97055.375199999995</v>
      </c>
      <c r="AS191">
        <v>93665.641409999997</v>
      </c>
      <c r="AT191">
        <v>90565.967919999996</v>
      </c>
      <c r="AU191">
        <v>87320.285789999994</v>
      </c>
      <c r="AV191">
        <v>83829.858720000004</v>
      </c>
      <c r="AW191">
        <v>80033.600420000002</v>
      </c>
    </row>
    <row r="192" spans="2:49" x14ac:dyDescent="0.25">
      <c r="B192" t="s">
        <v>291</v>
      </c>
      <c r="C192">
        <v>4315668.6239754297</v>
      </c>
      <c r="D192">
        <v>4384958.0796759203</v>
      </c>
      <c r="E192">
        <v>4455360</v>
      </c>
      <c r="F192">
        <v>4119736.89</v>
      </c>
      <c r="G192">
        <v>3785798.3149999999</v>
      </c>
      <c r="H192">
        <v>3268682.0440000002</v>
      </c>
      <c r="I192">
        <v>2995473.7039999999</v>
      </c>
      <c r="J192">
        <v>2776302.8229999999</v>
      </c>
      <c r="K192">
        <v>2543146.5860000001</v>
      </c>
      <c r="L192">
        <v>2291120.253</v>
      </c>
      <c r="M192">
        <v>2056614.8670000001</v>
      </c>
      <c r="N192">
        <v>1820835.0020000001</v>
      </c>
      <c r="O192">
        <v>1611066.8529999999</v>
      </c>
      <c r="P192">
        <v>1454245.87</v>
      </c>
      <c r="Q192">
        <v>1330315.8230000001</v>
      </c>
      <c r="R192">
        <v>1191951.2490000001</v>
      </c>
      <c r="S192">
        <v>1222471.76</v>
      </c>
      <c r="T192">
        <v>1886655.3060000001</v>
      </c>
      <c r="U192">
        <v>2577757.0780000002</v>
      </c>
      <c r="V192">
        <v>3200775.9249999998</v>
      </c>
      <c r="W192">
        <v>1389524.6569999999</v>
      </c>
      <c r="X192">
        <v>1270827.3670000001</v>
      </c>
      <c r="Y192">
        <v>1214593.182</v>
      </c>
      <c r="Z192">
        <v>1105836.736</v>
      </c>
      <c r="AA192">
        <v>986901.28700000001</v>
      </c>
      <c r="AB192">
        <v>870471.80920000002</v>
      </c>
      <c r="AC192">
        <v>756428.59039999999</v>
      </c>
      <c r="AD192">
        <v>721143.28989999997</v>
      </c>
      <c r="AE192">
        <v>693545.06240000005</v>
      </c>
      <c r="AF192">
        <v>666318.71389999997</v>
      </c>
      <c r="AG192">
        <v>611514.09010000003</v>
      </c>
      <c r="AH192">
        <v>552930.15789999999</v>
      </c>
      <c r="AI192">
        <v>429579.35009999998</v>
      </c>
      <c r="AJ192">
        <v>310474.08429999999</v>
      </c>
      <c r="AK192">
        <v>202382.5992</v>
      </c>
      <c r="AL192">
        <v>190729.7433</v>
      </c>
      <c r="AM192">
        <v>182366.34359999999</v>
      </c>
      <c r="AN192">
        <v>167719.49410000001</v>
      </c>
      <c r="AO192">
        <v>151047.23190000001</v>
      </c>
      <c r="AP192">
        <v>133731.361</v>
      </c>
      <c r="AQ192">
        <v>115800.6397</v>
      </c>
      <c r="AR192">
        <v>97055.375199999995</v>
      </c>
      <c r="AS192">
        <v>93665.641409999997</v>
      </c>
      <c r="AT192">
        <v>90565.967919999996</v>
      </c>
      <c r="AU192">
        <v>87320.285789999994</v>
      </c>
      <c r="AV192">
        <v>83829.858720000004</v>
      </c>
      <c r="AW192">
        <v>80033.600420000002</v>
      </c>
    </row>
    <row r="193" spans="2:49" x14ac:dyDescent="0.25">
      <c r="B193" t="s">
        <v>292</v>
      </c>
      <c r="C193">
        <v>8232235.5397947598</v>
      </c>
      <c r="D193">
        <v>8364406.7441781899</v>
      </c>
      <c r="E193">
        <v>8498700</v>
      </c>
      <c r="F193">
        <v>8254016.6359999999</v>
      </c>
      <c r="G193">
        <v>8010343.9890000001</v>
      </c>
      <c r="H193">
        <v>7307866.2189999996</v>
      </c>
      <c r="I193">
        <v>7076358.7939999998</v>
      </c>
      <c r="J193">
        <v>6929761.6909999996</v>
      </c>
      <c r="K193">
        <v>6706723.375</v>
      </c>
      <c r="L193">
        <v>6383465.9500000002</v>
      </c>
      <c r="M193">
        <v>6053620.7240000004</v>
      </c>
      <c r="N193">
        <v>5662027.034</v>
      </c>
      <c r="O193">
        <v>5800581.2680000002</v>
      </c>
      <c r="P193">
        <v>6092025.4280000003</v>
      </c>
      <c r="Q193">
        <v>6434212.5410000002</v>
      </c>
      <c r="R193">
        <v>6586152.7690000003</v>
      </c>
      <c r="S193">
        <v>9291991.9399999995</v>
      </c>
      <c r="T193">
        <v>7466412.2240000004</v>
      </c>
      <c r="U193">
        <v>5159579.7029999997</v>
      </c>
      <c r="V193">
        <v>2971649.503</v>
      </c>
      <c r="W193">
        <v>7137756.7000000002</v>
      </c>
      <c r="X193">
        <v>7651539.8169999998</v>
      </c>
      <c r="Y193">
        <v>7520957.0070000002</v>
      </c>
      <c r="Z193">
        <v>6981682.7779999999</v>
      </c>
      <c r="AA193">
        <v>6380724.7819999997</v>
      </c>
      <c r="AB193">
        <v>5807341.6950000003</v>
      </c>
      <c r="AC193">
        <v>5254741.1509999996</v>
      </c>
      <c r="AD193">
        <v>4680181.51</v>
      </c>
      <c r="AE193">
        <v>4136012.48</v>
      </c>
      <c r="AF193">
        <v>3630548.588</v>
      </c>
      <c r="AG193">
        <v>3056939.3960000002</v>
      </c>
      <c r="AH193">
        <v>2527697.0419999999</v>
      </c>
      <c r="AI193">
        <v>1894510.747</v>
      </c>
      <c r="AJ193">
        <v>1336298.9469999999</v>
      </c>
      <c r="AK193">
        <v>862010.81499999994</v>
      </c>
      <c r="AL193">
        <v>487718.55849999998</v>
      </c>
      <c r="AM193">
        <v>179698.7053</v>
      </c>
      <c r="AN193">
        <v>157926.22870000001</v>
      </c>
      <c r="AO193">
        <v>149795.70420000001</v>
      </c>
      <c r="AP193">
        <v>141210.13449999999</v>
      </c>
      <c r="AQ193">
        <v>130914.77439999999</v>
      </c>
      <c r="AR193">
        <v>118852.63890000001</v>
      </c>
      <c r="AS193">
        <v>99640.801789999998</v>
      </c>
      <c r="AT193">
        <v>78846.390820000001</v>
      </c>
      <c r="AU193">
        <v>56507.335359999997</v>
      </c>
      <c r="AV193">
        <v>32625.222529999999</v>
      </c>
      <c r="AW193">
        <v>7203.6347610000003</v>
      </c>
    </row>
    <row r="194" spans="2:49" x14ac:dyDescent="0.25">
      <c r="B194" t="s">
        <v>293</v>
      </c>
      <c r="C194">
        <v>20174774.421468802</v>
      </c>
      <c r="D194">
        <v>20498686.950521201</v>
      </c>
      <c r="E194">
        <v>20827800</v>
      </c>
      <c r="F194">
        <v>19898059.91</v>
      </c>
      <c r="G194">
        <v>18946991.710000001</v>
      </c>
      <c r="H194">
        <v>16955764.010000002</v>
      </c>
      <c r="I194">
        <v>16105464.85</v>
      </c>
      <c r="J194">
        <v>15471321.050000001</v>
      </c>
      <c r="K194">
        <v>14688395.23</v>
      </c>
      <c r="L194">
        <v>13714618.359999999</v>
      </c>
      <c r="M194">
        <v>12758897.470000001</v>
      </c>
      <c r="N194">
        <v>11707048.460000001</v>
      </c>
      <c r="O194">
        <v>10404300.35</v>
      </c>
      <c r="P194">
        <v>9405705.3450000007</v>
      </c>
      <c r="Q194">
        <v>8615991.4199999999</v>
      </c>
      <c r="R194">
        <v>7731776.7379999999</v>
      </c>
      <c r="S194">
        <v>3234586.8190000001</v>
      </c>
      <c r="T194">
        <v>2445148.338</v>
      </c>
      <c r="U194">
        <v>1880904.3060000001</v>
      </c>
      <c r="V194">
        <v>1362182.7790000001</v>
      </c>
      <c r="W194">
        <v>1696256.443</v>
      </c>
      <c r="X194">
        <v>1738388.1240000001</v>
      </c>
      <c r="Y194">
        <v>1432649.89</v>
      </c>
      <c r="Z194">
        <v>1033817.1459999999</v>
      </c>
      <c r="AA194">
        <v>623634.179</v>
      </c>
      <c r="AB194">
        <v>585023.92169999995</v>
      </c>
      <c r="AC194">
        <v>574083.9547</v>
      </c>
      <c r="AD194">
        <v>485026.3334</v>
      </c>
      <c r="AE194">
        <v>388774.70819999999</v>
      </c>
      <c r="AF194">
        <v>292666.82709999999</v>
      </c>
      <c r="AG194">
        <v>271672.1447</v>
      </c>
      <c r="AH194">
        <v>256320.74720000001</v>
      </c>
      <c r="AI194">
        <v>251293.94289999999</v>
      </c>
      <c r="AJ194">
        <v>247474.73269999999</v>
      </c>
      <c r="AK194">
        <v>243832.1476</v>
      </c>
      <c r="AL194">
        <v>240199.4062</v>
      </c>
      <c r="AM194">
        <v>236435.94620000001</v>
      </c>
      <c r="AN194">
        <v>233669.93840000001</v>
      </c>
      <c r="AO194">
        <v>230847.81150000001</v>
      </c>
      <c r="AP194">
        <v>227906.34779999999</v>
      </c>
      <c r="AQ194">
        <v>224891.91560000001</v>
      </c>
      <c r="AR194">
        <v>221802.5858</v>
      </c>
      <c r="AS194">
        <v>219519.00769999999</v>
      </c>
      <c r="AT194">
        <v>217583.2065</v>
      </c>
      <c r="AU194">
        <v>215785.20209999999</v>
      </c>
      <c r="AV194">
        <v>214083.8774</v>
      </c>
      <c r="AW194">
        <v>212496.3915</v>
      </c>
    </row>
    <row r="195" spans="2:49" x14ac:dyDescent="0.25">
      <c r="B195" t="s">
        <v>294</v>
      </c>
      <c r="C195">
        <v>463787.91773491597</v>
      </c>
      <c r="D195">
        <v>471234.182770602</v>
      </c>
      <c r="E195">
        <v>478800</v>
      </c>
      <c r="F195">
        <v>480688.64319999999</v>
      </c>
      <c r="G195">
        <v>470155.50270000001</v>
      </c>
      <c r="H195">
        <v>452182.71299999999</v>
      </c>
      <c r="I195">
        <v>460382.26069999998</v>
      </c>
      <c r="J195">
        <v>521984.56780000002</v>
      </c>
      <c r="K195">
        <v>571886.74710000004</v>
      </c>
      <c r="L195">
        <v>634682.92310000001</v>
      </c>
      <c r="M195">
        <v>716347.43370000005</v>
      </c>
      <c r="N195">
        <v>817814.97649999999</v>
      </c>
      <c r="O195">
        <v>774787.66469999996</v>
      </c>
      <c r="P195">
        <v>712915.98860000004</v>
      </c>
      <c r="Q195">
        <v>631242.63280000002</v>
      </c>
      <c r="R195">
        <v>552008.66720000003</v>
      </c>
      <c r="S195">
        <v>269599.60920000001</v>
      </c>
      <c r="T195">
        <v>245157.34049999999</v>
      </c>
      <c r="U195">
        <v>228150.185</v>
      </c>
      <c r="V195">
        <v>213648.7579</v>
      </c>
      <c r="W195">
        <v>183393.30679999999</v>
      </c>
      <c r="X195">
        <v>185152.90590000001</v>
      </c>
      <c r="Y195">
        <v>166503.10819999999</v>
      </c>
      <c r="Z195">
        <v>155630.98370000001</v>
      </c>
      <c r="AA195">
        <v>146094.80679999999</v>
      </c>
      <c r="AB195">
        <v>138381.50599999999</v>
      </c>
      <c r="AC195">
        <v>130891.16929999999</v>
      </c>
      <c r="AD195">
        <v>124904.05590000001</v>
      </c>
      <c r="AE195">
        <v>118700.0675</v>
      </c>
      <c r="AF195">
        <v>109544.77650000001</v>
      </c>
      <c r="AG195">
        <v>104031.8765</v>
      </c>
      <c r="AH195">
        <v>98823.46802</v>
      </c>
      <c r="AI195">
        <v>92460.295440000002</v>
      </c>
      <c r="AJ195">
        <v>85767.61649</v>
      </c>
      <c r="AK195">
        <v>78830.117790000004</v>
      </c>
      <c r="AL195">
        <v>72824.199080000006</v>
      </c>
      <c r="AM195">
        <v>66603.549960000004</v>
      </c>
      <c r="AN195">
        <v>62096.883240000003</v>
      </c>
      <c r="AO195">
        <v>57375.740279999998</v>
      </c>
      <c r="AP195">
        <v>52436.960440000003</v>
      </c>
      <c r="AQ195">
        <v>47282.441590000002</v>
      </c>
      <c r="AR195">
        <v>41880.589950000001</v>
      </c>
      <c r="AS195">
        <v>27124.893960000001</v>
      </c>
      <c r="AT195">
        <v>15570.36803</v>
      </c>
      <c r="AU195">
        <v>7200.7313320000003</v>
      </c>
      <c r="AV195">
        <v>2014.0811220000001</v>
      </c>
      <c r="AW195">
        <v>62.60123995</v>
      </c>
    </row>
    <row r="196" spans="2:49" x14ac:dyDescent="0.2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784268.57929999998</v>
      </c>
      <c r="G196">
        <v>759369.79379999998</v>
      </c>
      <c r="H196">
        <v>740283.46620000002</v>
      </c>
      <c r="I196">
        <v>774667.53879999998</v>
      </c>
      <c r="J196">
        <v>760624.70550000004</v>
      </c>
      <c r="K196">
        <v>747969.6202</v>
      </c>
      <c r="L196">
        <v>702469.5061</v>
      </c>
      <c r="M196">
        <v>714357.68400000001</v>
      </c>
      <c r="N196">
        <v>692241.6274</v>
      </c>
      <c r="O196">
        <v>674535.56559999997</v>
      </c>
      <c r="P196">
        <v>654503.99719999998</v>
      </c>
      <c r="Q196">
        <v>620816.62399999995</v>
      </c>
      <c r="R196">
        <v>572802.03529999999</v>
      </c>
      <c r="S196">
        <v>532376.0013</v>
      </c>
      <c r="T196">
        <v>517978.56479999999</v>
      </c>
      <c r="U196">
        <v>510950.08409999998</v>
      </c>
      <c r="V196">
        <v>510910.11739999999</v>
      </c>
      <c r="W196">
        <v>441127.60560000001</v>
      </c>
      <c r="X196">
        <v>425655.71169999999</v>
      </c>
      <c r="Y196">
        <v>402356.16350000002</v>
      </c>
      <c r="Z196">
        <v>381619.76459999999</v>
      </c>
      <c r="AA196">
        <v>362842.15029999998</v>
      </c>
      <c r="AB196">
        <v>346334.45730000001</v>
      </c>
      <c r="AC196">
        <v>330111.96789999999</v>
      </c>
      <c r="AD196">
        <v>315097.91029999999</v>
      </c>
      <c r="AE196">
        <v>299670.23229999997</v>
      </c>
      <c r="AF196">
        <v>283987.42589999997</v>
      </c>
      <c r="AG196">
        <v>269613.24729999999</v>
      </c>
      <c r="AH196">
        <v>255157.1275</v>
      </c>
      <c r="AI196">
        <v>238927.72560000001</v>
      </c>
      <c r="AJ196">
        <v>221838.3792</v>
      </c>
      <c r="AK196">
        <v>204145.2757</v>
      </c>
      <c r="AL196">
        <v>188112.86240000001</v>
      </c>
      <c r="AM196">
        <v>171644.08249999999</v>
      </c>
      <c r="AN196">
        <v>159549.39110000001</v>
      </c>
      <c r="AO196">
        <v>147085.63149999999</v>
      </c>
      <c r="AP196">
        <v>134147.20680000001</v>
      </c>
      <c r="AQ196">
        <v>120723.9504</v>
      </c>
      <c r="AR196">
        <v>106699.94070000001</v>
      </c>
      <c r="AS196">
        <v>87947.596879999997</v>
      </c>
      <c r="AT196">
        <v>68668.835500000001</v>
      </c>
      <c r="AU196">
        <v>48606.776460000001</v>
      </c>
      <c r="AV196">
        <v>27742.118170000002</v>
      </c>
      <c r="AW196">
        <v>6058.9560869999996</v>
      </c>
    </row>
    <row r="197" spans="2:49" x14ac:dyDescent="0.2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5229747.3380000005</v>
      </c>
      <c r="G197">
        <v>5007118.1909999996</v>
      </c>
      <c r="H197">
        <v>4904734.318</v>
      </c>
      <c r="I197">
        <v>4883283.9689999996</v>
      </c>
      <c r="J197">
        <v>4877262.801</v>
      </c>
      <c r="K197">
        <v>4626444.76</v>
      </c>
      <c r="L197">
        <v>4454014.8459999999</v>
      </c>
      <c r="M197">
        <v>4443730.949</v>
      </c>
      <c r="N197">
        <v>4435884.1909999996</v>
      </c>
      <c r="O197">
        <v>4402223.7960000001</v>
      </c>
      <c r="P197">
        <v>4277282.3959999997</v>
      </c>
      <c r="Q197">
        <v>4013430.1409999998</v>
      </c>
      <c r="R197">
        <v>3723803.0720000002</v>
      </c>
      <c r="S197">
        <v>3587751.8769999999</v>
      </c>
      <c r="T197">
        <v>3511650.8650000002</v>
      </c>
      <c r="U197">
        <v>3487335.4640000002</v>
      </c>
      <c r="V197">
        <v>3507358.648</v>
      </c>
      <c r="W197">
        <v>2647177.85</v>
      </c>
      <c r="X197">
        <v>2554797.6359999999</v>
      </c>
      <c r="Y197">
        <v>1920057.4820000001</v>
      </c>
      <c r="Z197">
        <v>1549539.65</v>
      </c>
      <c r="AA197">
        <v>1272121.973</v>
      </c>
      <c r="AB197">
        <v>1062563.43</v>
      </c>
      <c r="AC197">
        <v>896878.82949999999</v>
      </c>
      <c r="AD197">
        <v>809774.52009999997</v>
      </c>
      <c r="AE197">
        <v>751171.14720000001</v>
      </c>
      <c r="AF197">
        <v>703939.73979999998</v>
      </c>
      <c r="AG197">
        <v>669737.06079999998</v>
      </c>
      <c r="AH197">
        <v>640713.13269999996</v>
      </c>
      <c r="AI197">
        <v>607800.24190000002</v>
      </c>
      <c r="AJ197">
        <v>572749.40469999996</v>
      </c>
      <c r="AK197">
        <v>535233.53489999997</v>
      </c>
      <c r="AL197">
        <v>501045.98019999999</v>
      </c>
      <c r="AM197">
        <v>464740.97950000002</v>
      </c>
      <c r="AN197">
        <v>437862.4031</v>
      </c>
      <c r="AO197">
        <v>408988.69179999997</v>
      </c>
      <c r="AP197">
        <v>377898.60200000001</v>
      </c>
      <c r="AQ197">
        <v>344423.14279999997</v>
      </c>
      <c r="AR197">
        <v>308285.6238</v>
      </c>
      <c r="AS197">
        <v>256945.62779999999</v>
      </c>
      <c r="AT197">
        <v>202082.01250000001</v>
      </c>
      <c r="AU197">
        <v>143891.50829999999</v>
      </c>
      <c r="AV197">
        <v>82529.900169999906</v>
      </c>
      <c r="AW197">
        <v>18101.890500000001</v>
      </c>
    </row>
    <row r="198" spans="2:49" x14ac:dyDescent="0.2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736573.69070000004</v>
      </c>
      <c r="G198">
        <v>688355.11219999997</v>
      </c>
      <c r="H198">
        <v>586601.92850000004</v>
      </c>
      <c r="I198">
        <v>618275.49939999997</v>
      </c>
      <c r="J198">
        <v>602186.99439999997</v>
      </c>
      <c r="K198">
        <v>567488.45669999998</v>
      </c>
      <c r="L198">
        <v>536287.62450000003</v>
      </c>
      <c r="M198">
        <v>522486.37219999998</v>
      </c>
      <c r="N198">
        <v>526930.08409999998</v>
      </c>
      <c r="O198">
        <v>527261.80180000002</v>
      </c>
      <c r="P198">
        <v>512124.60869999998</v>
      </c>
      <c r="Q198">
        <v>478022.61940000003</v>
      </c>
      <c r="R198">
        <v>441529.12430000002</v>
      </c>
      <c r="S198">
        <v>391572.12910000002</v>
      </c>
      <c r="T198">
        <v>370314.98450000002</v>
      </c>
      <c r="U198">
        <v>357176.28899999999</v>
      </c>
      <c r="V198">
        <v>346230.90279999998</v>
      </c>
      <c r="W198">
        <v>248140.3713</v>
      </c>
      <c r="X198">
        <v>239385.26639999999</v>
      </c>
      <c r="Y198">
        <v>190462.13750000001</v>
      </c>
      <c r="Z198">
        <v>149755.0275</v>
      </c>
      <c r="AA198">
        <v>120835.4605</v>
      </c>
      <c r="AB198">
        <v>99546.359979999994</v>
      </c>
      <c r="AC198">
        <v>83002.840230000002</v>
      </c>
      <c r="AD198">
        <v>74339.838250000001</v>
      </c>
      <c r="AE198">
        <v>68897.695970000001</v>
      </c>
      <c r="AF198">
        <v>64803.326659999999</v>
      </c>
      <c r="AG198">
        <v>61902.717380000002</v>
      </c>
      <c r="AH198">
        <v>59413.579409999998</v>
      </c>
      <c r="AI198">
        <v>56689.228949999997</v>
      </c>
      <c r="AJ198">
        <v>53688.610639999999</v>
      </c>
      <c r="AK198">
        <v>50423.738210000003</v>
      </c>
      <c r="AL198">
        <v>47441.670310000001</v>
      </c>
      <c r="AM198">
        <v>44216.472009999998</v>
      </c>
      <c r="AN198">
        <v>41861.546430000002</v>
      </c>
      <c r="AO198">
        <v>39266.529549999999</v>
      </c>
      <c r="AP198">
        <v>36415.050569999999</v>
      </c>
      <c r="AQ198">
        <v>33293.14286</v>
      </c>
      <c r="AR198">
        <v>29928.046330000001</v>
      </c>
      <c r="AS198">
        <v>25040.3403</v>
      </c>
      <c r="AT198">
        <v>19758.03945</v>
      </c>
      <c r="AU198">
        <v>14109.794959999999</v>
      </c>
      <c r="AV198">
        <v>8114.4159010000003</v>
      </c>
      <c r="AW198">
        <v>1784.4861579999999</v>
      </c>
    </row>
    <row r="199" spans="2:49" x14ac:dyDescent="0.2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1502892.281</v>
      </c>
      <c r="G199">
        <v>1386063.716</v>
      </c>
      <c r="H199">
        <v>1185060.328</v>
      </c>
      <c r="I199">
        <v>1215460.976</v>
      </c>
      <c r="J199">
        <v>1335703.3629999999</v>
      </c>
      <c r="K199">
        <v>1211569.976</v>
      </c>
      <c r="L199">
        <v>1143739.0589999999</v>
      </c>
      <c r="M199">
        <v>1147248.571</v>
      </c>
      <c r="N199">
        <v>1135027.6240000001</v>
      </c>
      <c r="O199">
        <v>1159808.844</v>
      </c>
      <c r="P199">
        <v>1162007.1669999999</v>
      </c>
      <c r="Q199">
        <v>1129688.5349999999</v>
      </c>
      <c r="R199">
        <v>1077502.4879999999</v>
      </c>
      <c r="S199">
        <v>1041066.243</v>
      </c>
      <c r="T199">
        <v>1008073.143</v>
      </c>
      <c r="U199">
        <v>989571.87789999996</v>
      </c>
      <c r="V199">
        <v>982714.24129999999</v>
      </c>
      <c r="W199">
        <v>753417.26769999997</v>
      </c>
      <c r="X199">
        <v>726672.30119999999</v>
      </c>
      <c r="Y199">
        <v>607774.07120000001</v>
      </c>
      <c r="Z199">
        <v>504480.1372</v>
      </c>
      <c r="AA199">
        <v>424666.02289999998</v>
      </c>
      <c r="AB199">
        <v>362650.2599</v>
      </c>
      <c r="AC199">
        <v>312434.61379999999</v>
      </c>
      <c r="AD199">
        <v>287102.8751</v>
      </c>
      <c r="AE199">
        <v>270096.71519999998</v>
      </c>
      <c r="AF199">
        <v>256330.40049999999</v>
      </c>
      <c r="AG199">
        <v>246734.64</v>
      </c>
      <c r="AH199">
        <v>238650.69020000001</v>
      </c>
      <c r="AI199">
        <v>228755.64480000001</v>
      </c>
      <c r="AJ199">
        <v>217556.30189999999</v>
      </c>
      <c r="AK199">
        <v>205005.90220000001</v>
      </c>
      <c r="AL199">
        <v>193331.27100000001</v>
      </c>
      <c r="AM199">
        <v>180531.15340000001</v>
      </c>
      <c r="AN199">
        <v>171190.77189999999</v>
      </c>
      <c r="AO199">
        <v>160811.23199999999</v>
      </c>
      <c r="AP199">
        <v>149381.1605</v>
      </c>
      <c r="AQ199">
        <v>136876.52369999999</v>
      </c>
      <c r="AR199">
        <v>123151.69779999999</v>
      </c>
      <c r="AS199">
        <v>103190.5601</v>
      </c>
      <c r="AT199">
        <v>81603.447</v>
      </c>
      <c r="AU199">
        <v>58424.390899999999</v>
      </c>
      <c r="AV199">
        <v>33696.142549999997</v>
      </c>
      <c r="AW199">
        <v>7434.2725440000004</v>
      </c>
    </row>
    <row r="200" spans="2:49" x14ac:dyDescent="0.2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1884359.368</v>
      </c>
      <c r="G200">
        <v>1748109.3030000001</v>
      </c>
      <c r="H200">
        <v>1474743.926</v>
      </c>
      <c r="I200">
        <v>1518357.7279999999</v>
      </c>
      <c r="J200">
        <v>1696132.7479999999</v>
      </c>
      <c r="K200">
        <v>1535277.04</v>
      </c>
      <c r="L200">
        <v>1443709.5689999999</v>
      </c>
      <c r="M200">
        <v>1441516.378</v>
      </c>
      <c r="N200">
        <v>1401531.2919999999</v>
      </c>
      <c r="O200">
        <v>1442747.811</v>
      </c>
      <c r="P200">
        <v>1478096.575</v>
      </c>
      <c r="Q200">
        <v>1473750.1270000001</v>
      </c>
      <c r="R200">
        <v>1425880.4140000001</v>
      </c>
      <c r="S200">
        <v>1560152.35</v>
      </c>
      <c r="T200">
        <v>1482381.5730000001</v>
      </c>
      <c r="U200">
        <v>1432972.1950000001</v>
      </c>
      <c r="V200">
        <v>1423173.2879999999</v>
      </c>
      <c r="W200">
        <v>1093788.9369999999</v>
      </c>
      <c r="X200">
        <v>1055903.2509999999</v>
      </c>
      <c r="Y200">
        <v>876190.70959999994</v>
      </c>
      <c r="Z200">
        <v>726941.39870000002</v>
      </c>
      <c r="AA200">
        <v>608718.55379999999</v>
      </c>
      <c r="AB200">
        <v>513681.55949999997</v>
      </c>
      <c r="AC200">
        <v>436070.22619999998</v>
      </c>
      <c r="AD200">
        <v>398322.98249999998</v>
      </c>
      <c r="AE200">
        <v>369068.67820000002</v>
      </c>
      <c r="AF200">
        <v>344215.34759999998</v>
      </c>
      <c r="AG200">
        <v>325223.48540000001</v>
      </c>
      <c r="AH200">
        <v>308963.34399999998</v>
      </c>
      <c r="AI200">
        <v>290972.26490000001</v>
      </c>
      <c r="AJ200">
        <v>271655.77559999999</v>
      </c>
      <c r="AK200">
        <v>251604.2352</v>
      </c>
      <c r="AL200">
        <v>233123.23439999999</v>
      </c>
      <c r="AM200">
        <v>214025.9682</v>
      </c>
      <c r="AN200">
        <v>200023.05499999999</v>
      </c>
      <c r="AO200">
        <v>184851.09820000001</v>
      </c>
      <c r="AP200">
        <v>168879.7598</v>
      </c>
      <c r="AQ200">
        <v>152350.95060000001</v>
      </c>
      <c r="AR200">
        <v>134771.0865</v>
      </c>
      <c r="AS200">
        <v>111007.68610000001</v>
      </c>
      <c r="AT200">
        <v>86417.553039999999</v>
      </c>
      <c r="AU200">
        <v>60892.416490000003</v>
      </c>
      <c r="AV200">
        <v>34567.30917</v>
      </c>
      <c r="AW200">
        <v>7524.4934839999996</v>
      </c>
    </row>
    <row r="201" spans="2:49" x14ac:dyDescent="0.2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2378462.8590000002</v>
      </c>
      <c r="G201">
        <v>2237623.906</v>
      </c>
      <c r="H201">
        <v>1980875.993</v>
      </c>
      <c r="I201">
        <v>2073381.88</v>
      </c>
      <c r="J201">
        <v>1971637.2590000001</v>
      </c>
      <c r="K201">
        <v>1812140.8419999999</v>
      </c>
      <c r="L201">
        <v>1761482.87</v>
      </c>
      <c r="M201">
        <v>1721250.726</v>
      </c>
      <c r="N201">
        <v>1749806.13</v>
      </c>
      <c r="O201">
        <v>1755285.3540000001</v>
      </c>
      <c r="P201">
        <v>1726665.808</v>
      </c>
      <c r="Q201">
        <v>1644508.4080000001</v>
      </c>
      <c r="R201">
        <v>1538553.2039999999</v>
      </c>
      <c r="S201">
        <v>1473525.615</v>
      </c>
      <c r="T201">
        <v>1420518.7830000001</v>
      </c>
      <c r="U201">
        <v>1393596.919</v>
      </c>
      <c r="V201">
        <v>1382931.997</v>
      </c>
      <c r="W201">
        <v>1037522.361</v>
      </c>
      <c r="X201">
        <v>1001154.394</v>
      </c>
      <c r="Y201">
        <v>673277.44030000002</v>
      </c>
      <c r="Z201">
        <v>542338.03960000002</v>
      </c>
      <c r="AA201">
        <v>445879.9387</v>
      </c>
      <c r="AB201">
        <v>373714.50929999998</v>
      </c>
      <c r="AC201">
        <v>317049.79700000002</v>
      </c>
      <c r="AD201">
        <v>289130.89370000002</v>
      </c>
      <c r="AE201">
        <v>270328.4951</v>
      </c>
      <c r="AF201">
        <v>254852.117</v>
      </c>
      <c r="AG201">
        <v>243989.2831</v>
      </c>
      <c r="AH201">
        <v>235026.73300000001</v>
      </c>
      <c r="AI201">
        <v>224359.60879999999</v>
      </c>
      <c r="AJ201">
        <v>212440.9547</v>
      </c>
      <c r="AK201">
        <v>199249.18090000001</v>
      </c>
      <c r="AL201">
        <v>186991.75399999999</v>
      </c>
      <c r="AM201">
        <v>173743.12280000001</v>
      </c>
      <c r="AN201">
        <v>163957.9258</v>
      </c>
      <c r="AO201">
        <v>153297.08059999999</v>
      </c>
      <c r="AP201">
        <v>141747.50289999999</v>
      </c>
      <c r="AQ201">
        <v>129281.5653</v>
      </c>
      <c r="AR201">
        <v>115764.6865</v>
      </c>
      <c r="AS201">
        <v>96503.117610000001</v>
      </c>
      <c r="AT201">
        <v>75909.222980000006</v>
      </c>
      <c r="AU201">
        <v>54051.31278</v>
      </c>
      <c r="AV201">
        <v>31001.501059999999</v>
      </c>
      <c r="AW201">
        <v>6800.7461510000003</v>
      </c>
    </row>
    <row r="202" spans="2:49" x14ac:dyDescent="0.2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4802821.102</v>
      </c>
      <c r="G202">
        <v>4787759.6629999997</v>
      </c>
      <c r="H202">
        <v>4445398.7539999997</v>
      </c>
      <c r="I202">
        <v>4599568.4380000001</v>
      </c>
      <c r="J202">
        <v>4606739.4610000001</v>
      </c>
      <c r="K202">
        <v>4409653.193</v>
      </c>
      <c r="L202">
        <v>4332276.5460000001</v>
      </c>
      <c r="M202">
        <v>4285762.9110000003</v>
      </c>
      <c r="N202">
        <v>4342994.2290000003</v>
      </c>
      <c r="O202">
        <v>4460975.1529999999</v>
      </c>
      <c r="P202">
        <v>4485431.7920000004</v>
      </c>
      <c r="Q202">
        <v>4391696.2860000003</v>
      </c>
      <c r="R202">
        <v>4242025.034</v>
      </c>
      <c r="S202">
        <v>4018196.9649999999</v>
      </c>
      <c r="T202">
        <v>3895767.4240000001</v>
      </c>
      <c r="U202">
        <v>3828930.1409999998</v>
      </c>
      <c r="V202">
        <v>3805648.7579999999</v>
      </c>
      <c r="W202">
        <v>3023052.4950000001</v>
      </c>
      <c r="X202">
        <v>2917135.6120000002</v>
      </c>
      <c r="Y202">
        <v>2383802.7059999998</v>
      </c>
      <c r="Z202">
        <v>2022604.6240000001</v>
      </c>
      <c r="AA202">
        <v>1734307.223</v>
      </c>
      <c r="AB202">
        <v>1504973.068</v>
      </c>
      <c r="AC202">
        <v>1314849.3629999999</v>
      </c>
      <c r="AD202">
        <v>1212067.9509999999</v>
      </c>
      <c r="AE202">
        <v>1138568.7390000001</v>
      </c>
      <c r="AF202">
        <v>1075556.892</v>
      </c>
      <c r="AG202">
        <v>1028137.056</v>
      </c>
      <c r="AH202">
        <v>986147.75870000001</v>
      </c>
      <c r="AI202">
        <v>936805.16509999998</v>
      </c>
      <c r="AJ202">
        <v>882821.32310000004</v>
      </c>
      <c r="AK202">
        <v>824079.23899999994</v>
      </c>
      <c r="AL202">
        <v>769713.63630000001</v>
      </c>
      <c r="AM202">
        <v>711642.21779999998</v>
      </c>
      <c r="AN202">
        <v>667959.22050000005</v>
      </c>
      <c r="AO202">
        <v>621145.14980000001</v>
      </c>
      <c r="AP202">
        <v>571199.90240000002</v>
      </c>
      <c r="AQ202">
        <v>518103.5465</v>
      </c>
      <c r="AR202">
        <v>461531.429</v>
      </c>
      <c r="AS202">
        <v>383034.96500000003</v>
      </c>
      <c r="AT202">
        <v>300122.89630000002</v>
      </c>
      <c r="AU202">
        <v>213005.9627</v>
      </c>
      <c r="AV202">
        <v>121840.42479999999</v>
      </c>
      <c r="AW202">
        <v>26670.019820000001</v>
      </c>
    </row>
    <row r="203" spans="2:49" x14ac:dyDescent="0.25">
      <c r="B203" s="274" t="s">
        <v>302</v>
      </c>
      <c r="C203">
        <v>3833938.33697946</v>
      </c>
      <c r="D203">
        <v>3895493.45710216</v>
      </c>
      <c r="E203">
        <v>3958036.9849999999</v>
      </c>
      <c r="F203">
        <v>3971902.8119999999</v>
      </c>
      <c r="G203">
        <v>4001470.486</v>
      </c>
      <c r="H203">
        <v>3698922.0819999999</v>
      </c>
      <c r="I203">
        <v>3851956.24</v>
      </c>
      <c r="J203">
        <v>3936415.1740000001</v>
      </c>
      <c r="K203">
        <v>3887957.7039999999</v>
      </c>
      <c r="L203">
        <v>3875040.2059999998</v>
      </c>
      <c r="M203">
        <v>3858062.537</v>
      </c>
      <c r="N203">
        <v>3857101.4019999998</v>
      </c>
      <c r="O203">
        <v>3912699.8640000001</v>
      </c>
      <c r="P203">
        <v>3952855.74</v>
      </c>
      <c r="Q203">
        <v>3938556.9180000001</v>
      </c>
      <c r="R203">
        <v>3849498.4389999998</v>
      </c>
      <c r="S203">
        <v>3683496.6329999999</v>
      </c>
      <c r="T203">
        <v>3610284.3849999998</v>
      </c>
      <c r="U203">
        <v>3551205.915</v>
      </c>
      <c r="V203">
        <v>3516546.0830000001</v>
      </c>
      <c r="W203">
        <v>2987973.9730000002</v>
      </c>
      <c r="X203">
        <v>2818763.798</v>
      </c>
      <c r="Y203">
        <v>2659917.145</v>
      </c>
      <c r="Z203">
        <v>2491282.5049999999</v>
      </c>
      <c r="AA203">
        <v>2344516.4909999999</v>
      </c>
      <c r="AB203">
        <v>2217347.2949999999</v>
      </c>
      <c r="AC203">
        <v>2096528.2439999999</v>
      </c>
      <c r="AD203">
        <v>1990560.834</v>
      </c>
      <c r="AE203">
        <v>1889260.36</v>
      </c>
      <c r="AF203">
        <v>1789476.905</v>
      </c>
      <c r="AG203">
        <v>1697353.953</v>
      </c>
      <c r="AH203">
        <v>1603263.0959999999</v>
      </c>
      <c r="AI203">
        <v>1499349.834</v>
      </c>
      <c r="AJ203">
        <v>1392293.4739999999</v>
      </c>
      <c r="AK203">
        <v>1281962.227</v>
      </c>
      <c r="AL203">
        <v>1181985.452</v>
      </c>
      <c r="AM203">
        <v>1078930.446</v>
      </c>
      <c r="AN203">
        <v>998803.78300000005</v>
      </c>
      <c r="AO203">
        <v>916060.99190000002</v>
      </c>
      <c r="AP203">
        <v>830971.3456</v>
      </c>
      <c r="AQ203">
        <v>743671.91449999996</v>
      </c>
      <c r="AR203">
        <v>654206.97620000003</v>
      </c>
      <c r="AS203">
        <v>536745.60690000001</v>
      </c>
      <c r="AT203">
        <v>416136.72320000001</v>
      </c>
      <c r="AU203">
        <v>292520.6716</v>
      </c>
      <c r="AV203">
        <v>165852.5356</v>
      </c>
      <c r="AW203">
        <v>36008.573850000001</v>
      </c>
    </row>
    <row r="204" spans="2:49" x14ac:dyDescent="0.2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286145.36200000002</v>
      </c>
      <c r="G204">
        <v>271460.49229999998</v>
      </c>
      <c r="H204">
        <v>232158.27359999999</v>
      </c>
      <c r="I204">
        <v>243206.90220000001</v>
      </c>
      <c r="J204">
        <v>244833.85750000001</v>
      </c>
      <c r="K204">
        <v>224165.0834</v>
      </c>
      <c r="L204">
        <v>206778.18780000001</v>
      </c>
      <c r="M204">
        <v>199938.28589999999</v>
      </c>
      <c r="N204">
        <v>208017.3602</v>
      </c>
      <c r="O204">
        <v>207054.29259999999</v>
      </c>
      <c r="P204">
        <v>198416.07389999999</v>
      </c>
      <c r="Q204">
        <v>182412.71470000001</v>
      </c>
      <c r="R204">
        <v>165514.34650000001</v>
      </c>
      <c r="S204">
        <v>152761.27540000001</v>
      </c>
      <c r="T204">
        <v>141980.19959999999</v>
      </c>
      <c r="U204">
        <v>136097.8609</v>
      </c>
      <c r="V204">
        <v>133235.33129999999</v>
      </c>
      <c r="W204">
        <v>94367.074540000001</v>
      </c>
      <c r="X204">
        <v>91064.007710000005</v>
      </c>
      <c r="Y204">
        <v>66560.894740000003</v>
      </c>
      <c r="Z204">
        <v>51410.585700000003</v>
      </c>
      <c r="AA204">
        <v>40737.877719999997</v>
      </c>
      <c r="AB204">
        <v>33014.114179999997</v>
      </c>
      <c r="AC204">
        <v>27149.885470000001</v>
      </c>
      <c r="AD204">
        <v>24241.016149999999</v>
      </c>
      <c r="AE204">
        <v>22306.855350000002</v>
      </c>
      <c r="AF204">
        <v>20793.572550000001</v>
      </c>
      <c r="AG204">
        <v>19713.871330000002</v>
      </c>
      <c r="AH204">
        <v>18819.81525</v>
      </c>
      <c r="AI204">
        <v>17841.779180000001</v>
      </c>
      <c r="AJ204">
        <v>16803.913850000001</v>
      </c>
      <c r="AK204">
        <v>15705.18122</v>
      </c>
      <c r="AL204">
        <v>14708.81475</v>
      </c>
      <c r="AM204">
        <v>13657.64374</v>
      </c>
      <c r="AN204">
        <v>12877.3369</v>
      </c>
      <c r="AO204">
        <v>12033.28162</v>
      </c>
      <c r="AP204">
        <v>11125.72978</v>
      </c>
      <c r="AQ204">
        <v>10152.09484</v>
      </c>
      <c r="AR204">
        <v>9098.6360409999998</v>
      </c>
      <c r="AS204">
        <v>7580.6484170000003</v>
      </c>
      <c r="AT204">
        <v>5959.9262939999999</v>
      </c>
      <c r="AU204">
        <v>4242.1291090000004</v>
      </c>
      <c r="AV204">
        <v>2432.54961</v>
      </c>
      <c r="AW204">
        <v>533.83042550000005</v>
      </c>
    </row>
    <row r="205" spans="2:49" x14ac:dyDescent="0.2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2087211.629</v>
      </c>
      <c r="G205">
        <v>1900723.696</v>
      </c>
      <c r="H205">
        <v>1546621.07</v>
      </c>
      <c r="I205">
        <v>1687070.5830000001</v>
      </c>
      <c r="J205">
        <v>1688978.702</v>
      </c>
      <c r="K205">
        <v>1553999.926</v>
      </c>
      <c r="L205">
        <v>1523014.554</v>
      </c>
      <c r="M205">
        <v>1527988.1370000001</v>
      </c>
      <c r="N205">
        <v>1505012.4539999999</v>
      </c>
      <c r="O205">
        <v>1506620.1810000001</v>
      </c>
      <c r="P205">
        <v>1463924.34</v>
      </c>
      <c r="Q205">
        <v>1377595.5060000001</v>
      </c>
      <c r="R205">
        <v>1290448.273</v>
      </c>
      <c r="S205">
        <v>1227445.0649999999</v>
      </c>
      <c r="T205">
        <v>1183811.29</v>
      </c>
      <c r="U205">
        <v>1168406.355</v>
      </c>
      <c r="V205">
        <v>1169742.1399999999</v>
      </c>
      <c r="W205">
        <v>885170.91449999996</v>
      </c>
      <c r="X205">
        <v>854132.95609999995</v>
      </c>
      <c r="Y205">
        <v>583354.41980000003</v>
      </c>
      <c r="Z205">
        <v>474745.25309999997</v>
      </c>
      <c r="AA205">
        <v>394362.15730000002</v>
      </c>
      <c r="AB205">
        <v>333749.63569999998</v>
      </c>
      <c r="AC205">
        <v>285796.42450000002</v>
      </c>
      <c r="AD205">
        <v>262632.26409999997</v>
      </c>
      <c r="AE205">
        <v>247080.87280000001</v>
      </c>
      <c r="AF205">
        <v>234184.0704</v>
      </c>
      <c r="AG205">
        <v>225343.05919999999</v>
      </c>
      <c r="AH205">
        <v>218164.51500000001</v>
      </c>
      <c r="AI205">
        <v>209300.51930000001</v>
      </c>
      <c r="AJ205">
        <v>199116.2746</v>
      </c>
      <c r="AK205">
        <v>187608.94820000001</v>
      </c>
      <c r="AL205">
        <v>176846.6758</v>
      </c>
      <c r="AM205">
        <v>165027.3989</v>
      </c>
      <c r="AN205">
        <v>156378.92679999999</v>
      </c>
      <c r="AO205">
        <v>146778.15710000001</v>
      </c>
      <c r="AP205">
        <v>136222.5166</v>
      </c>
      <c r="AQ205">
        <v>124685.9602</v>
      </c>
      <c r="AR205">
        <v>112031.3539</v>
      </c>
      <c r="AS205">
        <v>93708.674840000007</v>
      </c>
      <c r="AT205">
        <v>73959.380990000005</v>
      </c>
      <c r="AU205">
        <v>52838.744550000003</v>
      </c>
      <c r="AV205">
        <v>30406.960770000002</v>
      </c>
      <c r="AW205">
        <v>6693.3267379999998</v>
      </c>
    </row>
    <row r="206" spans="2:49" x14ac:dyDescent="0.2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624055.08200000005</v>
      </c>
      <c r="G206">
        <v>573655.02760000003</v>
      </c>
      <c r="H206">
        <v>484602.33649999998</v>
      </c>
      <c r="I206">
        <v>522303.4191</v>
      </c>
      <c r="J206">
        <v>512868.44790000003</v>
      </c>
      <c r="K206">
        <v>471371.45159999997</v>
      </c>
      <c r="L206">
        <v>448877.27429999999</v>
      </c>
      <c r="M206">
        <v>447342.05680000002</v>
      </c>
      <c r="N206">
        <v>428813.51280000003</v>
      </c>
      <c r="O206">
        <v>414710.76130000001</v>
      </c>
      <c r="P206">
        <v>382877.4302</v>
      </c>
      <c r="Q206">
        <v>337236.29430000001</v>
      </c>
      <c r="R206">
        <v>299655.43030000001</v>
      </c>
      <c r="S206">
        <v>270849.25069999998</v>
      </c>
      <c r="T206">
        <v>253404.21119999999</v>
      </c>
      <c r="U206">
        <v>245653.96350000001</v>
      </c>
      <c r="V206">
        <v>244108.2077</v>
      </c>
      <c r="W206">
        <v>172091.97889999999</v>
      </c>
      <c r="X206">
        <v>166031.34099999999</v>
      </c>
      <c r="Y206">
        <v>100414.93150000001</v>
      </c>
      <c r="Z206">
        <v>75821.535640000002</v>
      </c>
      <c r="AA206">
        <v>58903.514589999999</v>
      </c>
      <c r="AB206">
        <v>46980.648679999998</v>
      </c>
      <c r="AC206">
        <v>38132.840689999997</v>
      </c>
      <c r="AD206">
        <v>33995.682820000002</v>
      </c>
      <c r="AE206">
        <v>31502.574250000001</v>
      </c>
      <c r="AF206">
        <v>29680.151999999998</v>
      </c>
      <c r="AG206">
        <v>28501.475890000002</v>
      </c>
      <c r="AH206">
        <v>27572.647410000001</v>
      </c>
      <c r="AI206">
        <v>26467.1325</v>
      </c>
      <c r="AJ206">
        <v>25244.968789999999</v>
      </c>
      <c r="AK206">
        <v>23889.864710000002</v>
      </c>
      <c r="AL206">
        <v>22654.96715</v>
      </c>
      <c r="AM206">
        <v>21292.230930000002</v>
      </c>
      <c r="AN206">
        <v>20336.027010000002</v>
      </c>
      <c r="AO206">
        <v>19251.173510000001</v>
      </c>
      <c r="AP206">
        <v>18020.265660000001</v>
      </c>
      <c r="AQ206">
        <v>16629.420429999998</v>
      </c>
      <c r="AR206">
        <v>15058.78385</v>
      </c>
      <c r="AS206">
        <v>12692.70881</v>
      </c>
      <c r="AT206">
        <v>10091.1924</v>
      </c>
      <c r="AU206">
        <v>7260.9610380000004</v>
      </c>
      <c r="AV206">
        <v>4207.0925800000005</v>
      </c>
      <c r="AW206">
        <v>932.00764370000002</v>
      </c>
    </row>
    <row r="207" spans="2:49" x14ac:dyDescent="0.2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9119515.3039999995</v>
      </c>
      <c r="G207">
        <v>8864319.4629999995</v>
      </c>
      <c r="H207">
        <v>7930191.2800000003</v>
      </c>
      <c r="I207">
        <v>8069195.8810000001</v>
      </c>
      <c r="J207">
        <v>8096469.5279999999</v>
      </c>
      <c r="K207">
        <v>7731597.7230000002</v>
      </c>
      <c r="L207">
        <v>7373546.2130000005</v>
      </c>
      <c r="M207">
        <v>7204958.3959999997</v>
      </c>
      <c r="N207">
        <v>7082912.1529999999</v>
      </c>
      <c r="O207">
        <v>7164554.1560000004</v>
      </c>
      <c r="P207">
        <v>7133762.6600000001</v>
      </c>
      <c r="Q207">
        <v>6817506.8839999996</v>
      </c>
      <c r="R207">
        <v>6465435.8799999999</v>
      </c>
      <c r="S207">
        <v>6249110.1579999998</v>
      </c>
      <c r="T207">
        <v>5995223.5729999999</v>
      </c>
      <c r="U207">
        <v>5916919.8049999997</v>
      </c>
      <c r="V207">
        <v>5907574.0820000004</v>
      </c>
      <c r="W207">
        <v>4437239.8169999998</v>
      </c>
      <c r="X207">
        <v>4281795.7489999998</v>
      </c>
      <c r="Y207">
        <v>2916425.341</v>
      </c>
      <c r="Z207">
        <v>2364388.83</v>
      </c>
      <c r="AA207">
        <v>1951739.449</v>
      </c>
      <c r="AB207">
        <v>1639487.7290000001</v>
      </c>
      <c r="AC207">
        <v>1392461.3370000001</v>
      </c>
      <c r="AD207">
        <v>1280893.889</v>
      </c>
      <c r="AE207">
        <v>1206312.7919999999</v>
      </c>
      <c r="AF207">
        <v>1147484.6780000001</v>
      </c>
      <c r="AG207">
        <v>1108085.3019999999</v>
      </c>
      <c r="AH207">
        <v>1075929.6070000001</v>
      </c>
      <c r="AI207">
        <v>1036769.477</v>
      </c>
      <c r="AJ207">
        <v>989863.61410000001</v>
      </c>
      <c r="AK207">
        <v>936202.84</v>
      </c>
      <c r="AL207">
        <v>885669.44220000005</v>
      </c>
      <c r="AM207">
        <v>828980.94189999998</v>
      </c>
      <c r="AN207">
        <v>788365.96030000004</v>
      </c>
      <c r="AO207">
        <v>741862.41590000002</v>
      </c>
      <c r="AP207">
        <v>689898.19799999997</v>
      </c>
      <c r="AQ207">
        <v>632431.75600000005</v>
      </c>
      <c r="AR207">
        <v>568398.79819999996</v>
      </c>
      <c r="AS207">
        <v>475339.95400000003</v>
      </c>
      <c r="AT207">
        <v>375340.71639999998</v>
      </c>
      <c r="AU207">
        <v>268216.92830000003</v>
      </c>
      <c r="AV207">
        <v>154349.97839999999</v>
      </c>
      <c r="AW207">
        <v>33971.641710000004</v>
      </c>
    </row>
    <row r="208" spans="2:49" x14ac:dyDescent="0.2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620566.79819999996</v>
      </c>
      <c r="G208">
        <v>602225.13699999999</v>
      </c>
      <c r="H208">
        <v>534879.58530000004</v>
      </c>
      <c r="I208">
        <v>531156.62029999995</v>
      </c>
      <c r="J208">
        <v>544907.35129999998</v>
      </c>
      <c r="K208">
        <v>530793.79</v>
      </c>
      <c r="L208">
        <v>521961.92259999999</v>
      </c>
      <c r="M208">
        <v>487170.82400000002</v>
      </c>
      <c r="N208">
        <v>445296.71649999998</v>
      </c>
      <c r="O208">
        <v>422679.28</v>
      </c>
      <c r="P208">
        <v>406194.4278</v>
      </c>
      <c r="Q208">
        <v>385848.8996</v>
      </c>
      <c r="R208">
        <v>364246.10840000003</v>
      </c>
      <c r="S208">
        <v>441086.22940000001</v>
      </c>
      <c r="T208">
        <v>437398.06180000002</v>
      </c>
      <c r="U208">
        <v>440452.2231</v>
      </c>
      <c r="V208">
        <v>460573.82130000001</v>
      </c>
      <c r="W208">
        <v>419795.74229999998</v>
      </c>
      <c r="X208">
        <v>405037.98849999998</v>
      </c>
      <c r="Y208">
        <v>390898.03850000002</v>
      </c>
      <c r="Z208">
        <v>370410.99440000003</v>
      </c>
      <c r="AA208">
        <v>348360.57270000002</v>
      </c>
      <c r="AB208">
        <v>325133.34620000003</v>
      </c>
      <c r="AC208">
        <v>302080.2096</v>
      </c>
      <c r="AD208">
        <v>290324.01990000001</v>
      </c>
      <c r="AE208">
        <v>275239.93190000003</v>
      </c>
      <c r="AF208">
        <v>259552.7231</v>
      </c>
      <c r="AG208">
        <v>245363.6832</v>
      </c>
      <c r="AH208">
        <v>231854.4571</v>
      </c>
      <c r="AI208">
        <v>216621.94930000001</v>
      </c>
      <c r="AJ208">
        <v>199941.96720000001</v>
      </c>
      <c r="AK208">
        <v>182873.91649999999</v>
      </c>
      <c r="AL208">
        <v>166976.58670000001</v>
      </c>
      <c r="AM208">
        <v>150914.4718</v>
      </c>
      <c r="AN208">
        <v>139574.28640000001</v>
      </c>
      <c r="AO208">
        <v>127550.24400000001</v>
      </c>
      <c r="AP208">
        <v>115213.24430000001</v>
      </c>
      <c r="AQ208">
        <v>102857.14599999999</v>
      </c>
      <c r="AR208">
        <v>89864.215859999997</v>
      </c>
      <c r="AS208">
        <v>73136.592690000005</v>
      </c>
      <c r="AT208">
        <v>56512.961439999999</v>
      </c>
      <c r="AU208">
        <v>39541.478219999997</v>
      </c>
      <c r="AV208">
        <v>22294.096669999999</v>
      </c>
      <c r="AW208">
        <v>4827.6284269999996</v>
      </c>
    </row>
    <row r="209" spans="2:49" x14ac:dyDescent="0.2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42671.356570000004</v>
      </c>
      <c r="G209">
        <v>40962.057780000003</v>
      </c>
      <c r="H209">
        <v>38341.495779999997</v>
      </c>
      <c r="I209">
        <v>39691.083229999997</v>
      </c>
      <c r="J209">
        <v>39518.54178</v>
      </c>
      <c r="K209">
        <v>38016.998310000003</v>
      </c>
      <c r="L209">
        <v>37885.626230000002</v>
      </c>
      <c r="M209">
        <v>38395.510889999998</v>
      </c>
      <c r="N209">
        <v>37313.496890000002</v>
      </c>
      <c r="O209">
        <v>38915.623059999998</v>
      </c>
      <c r="P209">
        <v>39394.925289999999</v>
      </c>
      <c r="Q209">
        <v>38602.678039999999</v>
      </c>
      <c r="R209">
        <v>37125.088389999997</v>
      </c>
      <c r="S209">
        <v>34344.592689999998</v>
      </c>
      <c r="T209">
        <v>33779.055359999998</v>
      </c>
      <c r="U209">
        <v>33739.521719999997</v>
      </c>
      <c r="V209">
        <v>33923.16762</v>
      </c>
      <c r="W209">
        <v>29999.45334</v>
      </c>
      <c r="X209">
        <v>28944.188279999998</v>
      </c>
      <c r="Y209">
        <v>28360.041499999999</v>
      </c>
      <c r="Z209">
        <v>27136.034520000001</v>
      </c>
      <c r="AA209">
        <v>26150.1067</v>
      </c>
      <c r="AB209">
        <v>25338.67568</v>
      </c>
      <c r="AC209">
        <v>24541.377199999999</v>
      </c>
      <c r="AD209">
        <v>23862.993770000001</v>
      </c>
      <c r="AE209">
        <v>23158.45045</v>
      </c>
      <c r="AF209">
        <v>22398.066879999998</v>
      </c>
      <c r="AG209">
        <v>21819.628280000001</v>
      </c>
      <c r="AH209">
        <v>21263.425370000001</v>
      </c>
      <c r="AI209">
        <v>20486.99584</v>
      </c>
      <c r="AJ209">
        <v>19517.595109999998</v>
      </c>
      <c r="AK209">
        <v>18375.520079999998</v>
      </c>
      <c r="AL209">
        <v>17282.42354</v>
      </c>
      <c r="AM209">
        <v>16060.794320000001</v>
      </c>
      <c r="AN209">
        <v>15163.7287</v>
      </c>
      <c r="AO209">
        <v>14176.512650000001</v>
      </c>
      <c r="AP209">
        <v>13092.03786</v>
      </c>
      <c r="AQ209">
        <v>11910.222100000001</v>
      </c>
      <c r="AR209">
        <v>10635.048559999999</v>
      </c>
      <c r="AS209">
        <v>8849.6497899999995</v>
      </c>
      <c r="AT209">
        <v>6955.6465710000002</v>
      </c>
      <c r="AU209">
        <v>4952.6205819999996</v>
      </c>
      <c r="AV209">
        <v>2842.5262750000002</v>
      </c>
      <c r="AW209">
        <v>624.18297810000001</v>
      </c>
    </row>
    <row r="210" spans="2:49" x14ac:dyDescent="0.2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57705.340250000001</v>
      </c>
      <c r="G210">
        <v>55563.750630000002</v>
      </c>
      <c r="H210">
        <v>51665.843979999998</v>
      </c>
      <c r="I210">
        <v>52771.166380000002</v>
      </c>
      <c r="J210">
        <v>52331.428670000001</v>
      </c>
      <c r="K210">
        <v>51081.020530000002</v>
      </c>
      <c r="L210">
        <v>50979.532469999998</v>
      </c>
      <c r="M210">
        <v>50618.736010000001</v>
      </c>
      <c r="N210">
        <v>46776.01468</v>
      </c>
      <c r="O210">
        <v>46933.104549999996</v>
      </c>
      <c r="P210">
        <v>46805.27001</v>
      </c>
      <c r="Q210">
        <v>46362.974970000003</v>
      </c>
      <c r="R210">
        <v>45416.395109999998</v>
      </c>
      <c r="S210">
        <v>43525.395040000003</v>
      </c>
      <c r="T210">
        <v>44319.37328</v>
      </c>
      <c r="U210">
        <v>44830.187429999998</v>
      </c>
      <c r="V210">
        <v>44842.889029999998</v>
      </c>
      <c r="W210">
        <v>65762.153860000006</v>
      </c>
      <c r="X210">
        <v>88430.348410000006</v>
      </c>
      <c r="Y210">
        <v>111997.3152</v>
      </c>
      <c r="Z210">
        <v>131558.18859999999</v>
      </c>
      <c r="AA210">
        <v>149259.99119999999</v>
      </c>
      <c r="AB210">
        <v>165366.39249999999</v>
      </c>
      <c r="AC210">
        <v>179428.05470000001</v>
      </c>
      <c r="AD210">
        <v>176934.14230000001</v>
      </c>
      <c r="AE210">
        <v>174267.3609</v>
      </c>
      <c r="AF210">
        <v>171100.71909999999</v>
      </c>
      <c r="AG210">
        <v>168105.47820000001</v>
      </c>
      <c r="AH210">
        <v>164354.5491</v>
      </c>
      <c r="AI210">
        <v>159152.5172</v>
      </c>
      <c r="AJ210">
        <v>152764.59539999999</v>
      </c>
      <c r="AK210">
        <v>145163.56599999999</v>
      </c>
      <c r="AL210">
        <v>137916.17980000001</v>
      </c>
      <c r="AM210">
        <v>129541.4601</v>
      </c>
      <c r="AN210">
        <v>123360.16529999999</v>
      </c>
      <c r="AO210">
        <v>116268.64139999999</v>
      </c>
      <c r="AP210">
        <v>108272.9316</v>
      </c>
      <c r="AQ210">
        <v>99381.666649999999</v>
      </c>
      <c r="AR210">
        <v>89705.138529999997</v>
      </c>
      <c r="AS210">
        <v>75472.904049999997</v>
      </c>
      <c r="AT210">
        <v>59956.08453</v>
      </c>
      <c r="AU210">
        <v>43157.055659999998</v>
      </c>
      <c r="AV210">
        <v>25041.449690000001</v>
      </c>
      <c r="AW210">
        <v>5560.5223050000004</v>
      </c>
    </row>
    <row r="211" spans="2:49" x14ac:dyDescent="0.2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56611.150170000001</v>
      </c>
      <c r="G211">
        <v>54498.959759999998</v>
      </c>
      <c r="H211">
        <v>50097.299070000001</v>
      </c>
      <c r="I211">
        <v>51186.049039999998</v>
      </c>
      <c r="J211">
        <v>51399.4686</v>
      </c>
      <c r="K211">
        <v>49619.165489999999</v>
      </c>
      <c r="L211">
        <v>48931.675719999999</v>
      </c>
      <c r="M211">
        <v>49152.741269999999</v>
      </c>
      <c r="N211">
        <v>47375.222170000001</v>
      </c>
      <c r="O211">
        <v>47181.517019999999</v>
      </c>
      <c r="P211">
        <v>46380.170449999998</v>
      </c>
      <c r="Q211">
        <v>44862.526729999998</v>
      </c>
      <c r="R211">
        <v>43176.443249999997</v>
      </c>
      <c r="S211">
        <v>41914.045169999998</v>
      </c>
      <c r="T211">
        <v>41826.028680000003</v>
      </c>
      <c r="U211">
        <v>41590.039040000003</v>
      </c>
      <c r="V211">
        <v>41328.029640000001</v>
      </c>
      <c r="W211">
        <v>103500.55710000001</v>
      </c>
      <c r="X211">
        <v>164580.32149999999</v>
      </c>
      <c r="Y211">
        <v>218123.31719999999</v>
      </c>
      <c r="Z211">
        <v>264476.92139999999</v>
      </c>
      <c r="AA211">
        <v>304474.50459999999</v>
      </c>
      <c r="AB211">
        <v>339244.38020000001</v>
      </c>
      <c r="AC211">
        <v>368502.52120000002</v>
      </c>
      <c r="AD211">
        <v>396394.02960000001</v>
      </c>
      <c r="AE211">
        <v>418628.60149999999</v>
      </c>
      <c r="AF211">
        <v>436029.6165</v>
      </c>
      <c r="AG211">
        <v>450462.47580000001</v>
      </c>
      <c r="AH211">
        <v>459618.02</v>
      </c>
      <c r="AI211">
        <v>460746.58020000003</v>
      </c>
      <c r="AJ211">
        <v>454780.88819999999</v>
      </c>
      <c r="AK211">
        <v>441951.84490000003</v>
      </c>
      <c r="AL211">
        <v>427233.37030000001</v>
      </c>
      <c r="AM211">
        <v>406534.54190000001</v>
      </c>
      <c r="AN211">
        <v>390402.03820000001</v>
      </c>
      <c r="AO211">
        <v>369609.6839</v>
      </c>
      <c r="AP211">
        <v>344796.72129999998</v>
      </c>
      <c r="AQ211">
        <v>316405.65870000003</v>
      </c>
      <c r="AR211">
        <v>284623.71110000001</v>
      </c>
      <c r="AS211">
        <v>238264.5797</v>
      </c>
      <c r="AT211">
        <v>188278.57060000001</v>
      </c>
      <c r="AU211">
        <v>134758.50390000001</v>
      </c>
      <c r="AV211">
        <v>77742.671589999998</v>
      </c>
      <c r="AW211">
        <v>17167.600729999998</v>
      </c>
    </row>
    <row r="212" spans="2:49" x14ac:dyDescent="0.2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269425.04029999999</v>
      </c>
      <c r="G212">
        <v>244389.4976</v>
      </c>
      <c r="H212">
        <v>176656.8682</v>
      </c>
      <c r="I212">
        <v>227215.08850000001</v>
      </c>
      <c r="J212">
        <v>194183.69949999999</v>
      </c>
      <c r="K212">
        <v>245918.14629999999</v>
      </c>
      <c r="L212">
        <v>230778.44829999999</v>
      </c>
      <c r="M212">
        <v>208018.29519999999</v>
      </c>
      <c r="N212">
        <v>177059.4816</v>
      </c>
      <c r="O212">
        <v>137363.8498</v>
      </c>
      <c r="P212">
        <v>113999.1871</v>
      </c>
      <c r="Q212">
        <v>95579.106849999996</v>
      </c>
      <c r="R212">
        <v>85757.018320000003</v>
      </c>
      <c r="S212">
        <v>89561.065539999996</v>
      </c>
      <c r="T212">
        <v>88044.195210000005</v>
      </c>
      <c r="U212">
        <v>88070.436230000007</v>
      </c>
      <c r="V212">
        <v>89076.066380000004</v>
      </c>
      <c r="W212">
        <v>67131.911760000003</v>
      </c>
      <c r="X212">
        <v>64849.55257</v>
      </c>
      <c r="Y212">
        <v>62079.452319999997</v>
      </c>
      <c r="Z212">
        <v>60199.541010000001</v>
      </c>
      <c r="AA212">
        <v>58570.034330000002</v>
      </c>
      <c r="AB212">
        <v>57094.060960000003</v>
      </c>
      <c r="AC212">
        <v>55597.517</v>
      </c>
      <c r="AD212">
        <v>54253.873319999999</v>
      </c>
      <c r="AE212">
        <v>52736.658779999998</v>
      </c>
      <c r="AF212">
        <v>51094.680560000001</v>
      </c>
      <c r="AG212">
        <v>49499.799659999997</v>
      </c>
      <c r="AH212">
        <v>47730.008849999998</v>
      </c>
      <c r="AI212">
        <v>45580.134120000002</v>
      </c>
      <c r="AJ212">
        <v>43150.192369999997</v>
      </c>
      <c r="AK212">
        <v>40458.74568</v>
      </c>
      <c r="AL212">
        <v>37872.187729999998</v>
      </c>
      <c r="AM212">
        <v>35029.658329999998</v>
      </c>
      <c r="AN212">
        <v>32893.200700000001</v>
      </c>
      <c r="AO212">
        <v>30576.646120000001</v>
      </c>
      <c r="AP212">
        <v>28091.506460000001</v>
      </c>
      <c r="AQ212">
        <v>25443.359199999999</v>
      </c>
      <c r="AR212">
        <v>22628.582439999998</v>
      </c>
      <c r="AS212">
        <v>18893.398300000001</v>
      </c>
      <c r="AT212">
        <v>14996.897709999999</v>
      </c>
      <c r="AU212">
        <v>10815.477279999999</v>
      </c>
      <c r="AV212">
        <v>6298.8849010000004</v>
      </c>
      <c r="AW212">
        <v>1403.661335</v>
      </c>
    </row>
    <row r="213" spans="2:49" x14ac:dyDescent="0.2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229181.65090000001</v>
      </c>
      <c r="G213">
        <v>229394.15239999999</v>
      </c>
      <c r="H213">
        <v>178333.9969</v>
      </c>
      <c r="I213">
        <v>185950.49609999999</v>
      </c>
      <c r="J213">
        <v>199272.54500000001</v>
      </c>
      <c r="K213">
        <v>196933.43229999999</v>
      </c>
      <c r="L213">
        <v>188553.9847</v>
      </c>
      <c r="M213">
        <v>183583.30590000001</v>
      </c>
      <c r="N213">
        <v>178870.79060000001</v>
      </c>
      <c r="O213">
        <v>170766.74770000001</v>
      </c>
      <c r="P213">
        <v>165815.9436</v>
      </c>
      <c r="Q213">
        <v>160974.117</v>
      </c>
      <c r="R213">
        <v>147809.22039999999</v>
      </c>
      <c r="S213">
        <v>136530.89350000001</v>
      </c>
      <c r="T213">
        <v>132630.39799999999</v>
      </c>
      <c r="U213">
        <v>130026.5738</v>
      </c>
      <c r="V213">
        <v>128752.48579999999</v>
      </c>
      <c r="W213">
        <v>110133.6431</v>
      </c>
      <c r="X213">
        <v>107167.89659999999</v>
      </c>
      <c r="Y213">
        <v>101249.4077</v>
      </c>
      <c r="Z213">
        <v>95255.628970000005</v>
      </c>
      <c r="AA213">
        <v>89557.534849999996</v>
      </c>
      <c r="AB213">
        <v>84306.415349999996</v>
      </c>
      <c r="AC213">
        <v>79129.193599999999</v>
      </c>
      <c r="AD213">
        <v>73866.839590000003</v>
      </c>
      <c r="AE213">
        <v>68838.828819999995</v>
      </c>
      <c r="AF213">
        <v>63998.830990000002</v>
      </c>
      <c r="AG213">
        <v>59550.643770000002</v>
      </c>
      <c r="AH213">
        <v>55171.201029999997</v>
      </c>
      <c r="AI213">
        <v>50575.528019999998</v>
      </c>
      <c r="AJ213">
        <v>45932.994659999997</v>
      </c>
      <c r="AK213">
        <v>41294.810490000003</v>
      </c>
      <c r="AL213">
        <v>37135.616309999998</v>
      </c>
      <c r="AM213">
        <v>33031.065260000003</v>
      </c>
      <c r="AN213">
        <v>29915.205139999998</v>
      </c>
      <c r="AO213">
        <v>26874.8318</v>
      </c>
      <c r="AP213">
        <v>23884.909960000001</v>
      </c>
      <c r="AQ213">
        <v>20942.01583</v>
      </c>
      <c r="AR213">
        <v>18045.196329999999</v>
      </c>
      <c r="AS213">
        <v>14497.101989999999</v>
      </c>
      <c r="AT213">
        <v>11043.247950000001</v>
      </c>
      <c r="AU213">
        <v>7632.6513459999996</v>
      </c>
      <c r="AV213">
        <v>4255.5752329999996</v>
      </c>
      <c r="AW213">
        <v>906.73424320000004</v>
      </c>
    </row>
    <row r="214" spans="2:49" x14ac:dyDescent="0.2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8689548.2789999899</v>
      </c>
      <c r="G214">
        <v>9039364.3959999997</v>
      </c>
      <c r="H214">
        <v>9020797.8420000002</v>
      </c>
      <c r="I214">
        <v>9727467.6329999994</v>
      </c>
      <c r="J214">
        <v>10201958.16</v>
      </c>
      <c r="K214">
        <v>10290037.699999999</v>
      </c>
      <c r="L214">
        <v>10451709.16</v>
      </c>
      <c r="M214">
        <v>10851645.93</v>
      </c>
      <c r="N214">
        <v>11526755.380000001</v>
      </c>
      <c r="O214">
        <v>11353012.119999999</v>
      </c>
      <c r="P214">
        <v>10753526.460000001</v>
      </c>
      <c r="Q214">
        <v>9687410.2699999996</v>
      </c>
      <c r="R214">
        <v>8572916.0089999996</v>
      </c>
      <c r="S214">
        <v>7605973.8480000002</v>
      </c>
      <c r="T214">
        <v>7257826.9100000001</v>
      </c>
      <c r="U214">
        <v>7017902.7560000001</v>
      </c>
      <c r="V214">
        <v>6863721.9100000001</v>
      </c>
      <c r="W214">
        <v>6465007.0080000004</v>
      </c>
      <c r="X214">
        <v>6238607.7819999997</v>
      </c>
      <c r="Y214">
        <v>6401123.9369999999</v>
      </c>
      <c r="Z214">
        <v>6470692.2479999997</v>
      </c>
      <c r="AA214">
        <v>6427343.6529999999</v>
      </c>
      <c r="AB214">
        <v>6302202.8930000002</v>
      </c>
      <c r="AC214">
        <v>6081868.6840000004</v>
      </c>
      <c r="AD214">
        <v>5772920.0460000001</v>
      </c>
      <c r="AE214">
        <v>5362955.6730000004</v>
      </c>
      <c r="AF214">
        <v>4924403.5760000004</v>
      </c>
      <c r="AG214">
        <v>4514738.8119999999</v>
      </c>
      <c r="AH214">
        <v>4119728.9369999999</v>
      </c>
      <c r="AI214">
        <v>3715051.88</v>
      </c>
      <c r="AJ214">
        <v>3319345.3849999998</v>
      </c>
      <c r="AK214">
        <v>2935913.6329999999</v>
      </c>
      <c r="AL214">
        <v>2597539.0989999999</v>
      </c>
      <c r="AM214">
        <v>2273150.8829999999</v>
      </c>
      <c r="AN214">
        <v>2019703.976</v>
      </c>
      <c r="AO214">
        <v>1778361.59</v>
      </c>
      <c r="AP214">
        <v>1548644.5360000001</v>
      </c>
      <c r="AQ214">
        <v>1330278.4639999999</v>
      </c>
      <c r="AR214">
        <v>1122941.2150000001</v>
      </c>
      <c r="AS214">
        <v>884186.68149999995</v>
      </c>
      <c r="AT214">
        <v>658008.98369999998</v>
      </c>
      <c r="AU214">
        <v>444009.0539</v>
      </c>
      <c r="AV214">
        <v>241679.55179999999</v>
      </c>
      <c r="AW214">
        <v>50358.402009999998</v>
      </c>
    </row>
    <row r="215" spans="2:49" x14ac:dyDescent="0.2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4797493.2680000002</v>
      </c>
      <c r="G215">
        <v>4891743.7060000002</v>
      </c>
      <c r="H215">
        <v>5157464.7620000001</v>
      </c>
      <c r="I215">
        <v>5345584.0149999997</v>
      </c>
      <c r="J215">
        <v>5436424.6200000001</v>
      </c>
      <c r="K215">
        <v>5437772.6629999997</v>
      </c>
      <c r="L215">
        <v>5503433.0350000001</v>
      </c>
      <c r="M215">
        <v>5625432.2280000001</v>
      </c>
      <c r="N215">
        <v>5889153.9539999999</v>
      </c>
      <c r="O215">
        <v>5744045.267</v>
      </c>
      <c r="P215">
        <v>5352277.2369999997</v>
      </c>
      <c r="Q215">
        <v>4740426.9649999999</v>
      </c>
      <c r="R215">
        <v>4158620.361</v>
      </c>
      <c r="S215">
        <v>3667036.77</v>
      </c>
      <c r="T215">
        <v>3515632.8840000001</v>
      </c>
      <c r="U215">
        <v>3437389.9649999999</v>
      </c>
      <c r="V215">
        <v>3409064.4810000001</v>
      </c>
      <c r="W215">
        <v>3061941.909</v>
      </c>
      <c r="X215">
        <v>2954756.82</v>
      </c>
      <c r="Y215">
        <v>2978878.7420000001</v>
      </c>
      <c r="Z215">
        <v>2896702.764</v>
      </c>
      <c r="AA215">
        <v>2788927.2659999998</v>
      </c>
      <c r="AB215">
        <v>2664996.02</v>
      </c>
      <c r="AC215">
        <v>2517673.986</v>
      </c>
      <c r="AD215">
        <v>2376225.1320000002</v>
      </c>
      <c r="AE215">
        <v>2208692.7949999999</v>
      </c>
      <c r="AF215">
        <v>2034253.9979999999</v>
      </c>
      <c r="AG215">
        <v>1874438.0149999999</v>
      </c>
      <c r="AH215">
        <v>1721373.075</v>
      </c>
      <c r="AI215">
        <v>1563069.6440000001</v>
      </c>
      <c r="AJ215">
        <v>1407113.9909999999</v>
      </c>
      <c r="AK215">
        <v>1254493.0730000001</v>
      </c>
      <c r="AL215">
        <v>1119164.3149999999</v>
      </c>
      <c r="AM215">
        <v>988039.02850000001</v>
      </c>
      <c r="AN215">
        <v>885780.62210000004</v>
      </c>
      <c r="AO215">
        <v>787147.96290000004</v>
      </c>
      <c r="AP215">
        <v>691983.43790000002</v>
      </c>
      <c r="AQ215">
        <v>600202.71580000001</v>
      </c>
      <c r="AR215">
        <v>511660.63919999998</v>
      </c>
      <c r="AS215">
        <v>406804.55660000001</v>
      </c>
      <c r="AT215">
        <v>305569.06229999999</v>
      </c>
      <c r="AU215">
        <v>208056.51569999999</v>
      </c>
      <c r="AV215">
        <v>114242.7251</v>
      </c>
      <c r="AW215">
        <v>24011.490610000001</v>
      </c>
    </row>
    <row r="216" spans="2:49" x14ac:dyDescent="0.25">
      <c r="B216" s="274" t="s">
        <v>315</v>
      </c>
      <c r="C216">
        <v>0.96864644472622397</v>
      </c>
      <c r="D216">
        <v>0.984198376713873</v>
      </c>
      <c r="E216">
        <v>1</v>
      </c>
      <c r="F216">
        <v>0.99782705849999997</v>
      </c>
      <c r="G216">
        <v>0.96955832070000003</v>
      </c>
      <c r="H216">
        <v>0.93197244680000002</v>
      </c>
      <c r="I216">
        <v>0.92171507600000002</v>
      </c>
      <c r="J216">
        <v>0.90173932859999995</v>
      </c>
      <c r="K216">
        <v>0.87267555600000002</v>
      </c>
      <c r="L216">
        <v>0.84897293799999995</v>
      </c>
      <c r="M216">
        <v>0.83441207409999996</v>
      </c>
      <c r="N216">
        <v>0.82428012009999996</v>
      </c>
      <c r="O216">
        <v>0.79382735010000005</v>
      </c>
      <c r="P216">
        <v>0.7532655761</v>
      </c>
      <c r="Q216">
        <v>0.70415925160000004</v>
      </c>
      <c r="R216">
        <v>0.65772618630000002</v>
      </c>
      <c r="S216">
        <v>0.63596222710000005</v>
      </c>
      <c r="T216">
        <v>0.63174360559999998</v>
      </c>
      <c r="U216">
        <v>0.62832639400000001</v>
      </c>
      <c r="V216">
        <v>0.62613334269999998</v>
      </c>
      <c r="W216">
        <v>0.54338358740000003</v>
      </c>
      <c r="X216">
        <v>0.52240671309999998</v>
      </c>
      <c r="Y216">
        <v>0.4819518646</v>
      </c>
      <c r="Z216">
        <v>0.444910466</v>
      </c>
      <c r="AA216">
        <v>0.41008791989999999</v>
      </c>
      <c r="AB216">
        <v>0.37809694630000001</v>
      </c>
      <c r="AC216">
        <v>0.34763739780000003</v>
      </c>
      <c r="AD216">
        <v>0.31734052950000002</v>
      </c>
      <c r="AE216">
        <v>0.2881799706</v>
      </c>
      <c r="AF216">
        <v>0.26021821350000002</v>
      </c>
      <c r="AG216">
        <v>0.2348829375</v>
      </c>
      <c r="AH216">
        <v>0.2106241029</v>
      </c>
      <c r="AI216">
        <v>0.18565662359999999</v>
      </c>
      <c r="AJ216">
        <v>0.1613760565</v>
      </c>
      <c r="AK216">
        <v>0.13790387539999999</v>
      </c>
      <c r="AL216">
        <v>0.116851014</v>
      </c>
      <c r="AM216">
        <v>9.6493269199999995E-2</v>
      </c>
      <c r="AN216">
        <v>8.3808720500000003E-2</v>
      </c>
      <c r="AO216">
        <v>7.1860837699999999E-2</v>
      </c>
      <c r="AP216">
        <v>6.0325877600000001E-2</v>
      </c>
      <c r="AQ216">
        <v>4.9234525699999997E-2</v>
      </c>
      <c r="AR216">
        <v>3.8607845600000003E-2</v>
      </c>
      <c r="AS216">
        <v>3.05174748E-2</v>
      </c>
      <c r="AT216">
        <v>2.2936653099999999E-2</v>
      </c>
      <c r="AU216" s="39">
        <v>1.56035159E-2</v>
      </c>
      <c r="AV216">
        <v>8.5356544499999906E-3</v>
      </c>
      <c r="AW216">
        <v>1.78247857E-3</v>
      </c>
    </row>
    <row r="217" spans="2:49" x14ac:dyDescent="0.2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8254016.6359999999</v>
      </c>
      <c r="G217">
        <v>8010343.9890000001</v>
      </c>
      <c r="H217">
        <v>7307866.2189999996</v>
      </c>
      <c r="I217">
        <v>7076358.7939999998</v>
      </c>
      <c r="J217">
        <v>6929761.6909999996</v>
      </c>
      <c r="K217">
        <v>6706723.375</v>
      </c>
      <c r="L217">
        <v>6383465.9500000002</v>
      </c>
      <c r="M217">
        <v>6053620.7240000004</v>
      </c>
      <c r="N217">
        <v>5662027.034</v>
      </c>
      <c r="O217">
        <v>5800581.2680000002</v>
      </c>
      <c r="P217">
        <v>6092025.4280000003</v>
      </c>
      <c r="Q217">
        <v>6434212.5410000002</v>
      </c>
      <c r="R217">
        <v>6586152.7690000003</v>
      </c>
      <c r="S217">
        <v>9291991.9399999995</v>
      </c>
      <c r="T217">
        <v>7466412.2240000004</v>
      </c>
      <c r="U217">
        <v>5159579.7029999997</v>
      </c>
      <c r="V217">
        <v>2971649.503</v>
      </c>
      <c r="W217">
        <v>7137756.7000000002</v>
      </c>
      <c r="X217">
        <v>7651539.8169999998</v>
      </c>
      <c r="Y217">
        <v>7520957.0070000002</v>
      </c>
      <c r="Z217">
        <v>6981682.7779999999</v>
      </c>
      <c r="AA217">
        <v>6380724.7819999997</v>
      </c>
      <c r="AB217">
        <v>5807341.6950000003</v>
      </c>
      <c r="AC217">
        <v>5254741.1509999996</v>
      </c>
      <c r="AD217">
        <v>4680181.51</v>
      </c>
      <c r="AE217">
        <v>4136012.48</v>
      </c>
      <c r="AF217">
        <v>3630548.588</v>
      </c>
      <c r="AG217">
        <v>3056939.3960000002</v>
      </c>
      <c r="AH217">
        <v>2527697.0419999999</v>
      </c>
      <c r="AI217">
        <v>1894510.747</v>
      </c>
      <c r="AJ217">
        <v>1336298.9469999999</v>
      </c>
      <c r="AK217">
        <v>862010.81499999994</v>
      </c>
      <c r="AL217">
        <v>487718.55849999998</v>
      </c>
      <c r="AM217">
        <v>179698.7053</v>
      </c>
      <c r="AN217">
        <v>157926.22870000001</v>
      </c>
      <c r="AO217">
        <v>149795.70420000001</v>
      </c>
      <c r="AP217">
        <v>141210.13449999999</v>
      </c>
      <c r="AQ217">
        <v>130914.77439999999</v>
      </c>
      <c r="AR217">
        <v>118852.63890000001</v>
      </c>
      <c r="AS217">
        <v>99640.801789999998</v>
      </c>
      <c r="AT217">
        <v>78846.390820000001</v>
      </c>
      <c r="AU217">
        <v>56507.335359999997</v>
      </c>
      <c r="AV217">
        <v>32625.222529999999</v>
      </c>
      <c r="AW217">
        <v>7203.6347610000003</v>
      </c>
    </row>
    <row r="218" spans="2:49" x14ac:dyDescent="0.25">
      <c r="B218" s="274" t="s">
        <v>317</v>
      </c>
      <c r="C218">
        <v>463787.91773491597</v>
      </c>
      <c r="D218">
        <v>471234.182770602</v>
      </c>
      <c r="E218">
        <v>478800</v>
      </c>
      <c r="F218">
        <v>480688.64319999999</v>
      </c>
      <c r="G218">
        <v>470155.50270000001</v>
      </c>
      <c r="H218">
        <v>452182.71299999999</v>
      </c>
      <c r="I218">
        <v>460382.26069999998</v>
      </c>
      <c r="J218">
        <v>521984.56780000002</v>
      </c>
      <c r="K218">
        <v>571886.74710000004</v>
      </c>
      <c r="L218">
        <v>634682.92310000001</v>
      </c>
      <c r="M218">
        <v>716347.43370000005</v>
      </c>
      <c r="N218">
        <v>817814.97649999999</v>
      </c>
      <c r="O218">
        <v>774787.66469999996</v>
      </c>
      <c r="P218">
        <v>712915.98860000004</v>
      </c>
      <c r="Q218">
        <v>631242.63280000002</v>
      </c>
      <c r="R218">
        <v>552008.66720000003</v>
      </c>
      <c r="S218">
        <v>269599.60920000001</v>
      </c>
      <c r="T218">
        <v>245157.34049999999</v>
      </c>
      <c r="U218">
        <v>228150.185</v>
      </c>
      <c r="V218">
        <v>213648.7579</v>
      </c>
      <c r="W218">
        <v>183393.30679999999</v>
      </c>
      <c r="X218">
        <v>185152.90590000001</v>
      </c>
      <c r="Y218">
        <v>166503.10819999999</v>
      </c>
      <c r="Z218">
        <v>155630.98370000001</v>
      </c>
      <c r="AA218">
        <v>146094.80679999999</v>
      </c>
      <c r="AB218">
        <v>138381.50599999999</v>
      </c>
      <c r="AC218">
        <v>130891.16929999999</v>
      </c>
      <c r="AD218">
        <v>124904.05590000001</v>
      </c>
      <c r="AE218">
        <v>118700.0675</v>
      </c>
      <c r="AF218">
        <v>109544.77650000001</v>
      </c>
      <c r="AG218">
        <v>104031.8765</v>
      </c>
      <c r="AH218">
        <v>98823.46802</v>
      </c>
      <c r="AI218">
        <v>92460.295440000002</v>
      </c>
      <c r="AJ218">
        <v>85767.61649</v>
      </c>
      <c r="AK218">
        <v>78830.117790000004</v>
      </c>
      <c r="AL218">
        <v>72824.199080000006</v>
      </c>
      <c r="AM218">
        <v>66603.549960000004</v>
      </c>
      <c r="AN218">
        <v>62096.883240000003</v>
      </c>
      <c r="AO218">
        <v>57375.740279999998</v>
      </c>
      <c r="AP218">
        <v>52436.960440000003</v>
      </c>
      <c r="AQ218">
        <v>47282.441590000002</v>
      </c>
      <c r="AR218">
        <v>41880.589950000001</v>
      </c>
      <c r="AS218">
        <v>27124.893960000001</v>
      </c>
      <c r="AT218">
        <v>15570.36803</v>
      </c>
      <c r="AU218">
        <v>7200.7313320000003</v>
      </c>
      <c r="AV218">
        <v>2014.0811220000001</v>
      </c>
      <c r="AW218">
        <v>62.60123995</v>
      </c>
    </row>
    <row r="219" spans="2:49" x14ac:dyDescent="0.2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259023183.30000001</v>
      </c>
      <c r="G219">
        <v>246700695.5</v>
      </c>
      <c r="H219">
        <v>226904020.80000001</v>
      </c>
      <c r="I219">
        <v>231038466.09999999</v>
      </c>
      <c r="J219">
        <v>228493261.90000001</v>
      </c>
      <c r="K219">
        <v>216689137.80000001</v>
      </c>
      <c r="L219">
        <v>210742569.19999999</v>
      </c>
      <c r="M219">
        <v>209800697.30000001</v>
      </c>
      <c r="N219">
        <v>207863648.09999999</v>
      </c>
      <c r="O219">
        <v>205003345.19999999</v>
      </c>
      <c r="P219">
        <v>198483454.19999999</v>
      </c>
      <c r="Q219">
        <v>190340826.5</v>
      </c>
      <c r="R219">
        <v>184572373.59999999</v>
      </c>
      <c r="S219">
        <v>178586552.40000001</v>
      </c>
      <c r="T219">
        <v>175804712.09999999</v>
      </c>
      <c r="U219">
        <v>174647360.80000001</v>
      </c>
      <c r="V219">
        <v>174740598.40000001</v>
      </c>
      <c r="W219">
        <v>167095905.09999999</v>
      </c>
      <c r="X219">
        <v>164872124.40000001</v>
      </c>
      <c r="Y219">
        <v>155155472.5</v>
      </c>
      <c r="Z219">
        <v>146337414.69999999</v>
      </c>
      <c r="AA219">
        <v>138324108.40000001</v>
      </c>
      <c r="AB219">
        <v>131498846.8</v>
      </c>
      <c r="AC219">
        <v>125379295.3</v>
      </c>
      <c r="AD219">
        <v>120057864.8</v>
      </c>
      <c r="AE219">
        <v>115198733.09999999</v>
      </c>
      <c r="AF219">
        <v>110249003.59999999</v>
      </c>
      <c r="AG219">
        <v>105983408.09999999</v>
      </c>
      <c r="AH219">
        <v>101856324.90000001</v>
      </c>
      <c r="AI219">
        <v>97214306.939999998</v>
      </c>
      <c r="AJ219">
        <v>92077469.340000004</v>
      </c>
      <c r="AK219">
        <v>86428348.530000001</v>
      </c>
      <c r="AL219">
        <v>80828901.959999904</v>
      </c>
      <c r="AM219">
        <v>74412247.310000002</v>
      </c>
      <c r="AN219">
        <v>71283027.700000003</v>
      </c>
      <c r="AO219">
        <v>67697181.989999995</v>
      </c>
      <c r="AP219">
        <v>63607021.329999998</v>
      </c>
      <c r="AQ219">
        <v>58916534.439999998</v>
      </c>
      <c r="AR219">
        <v>53402503.009999998</v>
      </c>
      <c r="AS219">
        <v>51386783.149999999</v>
      </c>
      <c r="AT219">
        <v>49305675.890000001</v>
      </c>
      <c r="AU219">
        <v>47154415.270000003</v>
      </c>
      <c r="AV219">
        <v>44932652.07</v>
      </c>
      <c r="AW219">
        <v>42666453.909999996</v>
      </c>
    </row>
    <row r="220" spans="2:49" x14ac:dyDescent="0.2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41581613.090000004</v>
      </c>
      <c r="G220">
        <v>37533926.469999999</v>
      </c>
      <c r="H220">
        <v>32559094.93</v>
      </c>
      <c r="I220">
        <v>32753609.800000001</v>
      </c>
      <c r="J220">
        <v>31628582.260000002</v>
      </c>
      <c r="K220">
        <v>30035065.129999999</v>
      </c>
      <c r="L220">
        <v>29952696.399999999</v>
      </c>
      <c r="M220">
        <v>29644794.789999999</v>
      </c>
      <c r="N220">
        <v>28620700.789999999</v>
      </c>
      <c r="O220">
        <v>24749382.760000002</v>
      </c>
      <c r="P220">
        <v>21157491.030000001</v>
      </c>
      <c r="Q220">
        <v>18756262.469999999</v>
      </c>
      <c r="R220">
        <v>17121944.600000001</v>
      </c>
      <c r="S220">
        <v>12077273.77</v>
      </c>
      <c r="T220">
        <v>11013464.970000001</v>
      </c>
      <c r="U220">
        <v>10524856.130000001</v>
      </c>
      <c r="V220">
        <v>10248174.779999999</v>
      </c>
      <c r="W220">
        <v>10654832.539999999</v>
      </c>
      <c r="X220">
        <v>10515229.789999999</v>
      </c>
      <c r="Y220">
        <v>9833702.4509999994</v>
      </c>
      <c r="Z220">
        <v>8980065.0779999997</v>
      </c>
      <c r="AA220">
        <v>8137725.2800000003</v>
      </c>
      <c r="AB220">
        <v>7696097.4670000002</v>
      </c>
      <c r="AC220">
        <v>7325957.3789999997</v>
      </c>
      <c r="AD220">
        <v>7183957.9210000001</v>
      </c>
      <c r="AE220">
        <v>7135431.085</v>
      </c>
      <c r="AF220">
        <v>7136375.0460000001</v>
      </c>
      <c r="AG220">
        <v>7295465.1799999997</v>
      </c>
      <c r="AH220">
        <v>7530523.3150000004</v>
      </c>
      <c r="AI220">
        <v>7795146.3629999999</v>
      </c>
      <c r="AJ220">
        <v>8063322.4979999997</v>
      </c>
      <c r="AK220">
        <v>8335931.2439999999</v>
      </c>
      <c r="AL220">
        <v>8612544.5219999999</v>
      </c>
      <c r="AM220">
        <v>8899225.1740000006</v>
      </c>
      <c r="AN220">
        <v>9199262.2530000005</v>
      </c>
      <c r="AO220">
        <v>9504075.50699999</v>
      </c>
      <c r="AP220">
        <v>9816851.1989999898</v>
      </c>
      <c r="AQ220">
        <v>10139233.109999999</v>
      </c>
      <c r="AR220">
        <v>10461195.18</v>
      </c>
      <c r="AS220">
        <v>10772140.01</v>
      </c>
      <c r="AT220">
        <v>11080057.810000001</v>
      </c>
      <c r="AU220">
        <v>11382771.039999999</v>
      </c>
      <c r="AV220">
        <v>11683198.119999999</v>
      </c>
      <c r="AW220">
        <v>11987664.779999999</v>
      </c>
    </row>
    <row r="221" spans="2:49" x14ac:dyDescent="0.2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164427522.5</v>
      </c>
      <c r="G221">
        <v>157223568.40000001</v>
      </c>
      <c r="H221">
        <v>145790413.90000001</v>
      </c>
      <c r="I221">
        <v>148304464.80000001</v>
      </c>
      <c r="J221">
        <v>146220825.09999999</v>
      </c>
      <c r="K221">
        <v>137566931.59999999</v>
      </c>
      <c r="L221">
        <v>132735080.40000001</v>
      </c>
      <c r="M221">
        <v>132159023.8</v>
      </c>
      <c r="N221">
        <v>130827713.09999999</v>
      </c>
      <c r="O221">
        <v>131922230.09999999</v>
      </c>
      <c r="P221">
        <v>130041289</v>
      </c>
      <c r="Q221">
        <v>126773465.40000001</v>
      </c>
      <c r="R221">
        <v>125537286.09999999</v>
      </c>
      <c r="S221">
        <v>124309890</v>
      </c>
      <c r="T221">
        <v>125675882.09999999</v>
      </c>
      <c r="U221">
        <v>127962996.40000001</v>
      </c>
      <c r="V221">
        <v>130752375.40000001</v>
      </c>
      <c r="W221">
        <v>123906874.90000001</v>
      </c>
      <c r="X221">
        <v>122103792.40000001</v>
      </c>
      <c r="Y221">
        <v>116576629.3</v>
      </c>
      <c r="Z221">
        <v>111021299</v>
      </c>
      <c r="AA221">
        <v>106017738.40000001</v>
      </c>
      <c r="AB221">
        <v>101546330.40000001</v>
      </c>
      <c r="AC221">
        <v>97597841.409999996</v>
      </c>
      <c r="AD221">
        <v>93891202.5</v>
      </c>
      <c r="AE221">
        <v>90525221.099999994</v>
      </c>
      <c r="AF221">
        <v>86971264.329999998</v>
      </c>
      <c r="AG221">
        <v>83894347.170000002</v>
      </c>
      <c r="AH221">
        <v>80792815.319999903</v>
      </c>
      <c r="AI221">
        <v>77306408.290000007</v>
      </c>
      <c r="AJ221">
        <v>73267040.469999999</v>
      </c>
      <c r="AK221">
        <v>68640383.489999995</v>
      </c>
      <c r="AL221">
        <v>63878634.240000002</v>
      </c>
      <c r="AM221">
        <v>58229676.920000002</v>
      </c>
      <c r="AN221">
        <v>55392244.350000001</v>
      </c>
      <c r="AO221">
        <v>52086625.189999998</v>
      </c>
      <c r="AP221">
        <v>48275275.810000002</v>
      </c>
      <c r="AQ221">
        <v>43861513.82</v>
      </c>
      <c r="AR221">
        <v>38635727.43</v>
      </c>
      <c r="AS221">
        <v>37106438.630000003</v>
      </c>
      <c r="AT221">
        <v>35523417.560000002</v>
      </c>
      <c r="AU221">
        <v>33884815.25</v>
      </c>
      <c r="AV221">
        <v>32186860.600000001</v>
      </c>
      <c r="AW221">
        <v>30449571.91</v>
      </c>
    </row>
    <row r="222" spans="2:49" x14ac:dyDescent="0.25">
      <c r="B222" t="s">
        <v>321</v>
      </c>
      <c r="C222">
        <v>50816086.547106199</v>
      </c>
      <c r="D222">
        <v>51631955.253548898</v>
      </c>
      <c r="E222">
        <v>52460923</v>
      </c>
      <c r="F222">
        <v>53014047.75</v>
      </c>
      <c r="G222">
        <v>51943200.590000004</v>
      </c>
      <c r="H222">
        <v>48554511.880000003</v>
      </c>
      <c r="I222">
        <v>49980391.560000002</v>
      </c>
      <c r="J222">
        <v>50643854.479999997</v>
      </c>
      <c r="K222">
        <v>49087141.090000004</v>
      </c>
      <c r="L222">
        <v>48054792.420000002</v>
      </c>
      <c r="M222">
        <v>47996878.780000001</v>
      </c>
      <c r="N222">
        <v>48415234.140000001</v>
      </c>
      <c r="O222">
        <v>48331732.310000002</v>
      </c>
      <c r="P222">
        <v>47284674.18</v>
      </c>
      <c r="Q222">
        <v>44811098.619999997</v>
      </c>
      <c r="R222">
        <v>41913142.899999999</v>
      </c>
      <c r="S222">
        <v>42199388.609999999</v>
      </c>
      <c r="T222">
        <v>39115365.039999999</v>
      </c>
      <c r="U222">
        <v>36159508.259999998</v>
      </c>
      <c r="V222">
        <v>33740048.18</v>
      </c>
      <c r="W222">
        <v>32534197.68</v>
      </c>
      <c r="X222">
        <v>32253102.219999999</v>
      </c>
      <c r="Y222">
        <v>28745140.73</v>
      </c>
      <c r="Z222">
        <v>26336050.620000001</v>
      </c>
      <c r="AA222">
        <v>24168644.640000001</v>
      </c>
      <c r="AB222">
        <v>22256418.949999999</v>
      </c>
      <c r="AC222">
        <v>20455496.559999999</v>
      </c>
      <c r="AD222">
        <v>18982704.379999999</v>
      </c>
      <c r="AE222">
        <v>17538080.879999999</v>
      </c>
      <c r="AF222">
        <v>16141364.27</v>
      </c>
      <c r="AG222">
        <v>14793595.710000001</v>
      </c>
      <c r="AH222">
        <v>13532986.23</v>
      </c>
      <c r="AI222">
        <v>12112752.279999999</v>
      </c>
      <c r="AJ222">
        <v>10747106.380000001</v>
      </c>
      <c r="AK222">
        <v>9452033.7939999998</v>
      </c>
      <c r="AL222">
        <v>8337723.2000000002</v>
      </c>
      <c r="AM222">
        <v>7283345.2209999999</v>
      </c>
      <c r="AN222">
        <v>6691521.0970000001</v>
      </c>
      <c r="AO222">
        <v>6106481.2920000004</v>
      </c>
      <c r="AP222">
        <v>5514894.324</v>
      </c>
      <c r="AQ222">
        <v>4915787.5039999997</v>
      </c>
      <c r="AR222">
        <v>4305580.4019999998</v>
      </c>
      <c r="AS222">
        <v>3508204.5150000001</v>
      </c>
      <c r="AT222">
        <v>2702200.5269999998</v>
      </c>
      <c r="AU222">
        <v>1886828.973</v>
      </c>
      <c r="AV222">
        <v>1062593.344</v>
      </c>
      <c r="AW222">
        <v>229217.22390000001</v>
      </c>
    </row>
    <row r="223" spans="2:49" x14ac:dyDescent="0.2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417956441.39999998</v>
      </c>
      <c r="G223">
        <v>402050430.89999998</v>
      </c>
      <c r="H223">
        <v>382584843.39999998</v>
      </c>
      <c r="I223">
        <v>384204671.19999999</v>
      </c>
      <c r="J223">
        <v>378474805.60000002</v>
      </c>
      <c r="K223">
        <v>362711898.39999998</v>
      </c>
      <c r="L223">
        <v>353825509.80000001</v>
      </c>
      <c r="M223">
        <v>350428520.89999998</v>
      </c>
      <c r="N223">
        <v>346841889</v>
      </c>
      <c r="O223">
        <v>342046049.19999999</v>
      </c>
      <c r="P223">
        <v>332551804</v>
      </c>
      <c r="Q223">
        <v>320372985.39999998</v>
      </c>
      <c r="R223">
        <v>311590845.30000001</v>
      </c>
      <c r="S223">
        <v>303577918.60000002</v>
      </c>
      <c r="T223">
        <v>298810589.60000002</v>
      </c>
      <c r="U223">
        <v>296454122.69999999</v>
      </c>
      <c r="V223">
        <v>294686437.60000002</v>
      </c>
      <c r="W223">
        <v>280562190.5</v>
      </c>
      <c r="X223">
        <v>273973891</v>
      </c>
      <c r="Y223">
        <v>259689140.69999999</v>
      </c>
      <c r="Z223">
        <v>246153986.19999999</v>
      </c>
      <c r="AA223">
        <v>233296286.90000001</v>
      </c>
      <c r="AB223">
        <v>221583928.30000001</v>
      </c>
      <c r="AC223">
        <v>210545587.09999999</v>
      </c>
      <c r="AD223">
        <v>199236187.30000001</v>
      </c>
      <c r="AE223">
        <v>188454339.5</v>
      </c>
      <c r="AF223">
        <v>177719014.5</v>
      </c>
      <c r="AG223">
        <v>168120168.80000001</v>
      </c>
      <c r="AH223">
        <v>158915477.90000001</v>
      </c>
      <c r="AI223">
        <v>149092342.30000001</v>
      </c>
      <c r="AJ223">
        <v>138869589.90000001</v>
      </c>
      <c r="AK223">
        <v>128199983.09999999</v>
      </c>
      <c r="AL223">
        <v>117732059</v>
      </c>
      <c r="AM223">
        <v>106420454.09999999</v>
      </c>
      <c r="AN223">
        <v>100193381.5</v>
      </c>
      <c r="AO223">
        <v>93562197.599999994</v>
      </c>
      <c r="AP223">
        <v>86446314.75</v>
      </c>
      <c r="AQ223">
        <v>78711681.209999904</v>
      </c>
      <c r="AR223">
        <v>70037339.420000002</v>
      </c>
      <c r="AS223">
        <v>66589841.579999998</v>
      </c>
      <c r="AT223">
        <v>63114212.259999998</v>
      </c>
      <c r="AU223">
        <v>59616420.039999999</v>
      </c>
      <c r="AV223">
        <v>56089943.460000001</v>
      </c>
      <c r="AW223">
        <v>52564180.210000001</v>
      </c>
    </row>
    <row r="224" spans="2:49" x14ac:dyDescent="0.2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42688662.850000001</v>
      </c>
      <c r="G224">
        <v>38612070.039999999</v>
      </c>
      <c r="H224">
        <v>33607896.670000002</v>
      </c>
      <c r="I224">
        <v>33778095.530000001</v>
      </c>
      <c r="J224">
        <v>32628583.510000002</v>
      </c>
      <c r="K224">
        <v>31007592.09</v>
      </c>
      <c r="L224">
        <v>30894954.870000001</v>
      </c>
      <c r="M224">
        <v>30557587.469999999</v>
      </c>
      <c r="N224">
        <v>29507816.649999999</v>
      </c>
      <c r="O224">
        <v>25618184.699999999</v>
      </c>
      <c r="P224">
        <v>22011656.969999999</v>
      </c>
      <c r="Q224">
        <v>19594298.120000001</v>
      </c>
      <c r="R224">
        <v>17937469.899999999</v>
      </c>
      <c r="S224">
        <v>12869294.140000001</v>
      </c>
      <c r="T224">
        <v>11779526.039999999</v>
      </c>
      <c r="U224">
        <v>11263693.75</v>
      </c>
      <c r="V224">
        <v>10956351.27</v>
      </c>
      <c r="W224">
        <v>11328466.01</v>
      </c>
      <c r="X224">
        <v>11155387.15</v>
      </c>
      <c r="Y224">
        <v>10438082.34</v>
      </c>
      <c r="Z224">
        <v>9549108.1190000009</v>
      </c>
      <c r="AA224">
        <v>8674025.2469999995</v>
      </c>
      <c r="AB224">
        <v>8203176.392</v>
      </c>
      <c r="AC224">
        <v>7807075.8020000001</v>
      </c>
      <c r="AD224">
        <v>7641527.29</v>
      </c>
      <c r="AE224">
        <v>7571672.9910000004</v>
      </c>
      <c r="AF224">
        <v>7553329.4649999999</v>
      </c>
      <c r="AG224">
        <v>7694767.1440000003</v>
      </c>
      <c r="AH224">
        <v>7913604.0369999995</v>
      </c>
      <c r="AI224">
        <v>8163336.1449999996</v>
      </c>
      <c r="AJ224">
        <v>8417770.2780000009</v>
      </c>
      <c r="AK224">
        <v>8677678.2919999994</v>
      </c>
      <c r="AL224">
        <v>8942531.1940000001</v>
      </c>
      <c r="AM224">
        <v>9218146.3149999995</v>
      </c>
      <c r="AN224">
        <v>9507822.2960000001</v>
      </c>
      <c r="AO224">
        <v>9802896.9519999996</v>
      </c>
      <c r="AP224">
        <v>10106485.58</v>
      </c>
      <c r="AQ224">
        <v>10420201.109999999</v>
      </c>
      <c r="AR224">
        <v>10733981.59</v>
      </c>
      <c r="AS224">
        <v>11037160.25</v>
      </c>
      <c r="AT224">
        <v>11337567.359999999</v>
      </c>
      <c r="AU224">
        <v>11632867.83</v>
      </c>
      <c r="AV224">
        <v>11925969.619999999</v>
      </c>
      <c r="AW224">
        <v>12223327.189999999</v>
      </c>
    </row>
    <row r="225" spans="2:49" x14ac:dyDescent="0.2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283559445.39999998</v>
      </c>
      <c r="G225">
        <v>273803099.60000002</v>
      </c>
      <c r="H225">
        <v>263159893.5</v>
      </c>
      <c r="I225">
        <v>263421532.59999999</v>
      </c>
      <c r="J225">
        <v>259124676.09999999</v>
      </c>
      <c r="K225">
        <v>248015451.5</v>
      </c>
      <c r="L225">
        <v>241303841.40000001</v>
      </c>
      <c r="M225">
        <v>239014503</v>
      </c>
      <c r="N225">
        <v>236440642.69999999</v>
      </c>
      <c r="O225">
        <v>236441940.59999999</v>
      </c>
      <c r="P225">
        <v>233276536</v>
      </c>
      <c r="Q225">
        <v>228516895.59999999</v>
      </c>
      <c r="R225">
        <v>226813352.19999999</v>
      </c>
      <c r="S225">
        <v>225738940.80000001</v>
      </c>
      <c r="T225">
        <v>226294270.40000001</v>
      </c>
      <c r="U225">
        <v>227725673.30000001</v>
      </c>
      <c r="V225">
        <v>228922166.80000001</v>
      </c>
      <c r="W225">
        <v>219251020.80000001</v>
      </c>
      <c r="X225">
        <v>214186427.80000001</v>
      </c>
      <c r="Y225">
        <v>205840044.90000001</v>
      </c>
      <c r="Z225">
        <v>196931784.40000001</v>
      </c>
      <c r="AA225">
        <v>188316156.09999999</v>
      </c>
      <c r="AB225">
        <v>180036072.09999999</v>
      </c>
      <c r="AC225">
        <v>172158762.40000001</v>
      </c>
      <c r="AD225">
        <v>163382865.80000001</v>
      </c>
      <c r="AE225">
        <v>154956265.30000001</v>
      </c>
      <c r="AF225">
        <v>146426079.09999999</v>
      </c>
      <c r="AG225">
        <v>138656610.09999999</v>
      </c>
      <c r="AH225">
        <v>131050477.5</v>
      </c>
      <c r="AI225">
        <v>122995248.5</v>
      </c>
      <c r="AJ225">
        <v>114473071.90000001</v>
      </c>
      <c r="AK225">
        <v>105412177.5</v>
      </c>
      <c r="AL225">
        <v>96297679.010000005</v>
      </c>
      <c r="AM225">
        <v>86250353.939999998</v>
      </c>
      <c r="AN225">
        <v>80696010.640000001</v>
      </c>
      <c r="AO225">
        <v>74712883.579999998</v>
      </c>
      <c r="AP225">
        <v>68232206.829999998</v>
      </c>
      <c r="AQ225">
        <v>61119586.009999998</v>
      </c>
      <c r="AR225">
        <v>53069085.270000003</v>
      </c>
      <c r="AS225">
        <v>50508954.609999999</v>
      </c>
      <c r="AT225">
        <v>47919039.549999997</v>
      </c>
      <c r="AU225">
        <v>45309400.57</v>
      </c>
      <c r="AV225">
        <v>42669062.590000004</v>
      </c>
      <c r="AW225">
        <v>40020852.130000003</v>
      </c>
    </row>
    <row r="226" spans="2:49" x14ac:dyDescent="0.2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91708333.150000006</v>
      </c>
      <c r="G226">
        <v>89635261.239999995</v>
      </c>
      <c r="H226">
        <v>85817053.260000005</v>
      </c>
      <c r="I226">
        <v>87005043.030000001</v>
      </c>
      <c r="J226">
        <v>86721545.969999999</v>
      </c>
      <c r="K226">
        <v>83688854.849999994</v>
      </c>
      <c r="L226">
        <v>81626713.560000002</v>
      </c>
      <c r="M226">
        <v>80856430.390000001</v>
      </c>
      <c r="N226">
        <v>80893429.590000004</v>
      </c>
      <c r="O226">
        <v>79985923.909999996</v>
      </c>
      <c r="P226">
        <v>77263611.090000004</v>
      </c>
      <c r="Q226">
        <v>72261791.640000001</v>
      </c>
      <c r="R226">
        <v>66840023.210000001</v>
      </c>
      <c r="S226">
        <v>64969683.740000002</v>
      </c>
      <c r="T226">
        <v>60736793.18</v>
      </c>
      <c r="U226">
        <v>57464755.609999999</v>
      </c>
      <c r="V226">
        <v>54807919.530000001</v>
      </c>
      <c r="W226">
        <v>49982703.649999999</v>
      </c>
      <c r="X226">
        <v>48632076.049999997</v>
      </c>
      <c r="Y226">
        <v>43411013.479999997</v>
      </c>
      <c r="Z226">
        <v>39673093.700000003</v>
      </c>
      <c r="AA226">
        <v>36306105.579999998</v>
      </c>
      <c r="AB226">
        <v>33344679.859999999</v>
      </c>
      <c r="AC226">
        <v>30579748.809999999</v>
      </c>
      <c r="AD226">
        <v>28211794.140000001</v>
      </c>
      <c r="AE226">
        <v>25926401.199999999</v>
      </c>
      <c r="AF226">
        <v>23739605.989999998</v>
      </c>
      <c r="AG226">
        <v>21768791.550000001</v>
      </c>
      <c r="AH226">
        <v>19951396.32</v>
      </c>
      <c r="AI226">
        <v>17933757.649999999</v>
      </c>
      <c r="AJ226">
        <v>15978747.789999999</v>
      </c>
      <c r="AK226">
        <v>14110127.279999999</v>
      </c>
      <c r="AL226">
        <v>12491848.800000001</v>
      </c>
      <c r="AM226">
        <v>10951953.83</v>
      </c>
      <c r="AN226">
        <v>9989548.6119999997</v>
      </c>
      <c r="AO226">
        <v>9046417.0620000008</v>
      </c>
      <c r="AP226">
        <v>8107622.3470000001</v>
      </c>
      <c r="AQ226">
        <v>7171894.0889999997</v>
      </c>
      <c r="AR226">
        <v>6234272.5609999998</v>
      </c>
      <c r="AS226">
        <v>5043726.7189999996</v>
      </c>
      <c r="AT226">
        <v>3857605.3480000002</v>
      </c>
      <c r="AU226">
        <v>2674151.628</v>
      </c>
      <c r="AV226">
        <v>1494911.2409999999</v>
      </c>
      <c r="AW226">
        <v>320000.88990000001</v>
      </c>
    </row>
    <row r="227" spans="2:49" x14ac:dyDescent="0.25">
      <c r="B227" t="s">
        <v>326</v>
      </c>
      <c r="C227">
        <v>431252676.25727201</v>
      </c>
      <c r="D227">
        <v>438176577.46721298</v>
      </c>
      <c r="E227">
        <v>445211658.60000002</v>
      </c>
      <c r="F227">
        <v>445551910.80000001</v>
      </c>
      <c r="G227">
        <v>429102967.60000002</v>
      </c>
      <c r="H227">
        <v>406923263</v>
      </c>
      <c r="I227">
        <v>409508864.5</v>
      </c>
      <c r="J227">
        <v>404489863.30000001</v>
      </c>
      <c r="K227">
        <v>388158647.39999998</v>
      </c>
      <c r="L227">
        <v>379032189</v>
      </c>
      <c r="M227">
        <v>375685727.30000001</v>
      </c>
      <c r="N227">
        <v>372184277.89999998</v>
      </c>
      <c r="O227">
        <v>368014582.69999999</v>
      </c>
      <c r="P227">
        <v>359071781.10000002</v>
      </c>
      <c r="Q227">
        <v>347380534.89999998</v>
      </c>
      <c r="R227">
        <v>339053225.60000002</v>
      </c>
      <c r="S227">
        <v>333211715.19999999</v>
      </c>
      <c r="T227">
        <v>328218592.19999999</v>
      </c>
      <c r="U227">
        <v>325744195.69999999</v>
      </c>
      <c r="V227">
        <v>324233477.10000002</v>
      </c>
      <c r="W227">
        <v>309874661</v>
      </c>
      <c r="X227">
        <v>303098483</v>
      </c>
      <c r="Y227">
        <v>288694637.89999998</v>
      </c>
      <c r="Z227">
        <v>274829455.30000001</v>
      </c>
      <c r="AA227">
        <v>261611457.90000001</v>
      </c>
      <c r="AB227">
        <v>249489991.5</v>
      </c>
      <c r="AC227">
        <v>238061163.59999999</v>
      </c>
      <c r="AD227">
        <v>226698937.59999999</v>
      </c>
      <c r="AE227">
        <v>215791225.30000001</v>
      </c>
      <c r="AF227">
        <v>204937121.69999999</v>
      </c>
      <c r="AG227">
        <v>195242346.19999999</v>
      </c>
      <c r="AH227">
        <v>185958355</v>
      </c>
      <c r="AI227">
        <v>176010470.90000001</v>
      </c>
      <c r="AJ227">
        <v>165587570.59999999</v>
      </c>
      <c r="AK227">
        <v>154670358.19999999</v>
      </c>
      <c r="AL227">
        <v>143891020.40000001</v>
      </c>
      <c r="AM227">
        <v>132190934.8</v>
      </c>
      <c r="AN227">
        <v>125838665.3</v>
      </c>
      <c r="AO227">
        <v>119004302.8</v>
      </c>
      <c r="AP227">
        <v>111631019.8</v>
      </c>
      <c r="AQ227">
        <v>103599628.40000001</v>
      </c>
      <c r="AR227">
        <v>94525071.609999999</v>
      </c>
      <c r="AS227">
        <v>90975639.829999998</v>
      </c>
      <c r="AT227">
        <v>87409541.640000001</v>
      </c>
      <c r="AU227">
        <v>83804016.530000001</v>
      </c>
      <c r="AV227">
        <v>80158884.340000004</v>
      </c>
      <c r="AW227">
        <v>76547437.959999904</v>
      </c>
    </row>
    <row r="228" spans="2:49" x14ac:dyDescent="0.2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275.46426480000002</v>
      </c>
      <c r="G228">
        <v>277.09118890000002</v>
      </c>
      <c r="H228">
        <v>266.45941169999998</v>
      </c>
      <c r="I228">
        <v>276.12555650000002</v>
      </c>
      <c r="J228">
        <v>278.499888</v>
      </c>
      <c r="K228">
        <v>274.26525470000001</v>
      </c>
      <c r="L228">
        <v>270.27407149999999</v>
      </c>
      <c r="M228">
        <v>268.3530078</v>
      </c>
      <c r="N228">
        <v>264.44788649999998</v>
      </c>
      <c r="O228">
        <v>259.9155465</v>
      </c>
      <c r="P228">
        <v>256.75974789999998</v>
      </c>
      <c r="Q228">
        <v>254.06777170000001</v>
      </c>
      <c r="R228">
        <v>249.6272548</v>
      </c>
      <c r="S228">
        <v>240.749976</v>
      </c>
      <c r="T228">
        <v>237.15607689999999</v>
      </c>
      <c r="U228">
        <v>233.65921299999999</v>
      </c>
      <c r="V228">
        <v>229.62192479999999</v>
      </c>
      <c r="W228">
        <v>237.35338680000001</v>
      </c>
      <c r="X228">
        <v>241.75776350000001</v>
      </c>
      <c r="Y228">
        <v>240.2247539</v>
      </c>
      <c r="Z228">
        <v>236.68159249999999</v>
      </c>
      <c r="AA228">
        <v>232.4398832</v>
      </c>
      <c r="AB228">
        <v>227.91505459999999</v>
      </c>
      <c r="AC228">
        <v>223.2984064</v>
      </c>
      <c r="AD228">
        <v>222.27088359999999</v>
      </c>
      <c r="AE228">
        <v>221.19372390000001</v>
      </c>
      <c r="AF228">
        <v>218.4100488</v>
      </c>
      <c r="AG228">
        <v>207.76683779999999</v>
      </c>
      <c r="AH228">
        <v>197.13460230000001</v>
      </c>
      <c r="AI228">
        <v>195.33811309999999</v>
      </c>
      <c r="AJ228">
        <v>193.4508587</v>
      </c>
      <c r="AK228">
        <v>191.53743969999999</v>
      </c>
      <c r="AL228">
        <v>189.71988060000001</v>
      </c>
      <c r="AM228">
        <v>187.7961535</v>
      </c>
      <c r="AN228">
        <v>183.67334049999999</v>
      </c>
      <c r="AO228">
        <v>179.52191020000001</v>
      </c>
      <c r="AP228">
        <v>175.40388429999999</v>
      </c>
      <c r="AQ228">
        <v>171.35974669999999</v>
      </c>
      <c r="AR228">
        <v>167.31531609999999</v>
      </c>
      <c r="AS228">
        <v>163.2828677</v>
      </c>
      <c r="AT228">
        <v>159.4771236</v>
      </c>
      <c r="AU228">
        <v>155.8425666</v>
      </c>
      <c r="AV228">
        <v>152.38572260000001</v>
      </c>
      <c r="AW228">
        <v>149.16209280000001</v>
      </c>
    </row>
    <row r="229" spans="2:49" x14ac:dyDescent="0.2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5.7819612740000004</v>
      </c>
      <c r="G229">
        <v>4.9983786910000001</v>
      </c>
      <c r="H229">
        <v>4.2429076610000003</v>
      </c>
      <c r="I229">
        <v>4.4961803119999999</v>
      </c>
      <c r="J229">
        <v>4.3654735709999999</v>
      </c>
      <c r="K229">
        <v>4.1538647869999998</v>
      </c>
      <c r="L229">
        <v>4.3668445150000004</v>
      </c>
      <c r="M229">
        <v>4.5191888369999997</v>
      </c>
      <c r="N229">
        <v>4.5177528919999999</v>
      </c>
      <c r="O229">
        <v>3.8696371859999998</v>
      </c>
      <c r="P229">
        <v>3.2165393560000002</v>
      </c>
      <c r="Q229">
        <v>2.8083996770000001</v>
      </c>
      <c r="R229">
        <v>2.6135319510000001</v>
      </c>
      <c r="S229">
        <v>2.4689954059999999</v>
      </c>
      <c r="T229">
        <v>2.391935997</v>
      </c>
      <c r="U229">
        <v>2.4019656540000001</v>
      </c>
      <c r="V229">
        <v>2.4524753289999999</v>
      </c>
      <c r="W229">
        <v>2.4593548759999999</v>
      </c>
      <c r="X229">
        <v>2.4030027710000001</v>
      </c>
      <c r="Y229">
        <v>2.2973863919999999</v>
      </c>
      <c r="Z229">
        <v>2.1721598439999998</v>
      </c>
      <c r="AA229">
        <v>2.0534412249999998</v>
      </c>
      <c r="AB229">
        <v>1.9431561639999999</v>
      </c>
      <c r="AC229">
        <v>1.844888911</v>
      </c>
      <c r="AD229">
        <v>1.8239727429999999</v>
      </c>
      <c r="AE229">
        <v>1.8289478210000001</v>
      </c>
      <c r="AF229">
        <v>1.8469200160000001</v>
      </c>
      <c r="AG229">
        <v>1.886183733</v>
      </c>
      <c r="AH229">
        <v>1.9434954310000001</v>
      </c>
      <c r="AI229">
        <v>2.0060510960000002</v>
      </c>
      <c r="AJ229">
        <v>2.0695678709999998</v>
      </c>
      <c r="AK229">
        <v>2.1344882599999999</v>
      </c>
      <c r="AL229">
        <v>2.200714026</v>
      </c>
      <c r="AM229">
        <v>2.2697159440000001</v>
      </c>
      <c r="AN229">
        <v>2.3420373620000001</v>
      </c>
      <c r="AO229">
        <v>2.4157698870000002</v>
      </c>
      <c r="AP229">
        <v>2.4917027420000002</v>
      </c>
      <c r="AQ229">
        <v>2.5702252190000001</v>
      </c>
      <c r="AR229">
        <v>2.6488195810000001</v>
      </c>
      <c r="AS229">
        <v>2.7245936849999999</v>
      </c>
      <c r="AT229">
        <v>2.7996074150000001</v>
      </c>
      <c r="AU229">
        <v>2.8733174950000002</v>
      </c>
      <c r="AV229">
        <v>2.9464603949999999</v>
      </c>
      <c r="AW229">
        <v>3.020655246</v>
      </c>
    </row>
    <row r="230" spans="2:49" x14ac:dyDescent="0.2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5.7819612740000004</v>
      </c>
      <c r="G230">
        <v>4.9983786910000001</v>
      </c>
      <c r="H230">
        <v>4.2429076610000003</v>
      </c>
      <c r="I230">
        <v>4.4961803119999999</v>
      </c>
      <c r="J230">
        <v>4.3654735709999999</v>
      </c>
      <c r="K230">
        <v>4.1538647869999998</v>
      </c>
      <c r="L230">
        <v>4.3668445150000004</v>
      </c>
      <c r="M230">
        <v>4.5191888369999997</v>
      </c>
      <c r="N230">
        <v>4.5177528919999999</v>
      </c>
      <c r="O230">
        <v>3.8696371859999998</v>
      </c>
      <c r="P230">
        <v>3.2165393560000002</v>
      </c>
      <c r="Q230">
        <v>2.8083996770000001</v>
      </c>
      <c r="R230">
        <v>2.6135319510000001</v>
      </c>
      <c r="S230">
        <v>2.4689954059999999</v>
      </c>
      <c r="T230">
        <v>2.391935997</v>
      </c>
      <c r="U230">
        <v>2.4019656540000001</v>
      </c>
      <c r="V230">
        <v>2.4524753289999999</v>
      </c>
      <c r="W230">
        <v>2.4593548759999999</v>
      </c>
      <c r="X230">
        <v>2.4030027710000001</v>
      </c>
      <c r="Y230">
        <v>2.2973863919999999</v>
      </c>
      <c r="Z230">
        <v>2.1721598439999998</v>
      </c>
      <c r="AA230">
        <v>2.0534412249999998</v>
      </c>
      <c r="AB230">
        <v>1.9431561639999999</v>
      </c>
      <c r="AC230">
        <v>1.844888911</v>
      </c>
      <c r="AD230">
        <v>1.8239727429999999</v>
      </c>
      <c r="AE230">
        <v>1.8289478210000001</v>
      </c>
      <c r="AF230">
        <v>1.8469200160000001</v>
      </c>
      <c r="AG230">
        <v>1.886183733</v>
      </c>
      <c r="AH230">
        <v>1.9434954310000001</v>
      </c>
      <c r="AI230">
        <v>2.0060510960000002</v>
      </c>
      <c r="AJ230">
        <v>2.0695678709999998</v>
      </c>
      <c r="AK230">
        <v>2.1344882599999999</v>
      </c>
      <c r="AL230">
        <v>2.200714026</v>
      </c>
      <c r="AM230">
        <v>2.2697159440000001</v>
      </c>
      <c r="AN230">
        <v>2.3420373620000001</v>
      </c>
      <c r="AO230">
        <v>2.4157698870000002</v>
      </c>
      <c r="AP230">
        <v>2.4917027420000002</v>
      </c>
      <c r="AQ230">
        <v>2.5702252190000001</v>
      </c>
      <c r="AR230">
        <v>2.6488195810000001</v>
      </c>
      <c r="AS230">
        <v>2.7245936849999999</v>
      </c>
      <c r="AT230">
        <v>2.7996074150000001</v>
      </c>
      <c r="AU230">
        <v>2.8733174950000002</v>
      </c>
      <c r="AV230">
        <v>2.9464603949999999</v>
      </c>
      <c r="AW230">
        <v>3.020655246</v>
      </c>
    </row>
    <row r="231" spans="2:49" x14ac:dyDescent="0.2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89.093675410000003</v>
      </c>
      <c r="G231">
        <v>86.066918729999998</v>
      </c>
      <c r="H231">
        <v>82.75956257</v>
      </c>
      <c r="I231">
        <v>82.968388250000004</v>
      </c>
      <c r="J231">
        <v>81.738646180000003</v>
      </c>
      <c r="K231">
        <v>78.289122230000004</v>
      </c>
      <c r="L231">
        <v>76.260907489999994</v>
      </c>
      <c r="M231">
        <v>75.66007922</v>
      </c>
      <c r="N231">
        <v>74.954530500000004</v>
      </c>
      <c r="O231">
        <v>75.026352309999893</v>
      </c>
      <c r="P231">
        <v>74.050501499999996</v>
      </c>
      <c r="Q231">
        <v>72.547390669999999</v>
      </c>
      <c r="R231">
        <v>72.030633800000004</v>
      </c>
      <c r="S231">
        <v>71.826992200000007</v>
      </c>
      <c r="T231">
        <v>71.734583360000002</v>
      </c>
      <c r="U231">
        <v>71.921113270000006</v>
      </c>
      <c r="V231">
        <v>72.065274939999995</v>
      </c>
      <c r="W231">
        <v>69.558256670000006</v>
      </c>
      <c r="X231">
        <v>69.42102285</v>
      </c>
      <c r="Y231">
        <v>65.318353169999995</v>
      </c>
      <c r="Z231">
        <v>62.497888969999998</v>
      </c>
      <c r="AA231">
        <v>59.780493890000002</v>
      </c>
      <c r="AB231">
        <v>57.174033799999997</v>
      </c>
      <c r="AC231">
        <v>54.700337220000002</v>
      </c>
      <c r="AD231">
        <v>51.916647159999997</v>
      </c>
      <c r="AE231">
        <v>49.245619130000001</v>
      </c>
      <c r="AF231">
        <v>46.55321979</v>
      </c>
      <c r="AG231">
        <v>44.101732630000001</v>
      </c>
      <c r="AH231">
        <v>41.703055659999997</v>
      </c>
      <c r="AI231">
        <v>39.173591379999998</v>
      </c>
      <c r="AJ231">
        <v>36.49200828</v>
      </c>
      <c r="AK231">
        <v>33.633534609999998</v>
      </c>
      <c r="AL231">
        <v>30.71502328</v>
      </c>
      <c r="AM231">
        <v>27.49879366</v>
      </c>
      <c r="AN231">
        <v>25.72209402</v>
      </c>
      <c r="AO231">
        <v>23.809640269999999</v>
      </c>
      <c r="AP231">
        <v>21.739464290000001</v>
      </c>
      <c r="AQ231">
        <v>19.46896714</v>
      </c>
      <c r="AR231">
        <v>16.901196939999998</v>
      </c>
      <c r="AS231">
        <v>16.101197389999999</v>
      </c>
      <c r="AT231">
        <v>15.290148329999999</v>
      </c>
      <c r="AU231">
        <v>14.47122851</v>
      </c>
      <c r="AV231">
        <v>13.64099137</v>
      </c>
      <c r="AW231">
        <v>12.80677674</v>
      </c>
    </row>
    <row r="232" spans="2:49" x14ac:dyDescent="0.2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1.1161799020000001</v>
      </c>
      <c r="G232">
        <v>1.4795761510000001</v>
      </c>
      <c r="H232">
        <v>1.810491954</v>
      </c>
      <c r="I232">
        <v>2.2057035229999999</v>
      </c>
      <c r="J232">
        <v>2.5749320359999999</v>
      </c>
      <c r="K232">
        <v>2.8558011410000002</v>
      </c>
      <c r="L232">
        <v>3.165283326</v>
      </c>
      <c r="M232">
        <v>3.5244057789999998</v>
      </c>
      <c r="N232">
        <v>3.875279184</v>
      </c>
      <c r="O232">
        <v>4.1015338320000003</v>
      </c>
      <c r="P232">
        <v>4.2804426199999996</v>
      </c>
      <c r="Q232">
        <v>4.4341617370000002</v>
      </c>
      <c r="R232">
        <v>4.655184234</v>
      </c>
      <c r="S232">
        <v>3.5759581389999999</v>
      </c>
      <c r="T232">
        <v>3.7758858910000002</v>
      </c>
      <c r="U232">
        <v>3.9868427679999998</v>
      </c>
      <c r="V232">
        <v>4.19253608</v>
      </c>
      <c r="W232">
        <v>4.6132349440000002</v>
      </c>
      <c r="X232">
        <v>4.8990585810000002</v>
      </c>
      <c r="Y232">
        <v>4.8167464249999998</v>
      </c>
      <c r="Z232">
        <v>4.8263824350000002</v>
      </c>
      <c r="AA232">
        <v>4.8460603459999998</v>
      </c>
      <c r="AB232">
        <v>4.8729720839999997</v>
      </c>
      <c r="AC232">
        <v>4.9160088640000001</v>
      </c>
      <c r="AD232">
        <v>5.7426317579999999</v>
      </c>
      <c r="AE232">
        <v>6.620294522</v>
      </c>
      <c r="AF232">
        <v>7.5613269440000002</v>
      </c>
      <c r="AG232">
        <v>8.5835211279999903</v>
      </c>
      <c r="AH232">
        <v>9.7184176400000002</v>
      </c>
      <c r="AI232">
        <v>11.08517271</v>
      </c>
      <c r="AJ232">
        <v>12.59538856</v>
      </c>
      <c r="AK232">
        <v>14.28752843</v>
      </c>
      <c r="AL232">
        <v>16.1407949</v>
      </c>
      <c r="AM232">
        <v>18.282083740000001</v>
      </c>
      <c r="AN232">
        <v>19.0763596</v>
      </c>
      <c r="AO232">
        <v>19.997935900000002</v>
      </c>
      <c r="AP232">
        <v>21.089295839999998</v>
      </c>
      <c r="AQ232">
        <v>22.40257059</v>
      </c>
      <c r="AR232">
        <v>23.964129419999999</v>
      </c>
      <c r="AS232">
        <v>23.764981550000002</v>
      </c>
      <c r="AT232">
        <v>23.596402690000001</v>
      </c>
      <c r="AU232">
        <v>23.475546099999999</v>
      </c>
      <c r="AV232">
        <v>23.41434705</v>
      </c>
      <c r="AW232">
        <v>23.451058339999999</v>
      </c>
    </row>
    <row r="233" spans="2:49" x14ac:dyDescent="0.2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89.093675410000003</v>
      </c>
      <c r="G233">
        <v>86.066918729999998</v>
      </c>
      <c r="H233">
        <v>82.75956257</v>
      </c>
      <c r="I233">
        <v>82.968388250000004</v>
      </c>
      <c r="J233">
        <v>81.738646180000003</v>
      </c>
      <c r="K233">
        <v>78.289122230000004</v>
      </c>
      <c r="L233">
        <v>76.260907489999994</v>
      </c>
      <c r="M233">
        <v>75.66007922</v>
      </c>
      <c r="N233">
        <v>74.954530500000004</v>
      </c>
      <c r="O233">
        <v>75.026352309999893</v>
      </c>
      <c r="P233">
        <v>74.050501499999996</v>
      </c>
      <c r="Q233">
        <v>72.547390669999999</v>
      </c>
      <c r="R233">
        <v>72.030633800000004</v>
      </c>
      <c r="S233">
        <v>71.826992200000007</v>
      </c>
      <c r="T233">
        <v>71.734583360000002</v>
      </c>
      <c r="U233">
        <v>71.921113270000006</v>
      </c>
      <c r="V233">
        <v>72.065274939999995</v>
      </c>
      <c r="W233">
        <v>69.558256670000006</v>
      </c>
      <c r="X233">
        <v>69.42102285</v>
      </c>
      <c r="Y233">
        <v>65.318353169999995</v>
      </c>
      <c r="Z233">
        <v>62.497888969999998</v>
      </c>
      <c r="AA233">
        <v>59.780493890000002</v>
      </c>
      <c r="AB233">
        <v>57.174033799999997</v>
      </c>
      <c r="AC233">
        <v>54.700337220000002</v>
      </c>
      <c r="AD233">
        <v>51.916647159999997</v>
      </c>
      <c r="AE233">
        <v>49.245619130000001</v>
      </c>
      <c r="AF233">
        <v>46.55321979</v>
      </c>
      <c r="AG233">
        <v>44.101732630000001</v>
      </c>
      <c r="AH233">
        <v>41.703055659999997</v>
      </c>
      <c r="AI233">
        <v>39.173591379999998</v>
      </c>
      <c r="AJ233">
        <v>36.49200828</v>
      </c>
      <c r="AK233">
        <v>33.633534609999998</v>
      </c>
      <c r="AL233">
        <v>30.71502328</v>
      </c>
      <c r="AM233">
        <v>27.49879366</v>
      </c>
      <c r="AN233">
        <v>25.72209402</v>
      </c>
      <c r="AO233">
        <v>23.809640269999999</v>
      </c>
      <c r="AP233">
        <v>21.739464290000001</v>
      </c>
      <c r="AQ233">
        <v>19.46896714</v>
      </c>
      <c r="AR233">
        <v>16.901196939999998</v>
      </c>
      <c r="AS233">
        <v>16.101197389999999</v>
      </c>
      <c r="AT233">
        <v>15.290148329999999</v>
      </c>
      <c r="AU233">
        <v>14.47122851</v>
      </c>
      <c r="AV233">
        <v>13.64099137</v>
      </c>
      <c r="AW233">
        <v>12.80677674</v>
      </c>
    </row>
    <row r="234" spans="2:49" x14ac:dyDescent="0.2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1.1161799020000001</v>
      </c>
      <c r="G234">
        <v>1.4795761510000001</v>
      </c>
      <c r="H234">
        <v>1.810491954</v>
      </c>
      <c r="I234">
        <v>2.2057035229999999</v>
      </c>
      <c r="J234">
        <v>2.5749320359999999</v>
      </c>
      <c r="K234">
        <v>2.8558011410000002</v>
      </c>
      <c r="L234">
        <v>3.165283326</v>
      </c>
      <c r="M234">
        <v>3.5244057789999998</v>
      </c>
      <c r="N234">
        <v>3.875279184</v>
      </c>
      <c r="O234">
        <v>4.1015338320000003</v>
      </c>
      <c r="P234">
        <v>4.2804426199999996</v>
      </c>
      <c r="Q234">
        <v>4.4341617370000002</v>
      </c>
      <c r="R234">
        <v>4.655184234</v>
      </c>
      <c r="S234">
        <v>3.5759581389999999</v>
      </c>
      <c r="T234">
        <v>3.7758858910000002</v>
      </c>
      <c r="U234">
        <v>3.9868427679999998</v>
      </c>
      <c r="V234">
        <v>4.19253608</v>
      </c>
      <c r="W234">
        <v>4.6132349440000002</v>
      </c>
      <c r="X234">
        <v>4.8990585810000002</v>
      </c>
      <c r="Y234">
        <v>4.8167464249999998</v>
      </c>
      <c r="Z234">
        <v>4.8263824350000002</v>
      </c>
      <c r="AA234">
        <v>4.8460603459999998</v>
      </c>
      <c r="AB234">
        <v>4.8729720839999997</v>
      </c>
      <c r="AC234">
        <v>4.9160088640000001</v>
      </c>
      <c r="AD234">
        <v>5.7426317579999999</v>
      </c>
      <c r="AE234">
        <v>6.620294522</v>
      </c>
      <c r="AF234">
        <v>7.5613269440000002</v>
      </c>
      <c r="AG234">
        <v>8.5835211279999903</v>
      </c>
      <c r="AH234">
        <v>9.7184176400000002</v>
      </c>
      <c r="AI234">
        <v>11.08517271</v>
      </c>
      <c r="AJ234">
        <v>12.59538856</v>
      </c>
      <c r="AK234">
        <v>14.28752843</v>
      </c>
      <c r="AL234">
        <v>16.1407949</v>
      </c>
      <c r="AM234">
        <v>18.282083740000001</v>
      </c>
      <c r="AN234">
        <v>19.0763596</v>
      </c>
      <c r="AO234">
        <v>19.997935900000002</v>
      </c>
      <c r="AP234">
        <v>21.089295839999998</v>
      </c>
      <c r="AQ234">
        <v>22.40257059</v>
      </c>
      <c r="AR234">
        <v>23.964129419999999</v>
      </c>
      <c r="AS234">
        <v>23.764981550000002</v>
      </c>
      <c r="AT234">
        <v>23.596402690000001</v>
      </c>
      <c r="AU234">
        <v>23.475546099999999</v>
      </c>
      <c r="AV234">
        <v>23.41434705</v>
      </c>
      <c r="AW234">
        <v>23.451058339999999</v>
      </c>
    </row>
    <row r="235" spans="2:49" x14ac:dyDescent="0.2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123.5045226</v>
      </c>
      <c r="G235">
        <v>128.84638949999999</v>
      </c>
      <c r="H235">
        <v>124.16280279999999</v>
      </c>
      <c r="I235">
        <v>131.45459890000001</v>
      </c>
      <c r="J235">
        <v>134.18204119999999</v>
      </c>
      <c r="K235">
        <v>134.28919379999999</v>
      </c>
      <c r="L235">
        <v>132.46863189999999</v>
      </c>
      <c r="M235">
        <v>130.63090149999999</v>
      </c>
      <c r="N235">
        <v>126.84715799999999</v>
      </c>
      <c r="O235">
        <v>121.78810489999999</v>
      </c>
      <c r="P235">
        <v>119.495936</v>
      </c>
      <c r="Q235">
        <v>118.652008</v>
      </c>
      <c r="R235">
        <v>115.03117039999999</v>
      </c>
      <c r="S235">
        <v>107.86023590000001</v>
      </c>
      <c r="T235">
        <v>106.03057889999999</v>
      </c>
      <c r="U235">
        <v>103.26177130000001</v>
      </c>
      <c r="V235">
        <v>99.821585600000006</v>
      </c>
      <c r="W235">
        <v>108.70982890000001</v>
      </c>
      <c r="X235">
        <v>112.3686441</v>
      </c>
      <c r="Y235">
        <v>116.25222100000001</v>
      </c>
      <c r="Z235">
        <v>116.259101</v>
      </c>
      <c r="AA235">
        <v>115.37994620000001</v>
      </c>
      <c r="AB235">
        <v>114.02883300000001</v>
      </c>
      <c r="AC235">
        <v>112.4033538</v>
      </c>
      <c r="AD235">
        <v>112.5262061</v>
      </c>
      <c r="AE235">
        <v>112.43808540000001</v>
      </c>
      <c r="AF235">
        <v>110.4567777</v>
      </c>
      <c r="AG235">
        <v>102.31352440000001</v>
      </c>
      <c r="AH235">
        <v>94.076072319999994</v>
      </c>
      <c r="AI235">
        <v>93.355520369999894</v>
      </c>
      <c r="AJ235">
        <v>92.603184459999994</v>
      </c>
      <c r="AK235">
        <v>91.845499369999999</v>
      </c>
      <c r="AL235">
        <v>91.082648590000005</v>
      </c>
      <c r="AM235">
        <v>90.249348609999998</v>
      </c>
      <c r="AN235">
        <v>86.201767129999894</v>
      </c>
      <c r="AO235">
        <v>82.173866720000007</v>
      </c>
      <c r="AP235">
        <v>78.199557999999996</v>
      </c>
      <c r="AQ235">
        <v>74.301511550000001</v>
      </c>
      <c r="AR235">
        <v>70.489820379999998</v>
      </c>
      <c r="AS235">
        <v>66.757623100000004</v>
      </c>
      <c r="AT235">
        <v>63.198336009999998</v>
      </c>
      <c r="AU235">
        <v>59.763815630000003</v>
      </c>
      <c r="AV235">
        <v>56.444715459999998</v>
      </c>
      <c r="AW235">
        <v>53.239120870000001</v>
      </c>
    </row>
    <row r="236" spans="2:49" x14ac:dyDescent="0.25">
      <c r="B236" t="s">
        <v>335</v>
      </c>
      <c r="C236">
        <v>1.2736350545564401</v>
      </c>
      <c r="D236">
        <v>1.2940836773262701</v>
      </c>
      <c r="E236">
        <v>1.321055477</v>
      </c>
      <c r="F236">
        <v>1.246401791</v>
      </c>
      <c r="G236">
        <v>1.176885387</v>
      </c>
      <c r="H236">
        <v>1.0264765229999999</v>
      </c>
      <c r="I236">
        <v>0.9836440098</v>
      </c>
      <c r="J236">
        <v>0.91856227319999995</v>
      </c>
      <c r="K236">
        <v>0.84099114340000003</v>
      </c>
      <c r="L236">
        <v>0.75889809659999996</v>
      </c>
      <c r="M236">
        <v>0.68457354940000004</v>
      </c>
      <c r="N236">
        <v>0.60805413100000005</v>
      </c>
      <c r="O236">
        <v>0.53336782579999997</v>
      </c>
      <c r="P236">
        <v>0.4780928941</v>
      </c>
      <c r="Q236">
        <v>0.43365823069999998</v>
      </c>
      <c r="R236">
        <v>0.38404036539999997</v>
      </c>
      <c r="S236">
        <v>0.34202879850000001</v>
      </c>
      <c r="T236">
        <v>0.54723445900000001</v>
      </c>
      <c r="U236">
        <v>0.7292745678</v>
      </c>
      <c r="V236">
        <v>0.88639330439999997</v>
      </c>
      <c r="W236">
        <v>0.36703194589999999</v>
      </c>
      <c r="X236">
        <v>0.1178344586</v>
      </c>
      <c r="Y236">
        <v>0.1132059777</v>
      </c>
      <c r="Z236">
        <v>0.104330572</v>
      </c>
      <c r="AA236">
        <v>9.4545462999999996E-2</v>
      </c>
      <c r="AB236">
        <v>8.4683421100000003E-2</v>
      </c>
      <c r="AC236">
        <v>7.4664528100000002E-2</v>
      </c>
      <c r="AD236">
        <v>7.5294171699999995E-2</v>
      </c>
      <c r="AE236">
        <v>7.5805020400000006E-2</v>
      </c>
      <c r="AF236">
        <v>7.5053776099999997E-2</v>
      </c>
      <c r="AG236">
        <v>7.00488202E-2</v>
      </c>
      <c r="AH236">
        <v>6.4912404300000004E-2</v>
      </c>
      <c r="AI236">
        <v>5.2503013299999998E-2</v>
      </c>
      <c r="AJ236">
        <v>4.0176149799999998E-2</v>
      </c>
      <c r="AK236">
        <v>2.79528821E-2</v>
      </c>
      <c r="AL236">
        <v>2.1152963E-2</v>
      </c>
      <c r="AM236">
        <v>1.3291447600000001E-2</v>
      </c>
      <c r="AN236">
        <v>1.2090938000000001E-2</v>
      </c>
      <c r="AO236">
        <v>1.0943786400000001E-2</v>
      </c>
      <c r="AP236">
        <v>9.8547179699999994E-3</v>
      </c>
      <c r="AQ236" s="39">
        <v>8.8261474399999994E-3</v>
      </c>
      <c r="AR236" s="39">
        <v>7.8584146899999905E-3</v>
      </c>
      <c r="AS236" s="39">
        <v>7.7914708200000002E-3</v>
      </c>
      <c r="AT236" s="39">
        <v>7.7337277099999999E-3</v>
      </c>
      <c r="AU236" s="39">
        <v>7.6805303899999998E-3</v>
      </c>
      <c r="AV236" s="39">
        <v>7.6314579999999998E-3</v>
      </c>
      <c r="AW236" s="39">
        <v>7.5870356799999997E-3</v>
      </c>
    </row>
    <row r="237" spans="2:49" x14ac:dyDescent="0.2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3.5657109880000002</v>
      </c>
      <c r="G237">
        <v>3.5482089120000002</v>
      </c>
      <c r="H237">
        <v>3.2615786180000002</v>
      </c>
      <c r="I237">
        <v>3.2941138080000001</v>
      </c>
      <c r="J237">
        <v>3.2590444409999999</v>
      </c>
      <c r="K237">
        <v>3.161231211</v>
      </c>
      <c r="L237">
        <v>3.0222721620000002</v>
      </c>
      <c r="M237">
        <v>2.8884015980000002</v>
      </c>
      <c r="N237">
        <v>2.7181231160000001</v>
      </c>
      <c r="O237">
        <v>2.9046836859999998</v>
      </c>
      <c r="P237">
        <v>3.1721909089999998</v>
      </c>
      <c r="Q237">
        <v>3.5059040769999998</v>
      </c>
      <c r="R237">
        <v>3.7832558540000001</v>
      </c>
      <c r="S237">
        <v>6.0074244779999999</v>
      </c>
      <c r="T237">
        <v>4.4882589299999998</v>
      </c>
      <c r="U237">
        <v>3.0482174720000001</v>
      </c>
      <c r="V237">
        <v>1.720292052</v>
      </c>
      <c r="W237">
        <v>5.8064433519999996</v>
      </c>
      <c r="X237">
        <v>6.1808576149999999</v>
      </c>
      <c r="Y237">
        <v>6.2365296450000001</v>
      </c>
      <c r="Z237">
        <v>6.0785082609999996</v>
      </c>
      <c r="AA237">
        <v>5.8749138160000003</v>
      </c>
      <c r="AB237">
        <v>5.6548539409999998</v>
      </c>
      <c r="AC237">
        <v>5.4246143709999997</v>
      </c>
      <c r="AD237">
        <v>5.1866661790000004</v>
      </c>
      <c r="AE237">
        <v>4.9370905220000001</v>
      </c>
      <c r="AF237">
        <v>4.6521416459999996</v>
      </c>
      <c r="AG237">
        <v>4.1075455200000004</v>
      </c>
      <c r="AH237">
        <v>3.5881627319999998</v>
      </c>
      <c r="AI237">
        <v>2.9100205360000002</v>
      </c>
      <c r="AJ237">
        <v>2.2443144840000002</v>
      </c>
      <c r="AK237">
        <v>1.5919420909999999</v>
      </c>
      <c r="AL237">
        <v>0.98358615940000005</v>
      </c>
      <c r="AM237">
        <v>0.38820551279999999</v>
      </c>
      <c r="AN237">
        <v>0.40829870689999997</v>
      </c>
      <c r="AO237">
        <v>0.42704112449999998</v>
      </c>
      <c r="AP237">
        <v>0.44453721099999999</v>
      </c>
      <c r="AQ237">
        <v>0.46088043499999998</v>
      </c>
      <c r="AR237">
        <v>0.4761225993</v>
      </c>
      <c r="AS237">
        <v>0.48899128149999999</v>
      </c>
      <c r="AT237">
        <v>0.50202531520000004</v>
      </c>
      <c r="AU237">
        <v>0.51497520549999998</v>
      </c>
      <c r="AV237">
        <v>0.52784388120000003</v>
      </c>
      <c r="AW237">
        <v>0.54069765940000003</v>
      </c>
    </row>
    <row r="238" spans="2:49" x14ac:dyDescent="0.2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5.1214911540000001</v>
      </c>
      <c r="G238">
        <v>4.98668216</v>
      </c>
      <c r="H238">
        <v>4.4850335259999996</v>
      </c>
      <c r="I238">
        <v>4.4319390570000001</v>
      </c>
      <c r="J238">
        <v>4.2677953689999999</v>
      </c>
      <c r="K238">
        <v>4.0292624909999999</v>
      </c>
      <c r="L238">
        <v>3.7493566829999998</v>
      </c>
      <c r="M238">
        <v>3.4876473400000001</v>
      </c>
      <c r="N238">
        <v>3.194433471</v>
      </c>
      <c r="O238">
        <v>2.8634997640000002</v>
      </c>
      <c r="P238">
        <v>2.6226368799999999</v>
      </c>
      <c r="Q238">
        <v>2.4303517129999999</v>
      </c>
      <c r="R238">
        <v>2.1985553379999998</v>
      </c>
      <c r="S238">
        <v>0.94264744810000001</v>
      </c>
      <c r="T238">
        <v>0.75500490330000003</v>
      </c>
      <c r="U238">
        <v>0.57586135419999995</v>
      </c>
      <c r="V238">
        <v>0.40963632529999999</v>
      </c>
      <c r="W238">
        <v>0.35553243509999999</v>
      </c>
      <c r="X238">
        <v>5.9386679099999999E-2</v>
      </c>
      <c r="Y238">
        <v>4.7969467799999999E-2</v>
      </c>
      <c r="Z238">
        <v>3.4397841899999997E-2</v>
      </c>
      <c r="AA238">
        <v>2.05616941E-2</v>
      </c>
      <c r="AB238">
        <v>2.04032863E-2</v>
      </c>
      <c r="AC238">
        <v>2.0194166900000001E-2</v>
      </c>
      <c r="AD238">
        <v>1.6880816699999999E-2</v>
      </c>
      <c r="AE238">
        <v>1.3530670200000001E-2</v>
      </c>
      <c r="AF238">
        <v>1.01744899E-2</v>
      </c>
      <c r="AG238">
        <v>9.4959265999999907E-3</v>
      </c>
      <c r="AH238">
        <v>8.8015911600000003E-3</v>
      </c>
      <c r="AI238">
        <v>8.7069891300000004E-3</v>
      </c>
      <c r="AJ238">
        <v>8.6105452999999995E-3</v>
      </c>
      <c r="AK238">
        <v>8.5147094600000004E-3</v>
      </c>
      <c r="AL238">
        <v>8.41708878E-3</v>
      </c>
      <c r="AM238">
        <v>8.3140196500000006E-3</v>
      </c>
      <c r="AN238">
        <v>8.2329306800000002E-3</v>
      </c>
      <c r="AO238">
        <v>8.1444987600000004E-3</v>
      </c>
      <c r="AP238">
        <v>8.0514566199999995E-3</v>
      </c>
      <c r="AQ238">
        <v>7.9557884000000002E-3</v>
      </c>
      <c r="AR238">
        <v>7.8584146899999905E-3</v>
      </c>
      <c r="AS238">
        <v>7.7914708200000002E-3</v>
      </c>
      <c r="AT238">
        <v>7.7337277099999999E-3</v>
      </c>
      <c r="AU238">
        <v>7.6805303899999998E-3</v>
      </c>
      <c r="AV238">
        <v>7.6314579999999998E-3</v>
      </c>
      <c r="AW238">
        <v>7.5870356799999997E-3</v>
      </c>
    </row>
    <row r="239" spans="2:49" x14ac:dyDescent="0.2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0.60883981460000003</v>
      </c>
      <c r="G239">
        <v>0.83793983019999996</v>
      </c>
      <c r="H239">
        <v>0.97372411540000003</v>
      </c>
      <c r="I239">
        <v>1.1772206629999999</v>
      </c>
      <c r="J239">
        <v>1.374633955</v>
      </c>
      <c r="K239">
        <v>1.529943746</v>
      </c>
      <c r="L239">
        <v>1.63963536</v>
      </c>
      <c r="M239">
        <v>1.7201748400000001</v>
      </c>
      <c r="N239">
        <v>1.7410218449999999</v>
      </c>
      <c r="O239">
        <v>1.9338103740000001</v>
      </c>
      <c r="P239">
        <v>2.1951102140000001</v>
      </c>
      <c r="Q239">
        <v>2.5216281199999999</v>
      </c>
      <c r="R239">
        <v>2.828347247</v>
      </c>
      <c r="S239">
        <v>3.8383770689999999</v>
      </c>
      <c r="T239">
        <v>3.9923677720000001</v>
      </c>
      <c r="U239">
        <v>4.096623203</v>
      </c>
      <c r="V239">
        <v>4.1573178789999998</v>
      </c>
      <c r="W239">
        <v>4.4180908680000002</v>
      </c>
      <c r="X239">
        <v>4.8574208539999999</v>
      </c>
      <c r="Y239">
        <v>5.4015409319999996</v>
      </c>
      <c r="Z239">
        <v>5.7815271770000001</v>
      </c>
      <c r="AA239">
        <v>6.1180125820000004</v>
      </c>
      <c r="AB239">
        <v>6.4133185150000003</v>
      </c>
      <c r="AC239">
        <v>6.6870355989999997</v>
      </c>
      <c r="AD239">
        <v>7.5622050669999998</v>
      </c>
      <c r="AE239">
        <v>8.4362941780000007</v>
      </c>
      <c r="AF239">
        <v>9.3042673879999995</v>
      </c>
      <c r="AG239">
        <v>9.4465487180000007</v>
      </c>
      <c r="AH239">
        <v>9.4646597260000007</v>
      </c>
      <c r="AI239">
        <v>10.08025711</v>
      </c>
      <c r="AJ239">
        <v>10.680177069999999</v>
      </c>
      <c r="AK239">
        <v>11.267130959999999</v>
      </c>
      <c r="AL239">
        <v>11.80508103</v>
      </c>
      <c r="AM239">
        <v>12.32134299</v>
      </c>
      <c r="AN239">
        <v>12.96800874</v>
      </c>
      <c r="AO239">
        <v>13.589694339999999</v>
      </c>
      <c r="AP239">
        <v>14.18908002</v>
      </c>
      <c r="AQ239">
        <v>14.768471269999999</v>
      </c>
      <c r="AR239">
        <v>15.32883941</v>
      </c>
      <c r="AS239">
        <v>15.927617250000001</v>
      </c>
      <c r="AT239">
        <v>16.53589165</v>
      </c>
      <c r="AU239">
        <v>17.145810409999999</v>
      </c>
      <c r="AV239">
        <v>17.757630420000002</v>
      </c>
      <c r="AW239">
        <v>18.37374827</v>
      </c>
    </row>
    <row r="240" spans="2:49" x14ac:dyDescent="0.2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0.1047526459</v>
      </c>
      <c r="G240">
        <v>0.13246294149999999</v>
      </c>
      <c r="H240">
        <v>0.1546944961</v>
      </c>
      <c r="I240">
        <v>0.1984467026</v>
      </c>
      <c r="J240">
        <v>0.2552724093</v>
      </c>
      <c r="K240">
        <v>0.32204782780000002</v>
      </c>
      <c r="L240">
        <v>0.40059138109999998</v>
      </c>
      <c r="M240">
        <v>0.4983045069</v>
      </c>
      <c r="N240">
        <v>0.61059533889999995</v>
      </c>
      <c r="O240">
        <v>0.69981681350000002</v>
      </c>
      <c r="P240">
        <v>0.81968698520000005</v>
      </c>
      <c r="Q240">
        <v>0.97161446100000004</v>
      </c>
      <c r="R240">
        <v>1.1245192180000001</v>
      </c>
      <c r="S240">
        <v>1.6915924579999999</v>
      </c>
      <c r="T240">
        <v>1.759456951</v>
      </c>
      <c r="U240">
        <v>1.805402854</v>
      </c>
      <c r="V240">
        <v>1.8321513089999999</v>
      </c>
      <c r="W240">
        <v>2.0226389199999999</v>
      </c>
      <c r="X240">
        <v>2.365273894</v>
      </c>
      <c r="Y240">
        <v>2.9112509690000001</v>
      </c>
      <c r="Z240">
        <v>3.379921618</v>
      </c>
      <c r="AA240">
        <v>3.8235685620000002</v>
      </c>
      <c r="AB240">
        <v>4.2333953380000002</v>
      </c>
      <c r="AC240">
        <v>4.6254586570000003</v>
      </c>
      <c r="AD240">
        <v>5.1297704790000003</v>
      </c>
      <c r="AE240">
        <v>5.6325242549999999</v>
      </c>
      <c r="AF240">
        <v>6.1306586010000004</v>
      </c>
      <c r="AG240">
        <v>6.1545870980000004</v>
      </c>
      <c r="AH240">
        <v>6.1067417300000004</v>
      </c>
      <c r="AI240">
        <v>6.3538282339999999</v>
      </c>
      <c r="AJ240">
        <v>6.5936559179999996</v>
      </c>
      <c r="AK240">
        <v>6.8279584120000001</v>
      </c>
      <c r="AL240">
        <v>7.0422815859999996</v>
      </c>
      <c r="AM240">
        <v>7.2458776150000004</v>
      </c>
      <c r="AN240">
        <v>7.5309621419999999</v>
      </c>
      <c r="AO240">
        <v>7.8030989709999998</v>
      </c>
      <c r="AP240">
        <v>8.0640345989999904</v>
      </c>
      <c r="AQ240">
        <v>8.3152039359999996</v>
      </c>
      <c r="AR240">
        <v>8.5572272700000003</v>
      </c>
      <c r="AS240">
        <v>8.7481670569999999</v>
      </c>
      <c r="AT240">
        <v>8.9460519010000006</v>
      </c>
      <c r="AU240">
        <v>9.146257426</v>
      </c>
      <c r="AV240">
        <v>9.3487155219999991</v>
      </c>
      <c r="AW240">
        <v>9.5544946579999994</v>
      </c>
    </row>
    <row r="241" spans="2:49" x14ac:dyDescent="0.2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4.7476861589999997</v>
      </c>
      <c r="G241">
        <v>4.8540585270000003</v>
      </c>
      <c r="H241">
        <v>4.5837793180000004</v>
      </c>
      <c r="I241">
        <v>4.7552837849999996</v>
      </c>
      <c r="J241">
        <v>4.9236335010000003</v>
      </c>
      <c r="K241">
        <v>4.9996028609999996</v>
      </c>
      <c r="L241">
        <v>5.0053334009999997</v>
      </c>
      <c r="M241">
        <v>5.0110002610000004</v>
      </c>
      <c r="N241">
        <v>4.9415378739999998</v>
      </c>
      <c r="O241">
        <v>4.977926107</v>
      </c>
      <c r="P241">
        <v>5.1246451840000002</v>
      </c>
      <c r="Q241">
        <v>5.3389721640000003</v>
      </c>
      <c r="R241">
        <v>5.4309362510000003</v>
      </c>
      <c r="S241">
        <v>5.040898908</v>
      </c>
      <c r="T241">
        <v>5.2397087190000002</v>
      </c>
      <c r="U241">
        <v>5.3730282970000003</v>
      </c>
      <c r="V241">
        <v>5.4490788879999998</v>
      </c>
      <c r="W241">
        <v>5.4058293920000002</v>
      </c>
      <c r="X241">
        <v>5.6335154940000001</v>
      </c>
      <c r="Y241">
        <v>5.885648754</v>
      </c>
      <c r="Z241">
        <v>5.9439248090000003</v>
      </c>
      <c r="AA241">
        <v>5.9569587119999996</v>
      </c>
      <c r="AB241">
        <v>5.9403528799999998</v>
      </c>
      <c r="AC241">
        <v>5.9084841859999999</v>
      </c>
      <c r="AD241">
        <v>6.0063808879999998</v>
      </c>
      <c r="AE241">
        <v>6.0979310580000003</v>
      </c>
      <c r="AF241">
        <v>6.1799532529999999</v>
      </c>
      <c r="AG241">
        <v>5.8074800179999997</v>
      </c>
      <c r="AH241">
        <v>5.4197082759999997</v>
      </c>
      <c r="AI241">
        <v>5.3304854920000002</v>
      </c>
      <c r="AJ241">
        <v>5.2406830060000003</v>
      </c>
      <c r="AK241">
        <v>5.1518072330000004</v>
      </c>
      <c r="AL241">
        <v>5.0692246900000004</v>
      </c>
      <c r="AM241">
        <v>4.9838253159999999</v>
      </c>
      <c r="AN241">
        <v>4.9654081809999999</v>
      </c>
      <c r="AO241">
        <v>4.9419767830000003</v>
      </c>
      <c r="AP241">
        <v>4.9151172980000002</v>
      </c>
      <c r="AQ241">
        <v>4.8859961949999997</v>
      </c>
      <c r="AR241">
        <v>4.8551519760000001</v>
      </c>
      <c r="AS241">
        <v>4.8075399330000002</v>
      </c>
      <c r="AT241">
        <v>4.7656810470000002</v>
      </c>
      <c r="AU241">
        <v>4.7266889040000004</v>
      </c>
      <c r="AV241">
        <v>4.6902942999999997</v>
      </c>
      <c r="AW241">
        <v>4.6568099820000004</v>
      </c>
    </row>
    <row r="242" spans="2:49" x14ac:dyDescent="0.25">
      <c r="B242" t="s">
        <v>341</v>
      </c>
      <c r="C242">
        <v>1.4169855567767899</v>
      </c>
      <c r="D242">
        <v>1.4397357182278101</v>
      </c>
      <c r="E242">
        <v>1.469743255</v>
      </c>
      <c r="F242">
        <v>1.6041131179999999</v>
      </c>
      <c r="G242">
        <v>1.7519739510000001</v>
      </c>
      <c r="H242">
        <v>1.7673348209999999</v>
      </c>
      <c r="I242">
        <v>1.9585907380000001</v>
      </c>
      <c r="J242">
        <v>2.1045775199999999</v>
      </c>
      <c r="K242">
        <v>2.2171561099999999</v>
      </c>
      <c r="L242">
        <v>2.3021563409999999</v>
      </c>
      <c r="M242">
        <v>2.3895490879999999</v>
      </c>
      <c r="N242">
        <v>2.4421964209999998</v>
      </c>
      <c r="O242">
        <v>2.6713839909999999</v>
      </c>
      <c r="P242">
        <v>2.983575648</v>
      </c>
      <c r="Q242">
        <v>3.3690542379999999</v>
      </c>
      <c r="R242">
        <v>3.7107974910000001</v>
      </c>
      <c r="S242">
        <v>2.746209425</v>
      </c>
      <c r="T242">
        <v>3.4130917539999999</v>
      </c>
      <c r="U242">
        <v>3.925886223</v>
      </c>
      <c r="V242">
        <v>4.2912582419999996</v>
      </c>
      <c r="W242">
        <v>3.4187215210000002</v>
      </c>
      <c r="X242">
        <v>3.497517631</v>
      </c>
      <c r="Y242">
        <v>3.4903697939999998</v>
      </c>
      <c r="Z242">
        <v>3.3643662120000002</v>
      </c>
      <c r="AA242">
        <v>3.215501046</v>
      </c>
      <c r="AB242">
        <v>3.064984951</v>
      </c>
      <c r="AC242">
        <v>2.9115363670000001</v>
      </c>
      <c r="AD242">
        <v>2.8877404360000001</v>
      </c>
      <c r="AE242">
        <v>2.8460443010000001</v>
      </c>
      <c r="AF242">
        <v>2.9720044730000001</v>
      </c>
      <c r="AG242">
        <v>2.789874121</v>
      </c>
      <c r="AH242">
        <v>2.594851319</v>
      </c>
      <c r="AI242">
        <v>2.612214265</v>
      </c>
      <c r="AJ242">
        <v>2.6186842499999998</v>
      </c>
      <c r="AK242">
        <v>2.6153051110000001</v>
      </c>
      <c r="AL242">
        <v>2.6237090630000002</v>
      </c>
      <c r="AM242">
        <v>2.6229611660000001</v>
      </c>
      <c r="AN242">
        <v>2.6005215110000002</v>
      </c>
      <c r="AO242">
        <v>2.575311481</v>
      </c>
      <c r="AP242">
        <v>2.5482011729999998</v>
      </c>
      <c r="AQ242">
        <v>2.5198282910000001</v>
      </c>
      <c r="AR242">
        <v>2.4904963150000001</v>
      </c>
      <c r="AS242">
        <v>2.4679907289999998</v>
      </c>
      <c r="AT242">
        <v>2.448005019</v>
      </c>
      <c r="AU242">
        <v>2.4290702400000002</v>
      </c>
      <c r="AV242">
        <v>2.4110582680000001</v>
      </c>
      <c r="AW242">
        <v>2.3941386809999998</v>
      </c>
    </row>
    <row r="243" spans="2:49" x14ac:dyDescent="0.2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123.5045226</v>
      </c>
      <c r="G243">
        <v>128.84638949999999</v>
      </c>
      <c r="H243">
        <v>124.16280279999999</v>
      </c>
      <c r="I243">
        <v>131.45459890000001</v>
      </c>
      <c r="J243">
        <v>134.18204119999999</v>
      </c>
      <c r="K243">
        <v>134.28919379999999</v>
      </c>
      <c r="L243">
        <v>132.46863189999999</v>
      </c>
      <c r="M243">
        <v>130.63090149999999</v>
      </c>
      <c r="N243">
        <v>126.84715799999999</v>
      </c>
      <c r="O243">
        <v>121.78810489999999</v>
      </c>
      <c r="P243">
        <v>119.495936</v>
      </c>
      <c r="Q243">
        <v>118.652008</v>
      </c>
      <c r="R243">
        <v>115.03117039999999</v>
      </c>
      <c r="S243">
        <v>107.86023590000001</v>
      </c>
      <c r="T243">
        <v>106.03057889999999</v>
      </c>
      <c r="U243">
        <v>103.26177130000001</v>
      </c>
      <c r="V243">
        <v>99.821585600000006</v>
      </c>
      <c r="W243">
        <v>108.70982890000001</v>
      </c>
      <c r="X243">
        <v>112.3686441</v>
      </c>
      <c r="Y243">
        <v>116.25222100000001</v>
      </c>
      <c r="Z243">
        <v>116.259101</v>
      </c>
      <c r="AA243">
        <v>115.37994620000001</v>
      </c>
      <c r="AB243">
        <v>114.02883300000001</v>
      </c>
      <c r="AC243">
        <v>112.4033538</v>
      </c>
      <c r="AD243">
        <v>112.5262061</v>
      </c>
      <c r="AE243">
        <v>112.43808540000001</v>
      </c>
      <c r="AF243">
        <v>110.4567777</v>
      </c>
      <c r="AG243">
        <v>102.31352440000001</v>
      </c>
      <c r="AH243">
        <v>94.076072319999994</v>
      </c>
      <c r="AI243">
        <v>93.355520369999894</v>
      </c>
      <c r="AJ243">
        <v>92.603184459999994</v>
      </c>
      <c r="AK243">
        <v>91.845499369999999</v>
      </c>
      <c r="AL243">
        <v>91.082648590000005</v>
      </c>
      <c r="AM243">
        <v>90.249348609999998</v>
      </c>
      <c r="AN243">
        <v>86.201767129999894</v>
      </c>
      <c r="AO243">
        <v>82.173866720000007</v>
      </c>
      <c r="AP243">
        <v>78.199557999999996</v>
      </c>
      <c r="AQ243">
        <v>74.301511550000001</v>
      </c>
      <c r="AR243">
        <v>70.489820379999998</v>
      </c>
      <c r="AS243">
        <v>66.757623100000004</v>
      </c>
      <c r="AT243">
        <v>63.198336009999998</v>
      </c>
      <c r="AU243">
        <v>59.763815630000003</v>
      </c>
      <c r="AV243">
        <v>56.444715459999998</v>
      </c>
      <c r="AW243">
        <v>53.239120870000001</v>
      </c>
    </row>
    <row r="244" spans="2:49" x14ac:dyDescent="0.25">
      <c r="B244" t="s">
        <v>343</v>
      </c>
      <c r="C244">
        <v>1.2736350545564401</v>
      </c>
      <c r="D244">
        <v>1.2940836773262701</v>
      </c>
      <c r="E244">
        <v>1.321055477</v>
      </c>
      <c r="F244">
        <v>1.246401791</v>
      </c>
      <c r="G244">
        <v>1.176885387</v>
      </c>
      <c r="H244">
        <v>1.0264765229999999</v>
      </c>
      <c r="I244">
        <v>0.9836440098</v>
      </c>
      <c r="J244">
        <v>0.91856227319999995</v>
      </c>
      <c r="K244">
        <v>0.84099114340000003</v>
      </c>
      <c r="L244">
        <v>0.75889809659999996</v>
      </c>
      <c r="M244">
        <v>0.68457354940000004</v>
      </c>
      <c r="N244">
        <v>0.60805413100000005</v>
      </c>
      <c r="O244">
        <v>0.53336782579999997</v>
      </c>
      <c r="P244">
        <v>0.4780928941</v>
      </c>
      <c r="Q244">
        <v>0.43365823069999998</v>
      </c>
      <c r="R244">
        <v>0.38404036539999997</v>
      </c>
      <c r="S244">
        <v>0.34202879850000001</v>
      </c>
      <c r="T244">
        <v>0.54723445900000001</v>
      </c>
      <c r="U244">
        <v>0.7292745678</v>
      </c>
      <c r="V244">
        <v>0.88639330439999997</v>
      </c>
      <c r="W244">
        <v>0.36703194589999999</v>
      </c>
      <c r="X244">
        <v>0.1178344586</v>
      </c>
      <c r="Y244">
        <v>0.1132059777</v>
      </c>
      <c r="Z244">
        <v>0.104330572</v>
      </c>
      <c r="AA244">
        <v>9.4545462999999996E-2</v>
      </c>
      <c r="AB244">
        <v>8.4683421100000003E-2</v>
      </c>
      <c r="AC244">
        <v>7.4664528100000002E-2</v>
      </c>
      <c r="AD244">
        <v>7.5294171699999995E-2</v>
      </c>
      <c r="AE244">
        <v>7.5805020400000006E-2</v>
      </c>
      <c r="AF244">
        <v>7.5053776099999997E-2</v>
      </c>
      <c r="AG244">
        <v>7.00488202E-2</v>
      </c>
      <c r="AH244">
        <v>6.4912404300000004E-2</v>
      </c>
      <c r="AI244">
        <v>5.2503013299999998E-2</v>
      </c>
      <c r="AJ244">
        <v>4.0176149799999998E-2</v>
      </c>
      <c r="AK244">
        <v>2.79528821E-2</v>
      </c>
      <c r="AL244">
        <v>2.1152963E-2</v>
      </c>
      <c r="AM244">
        <v>1.3291447600000001E-2</v>
      </c>
      <c r="AN244">
        <v>1.2090938000000001E-2</v>
      </c>
      <c r="AO244">
        <v>1.0943786400000001E-2</v>
      </c>
      <c r="AP244">
        <v>9.8547179699999994E-3</v>
      </c>
      <c r="AQ244" s="39">
        <v>8.8261474399999994E-3</v>
      </c>
      <c r="AR244" s="39">
        <v>7.8584146899999905E-3</v>
      </c>
      <c r="AS244" s="39">
        <v>7.7914708200000002E-3</v>
      </c>
      <c r="AT244" s="39">
        <v>7.7337277099999999E-3</v>
      </c>
      <c r="AU244" s="39">
        <v>7.6805303899999998E-3</v>
      </c>
      <c r="AV244" s="39">
        <v>7.6314579999999998E-3</v>
      </c>
      <c r="AW244" s="39">
        <v>7.5870356799999997E-3</v>
      </c>
    </row>
    <row r="245" spans="2:49" x14ac:dyDescent="0.2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3.5657109880000002</v>
      </c>
      <c r="G245">
        <v>3.5482089120000002</v>
      </c>
      <c r="H245">
        <v>3.2615786180000002</v>
      </c>
      <c r="I245">
        <v>3.2941138080000001</v>
      </c>
      <c r="J245">
        <v>3.2590444409999999</v>
      </c>
      <c r="K245">
        <v>3.161231211</v>
      </c>
      <c r="L245">
        <v>3.0222721620000002</v>
      </c>
      <c r="M245">
        <v>2.8884015980000002</v>
      </c>
      <c r="N245">
        <v>2.7181231160000001</v>
      </c>
      <c r="O245">
        <v>2.9046836859999998</v>
      </c>
      <c r="P245">
        <v>3.1721909089999998</v>
      </c>
      <c r="Q245">
        <v>3.5059040769999998</v>
      </c>
      <c r="R245">
        <v>3.7832558540000001</v>
      </c>
      <c r="S245">
        <v>6.0074244779999999</v>
      </c>
      <c r="T245">
        <v>4.4882589299999998</v>
      </c>
      <c r="U245">
        <v>3.0482174720000001</v>
      </c>
      <c r="V245">
        <v>1.720292052</v>
      </c>
      <c r="W245">
        <v>5.8064433519999996</v>
      </c>
      <c r="X245">
        <v>6.1808576149999999</v>
      </c>
      <c r="Y245">
        <v>6.2365296450000001</v>
      </c>
      <c r="Z245">
        <v>6.0785082609999996</v>
      </c>
      <c r="AA245">
        <v>5.8749138160000003</v>
      </c>
      <c r="AB245">
        <v>5.6548539409999998</v>
      </c>
      <c r="AC245">
        <v>5.4246143709999997</v>
      </c>
      <c r="AD245">
        <v>5.1866661790000004</v>
      </c>
      <c r="AE245">
        <v>4.9370905220000001</v>
      </c>
      <c r="AF245">
        <v>4.6521416459999996</v>
      </c>
      <c r="AG245">
        <v>4.1075455200000004</v>
      </c>
      <c r="AH245">
        <v>3.5881627319999998</v>
      </c>
      <c r="AI245">
        <v>2.9100205360000002</v>
      </c>
      <c r="AJ245">
        <v>2.2443144840000002</v>
      </c>
      <c r="AK245">
        <v>1.5919420909999999</v>
      </c>
      <c r="AL245">
        <v>0.98358615940000005</v>
      </c>
      <c r="AM245">
        <v>0.38820551279999999</v>
      </c>
      <c r="AN245">
        <v>0.40829870689999997</v>
      </c>
      <c r="AO245">
        <v>0.42704112449999998</v>
      </c>
      <c r="AP245">
        <v>0.44453721099999999</v>
      </c>
      <c r="AQ245">
        <v>0.46088043499999998</v>
      </c>
      <c r="AR245">
        <v>0.4761225993</v>
      </c>
      <c r="AS245">
        <v>0.48899128149999999</v>
      </c>
      <c r="AT245">
        <v>0.50202531520000004</v>
      </c>
      <c r="AU245">
        <v>0.51497520549999998</v>
      </c>
      <c r="AV245">
        <v>0.52784388120000003</v>
      </c>
      <c r="AW245">
        <v>0.54069765940000003</v>
      </c>
    </row>
    <row r="246" spans="2:49" x14ac:dyDescent="0.2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5.1214911540000001</v>
      </c>
      <c r="G246">
        <v>4.98668216</v>
      </c>
      <c r="H246">
        <v>4.4850335259999996</v>
      </c>
      <c r="I246">
        <v>4.4319390570000001</v>
      </c>
      <c r="J246">
        <v>4.2677953689999999</v>
      </c>
      <c r="K246">
        <v>4.0292624909999999</v>
      </c>
      <c r="L246">
        <v>3.7493566829999998</v>
      </c>
      <c r="M246">
        <v>3.4876473400000001</v>
      </c>
      <c r="N246">
        <v>3.194433471</v>
      </c>
      <c r="O246">
        <v>2.8634997640000002</v>
      </c>
      <c r="P246">
        <v>2.6226368799999999</v>
      </c>
      <c r="Q246">
        <v>2.4303517129999999</v>
      </c>
      <c r="R246">
        <v>2.1985553379999998</v>
      </c>
      <c r="S246">
        <v>0.94264744810000001</v>
      </c>
      <c r="T246">
        <v>0.75500490330000003</v>
      </c>
      <c r="U246">
        <v>0.57586135419999995</v>
      </c>
      <c r="V246">
        <v>0.40963632529999999</v>
      </c>
      <c r="W246">
        <v>0.35553243509999999</v>
      </c>
      <c r="X246">
        <v>5.9386679099999999E-2</v>
      </c>
      <c r="Y246">
        <v>4.7969467799999999E-2</v>
      </c>
      <c r="Z246">
        <v>3.4397841899999997E-2</v>
      </c>
      <c r="AA246">
        <v>2.05616941E-2</v>
      </c>
      <c r="AB246">
        <v>2.04032863E-2</v>
      </c>
      <c r="AC246">
        <v>2.0194166900000001E-2</v>
      </c>
      <c r="AD246">
        <v>1.6880816699999999E-2</v>
      </c>
      <c r="AE246">
        <v>1.3530670200000001E-2</v>
      </c>
      <c r="AF246">
        <v>1.01744899E-2</v>
      </c>
      <c r="AG246">
        <v>9.4959265999999907E-3</v>
      </c>
      <c r="AH246">
        <v>8.8015911600000003E-3</v>
      </c>
      <c r="AI246">
        <v>8.7069891300000004E-3</v>
      </c>
      <c r="AJ246">
        <v>8.6105452999999995E-3</v>
      </c>
      <c r="AK246">
        <v>8.5147094600000004E-3</v>
      </c>
      <c r="AL246">
        <v>8.41708878E-3</v>
      </c>
      <c r="AM246">
        <v>8.3140196500000006E-3</v>
      </c>
      <c r="AN246">
        <v>8.2329306800000002E-3</v>
      </c>
      <c r="AO246">
        <v>8.1444987600000004E-3</v>
      </c>
      <c r="AP246">
        <v>8.0514566199999995E-3</v>
      </c>
      <c r="AQ246">
        <v>7.9557884000000002E-3</v>
      </c>
      <c r="AR246">
        <v>7.8584146899999905E-3</v>
      </c>
      <c r="AS246">
        <v>7.7914708200000002E-3</v>
      </c>
      <c r="AT246">
        <v>7.7337277099999999E-3</v>
      </c>
      <c r="AU246">
        <v>7.6805303899999998E-3</v>
      </c>
      <c r="AV246">
        <v>7.6314579999999998E-3</v>
      </c>
      <c r="AW246">
        <v>7.5870356799999997E-3</v>
      </c>
    </row>
    <row r="247" spans="2:49" x14ac:dyDescent="0.2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0.60883981460000003</v>
      </c>
      <c r="G247">
        <v>0.83793983019999996</v>
      </c>
      <c r="H247">
        <v>0.97372411540000003</v>
      </c>
      <c r="I247">
        <v>1.1772206629999999</v>
      </c>
      <c r="J247">
        <v>1.374633955</v>
      </c>
      <c r="K247">
        <v>1.529943746</v>
      </c>
      <c r="L247">
        <v>1.63963536</v>
      </c>
      <c r="M247">
        <v>1.7201748400000001</v>
      </c>
      <c r="N247">
        <v>1.7410218449999999</v>
      </c>
      <c r="O247">
        <v>1.9338103740000001</v>
      </c>
      <c r="P247">
        <v>2.1951102140000001</v>
      </c>
      <c r="Q247">
        <v>2.5216281199999999</v>
      </c>
      <c r="R247">
        <v>2.828347247</v>
      </c>
      <c r="S247">
        <v>3.8383770689999999</v>
      </c>
      <c r="T247">
        <v>3.9923677720000001</v>
      </c>
      <c r="U247">
        <v>4.096623203</v>
      </c>
      <c r="V247">
        <v>4.1573178789999998</v>
      </c>
      <c r="W247">
        <v>4.4180908680000002</v>
      </c>
      <c r="X247">
        <v>4.8574208539999999</v>
      </c>
      <c r="Y247">
        <v>5.4015409319999996</v>
      </c>
      <c r="Z247">
        <v>5.7815271770000001</v>
      </c>
      <c r="AA247">
        <v>6.1180125820000004</v>
      </c>
      <c r="AB247">
        <v>6.4133185150000003</v>
      </c>
      <c r="AC247">
        <v>6.6870355989999997</v>
      </c>
      <c r="AD247">
        <v>7.5622050669999998</v>
      </c>
      <c r="AE247">
        <v>8.4362941780000007</v>
      </c>
      <c r="AF247">
        <v>9.3042673879999995</v>
      </c>
      <c r="AG247">
        <v>9.4465487180000007</v>
      </c>
      <c r="AH247">
        <v>9.4646597260000007</v>
      </c>
      <c r="AI247">
        <v>10.08025711</v>
      </c>
      <c r="AJ247">
        <v>10.680177069999999</v>
      </c>
      <c r="AK247">
        <v>11.267130959999999</v>
      </c>
      <c r="AL247">
        <v>11.80508103</v>
      </c>
      <c r="AM247">
        <v>12.32134299</v>
      </c>
      <c r="AN247">
        <v>12.96800874</v>
      </c>
      <c r="AO247">
        <v>13.589694339999999</v>
      </c>
      <c r="AP247">
        <v>14.18908002</v>
      </c>
      <c r="AQ247">
        <v>14.768471269999999</v>
      </c>
      <c r="AR247">
        <v>15.32883941</v>
      </c>
      <c r="AS247">
        <v>15.927617250000001</v>
      </c>
      <c r="AT247">
        <v>16.53589165</v>
      </c>
      <c r="AU247">
        <v>17.145810409999999</v>
      </c>
      <c r="AV247">
        <v>17.757630420000002</v>
      </c>
      <c r="AW247">
        <v>18.37374827</v>
      </c>
    </row>
    <row r="248" spans="2:49" x14ac:dyDescent="0.2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0.1047526459</v>
      </c>
      <c r="G248">
        <v>0.13246294149999999</v>
      </c>
      <c r="H248">
        <v>0.1546944961</v>
      </c>
      <c r="I248">
        <v>0.1984467026</v>
      </c>
      <c r="J248">
        <v>0.2552724093</v>
      </c>
      <c r="K248">
        <v>0.32204782780000002</v>
      </c>
      <c r="L248">
        <v>0.40059138109999998</v>
      </c>
      <c r="M248">
        <v>0.4983045069</v>
      </c>
      <c r="N248">
        <v>0.61059533889999995</v>
      </c>
      <c r="O248">
        <v>0.69981681350000002</v>
      </c>
      <c r="P248">
        <v>0.81968698520000005</v>
      </c>
      <c r="Q248">
        <v>0.97161446100000004</v>
      </c>
      <c r="R248">
        <v>1.1245192180000001</v>
      </c>
      <c r="S248">
        <v>1.6915924579999999</v>
      </c>
      <c r="T248">
        <v>1.759456951</v>
      </c>
      <c r="U248">
        <v>1.805402854</v>
      </c>
      <c r="V248">
        <v>1.8321513089999999</v>
      </c>
      <c r="W248">
        <v>2.0226389199999999</v>
      </c>
      <c r="X248">
        <v>2.365273894</v>
      </c>
      <c r="Y248">
        <v>2.9112509690000001</v>
      </c>
      <c r="Z248">
        <v>3.379921618</v>
      </c>
      <c r="AA248">
        <v>3.8235685620000002</v>
      </c>
      <c r="AB248">
        <v>4.2333953380000002</v>
      </c>
      <c r="AC248">
        <v>4.6254586570000003</v>
      </c>
      <c r="AD248">
        <v>5.1297704790000003</v>
      </c>
      <c r="AE248">
        <v>5.6325242549999999</v>
      </c>
      <c r="AF248">
        <v>6.1306586010000004</v>
      </c>
      <c r="AG248">
        <v>6.1545870980000004</v>
      </c>
      <c r="AH248">
        <v>6.1067417300000004</v>
      </c>
      <c r="AI248">
        <v>6.3538282339999999</v>
      </c>
      <c r="AJ248">
        <v>6.5936559179999996</v>
      </c>
      <c r="AK248">
        <v>6.8279584120000001</v>
      </c>
      <c r="AL248">
        <v>7.0422815859999996</v>
      </c>
      <c r="AM248">
        <v>7.2458776150000004</v>
      </c>
      <c r="AN248">
        <v>7.5309621419999999</v>
      </c>
      <c r="AO248">
        <v>7.8030989709999998</v>
      </c>
      <c r="AP248">
        <v>8.0640345989999904</v>
      </c>
      <c r="AQ248">
        <v>8.3152039359999996</v>
      </c>
      <c r="AR248">
        <v>8.5572272700000003</v>
      </c>
      <c r="AS248">
        <v>8.7481670569999999</v>
      </c>
      <c r="AT248">
        <v>8.9460519010000006</v>
      </c>
      <c r="AU248">
        <v>9.146257426</v>
      </c>
      <c r="AV248">
        <v>9.3487155219999991</v>
      </c>
      <c r="AW248">
        <v>9.5544946579999994</v>
      </c>
    </row>
    <row r="249" spans="2:49" x14ac:dyDescent="0.2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4.7476861589999997</v>
      </c>
      <c r="G249">
        <v>4.8540585270000003</v>
      </c>
      <c r="H249">
        <v>4.5837793180000004</v>
      </c>
      <c r="I249">
        <v>4.7552837849999996</v>
      </c>
      <c r="J249">
        <v>4.9236335010000003</v>
      </c>
      <c r="K249">
        <v>4.9996028609999996</v>
      </c>
      <c r="L249">
        <v>5.0053334009999997</v>
      </c>
      <c r="M249">
        <v>5.0110002610000004</v>
      </c>
      <c r="N249">
        <v>4.9415378739999998</v>
      </c>
      <c r="O249">
        <v>4.977926107</v>
      </c>
      <c r="P249">
        <v>5.1246451840000002</v>
      </c>
      <c r="Q249">
        <v>5.3389721640000003</v>
      </c>
      <c r="R249">
        <v>5.4309362510000003</v>
      </c>
      <c r="S249">
        <v>5.040898908</v>
      </c>
      <c r="T249">
        <v>5.2397087190000002</v>
      </c>
      <c r="U249">
        <v>5.3730282970000003</v>
      </c>
      <c r="V249">
        <v>5.4490788879999998</v>
      </c>
      <c r="W249">
        <v>5.4058293920000002</v>
      </c>
      <c r="X249">
        <v>5.6335154940000001</v>
      </c>
      <c r="Y249">
        <v>5.885648754</v>
      </c>
      <c r="Z249">
        <v>5.9439248090000003</v>
      </c>
      <c r="AA249">
        <v>5.9569587119999996</v>
      </c>
      <c r="AB249">
        <v>5.9403528799999998</v>
      </c>
      <c r="AC249">
        <v>5.9084841859999999</v>
      </c>
      <c r="AD249">
        <v>6.0063808879999998</v>
      </c>
      <c r="AE249">
        <v>6.0979310580000003</v>
      </c>
      <c r="AF249">
        <v>6.1799532529999999</v>
      </c>
      <c r="AG249">
        <v>5.8074800179999997</v>
      </c>
      <c r="AH249">
        <v>5.4197082759999997</v>
      </c>
      <c r="AI249">
        <v>5.3304854920000002</v>
      </c>
      <c r="AJ249">
        <v>5.2406830060000003</v>
      </c>
      <c r="AK249">
        <v>5.1518072330000004</v>
      </c>
      <c r="AL249">
        <v>5.0692246900000004</v>
      </c>
      <c r="AM249">
        <v>4.9838253159999999</v>
      </c>
      <c r="AN249">
        <v>4.9654081809999999</v>
      </c>
      <c r="AO249">
        <v>4.9419767830000003</v>
      </c>
      <c r="AP249">
        <v>4.9151172980000002</v>
      </c>
      <c r="AQ249">
        <v>4.8859961949999997</v>
      </c>
      <c r="AR249">
        <v>4.8551519760000001</v>
      </c>
      <c r="AS249">
        <v>4.8075399330000002</v>
      </c>
      <c r="AT249">
        <v>4.7656810470000002</v>
      </c>
      <c r="AU249">
        <v>4.7266889040000004</v>
      </c>
      <c r="AV249">
        <v>4.6902942999999997</v>
      </c>
      <c r="AW249">
        <v>4.6568099820000004</v>
      </c>
    </row>
    <row r="250" spans="2:49" x14ac:dyDescent="0.25">
      <c r="B250" t="s">
        <v>349</v>
      </c>
      <c r="C250">
        <v>1.4169855567767899</v>
      </c>
      <c r="D250">
        <v>1.4397357182278101</v>
      </c>
      <c r="E250">
        <v>1.469743255</v>
      </c>
      <c r="F250">
        <v>1.6041131179999999</v>
      </c>
      <c r="G250">
        <v>1.7519739510000001</v>
      </c>
      <c r="H250">
        <v>1.7673348209999999</v>
      </c>
      <c r="I250">
        <v>1.9585907380000001</v>
      </c>
      <c r="J250">
        <v>2.1045775199999999</v>
      </c>
      <c r="K250">
        <v>2.2171561099999999</v>
      </c>
      <c r="L250">
        <v>2.3021563409999999</v>
      </c>
      <c r="M250">
        <v>2.3895490879999999</v>
      </c>
      <c r="N250">
        <v>2.4421964209999998</v>
      </c>
      <c r="O250">
        <v>2.6713839909999999</v>
      </c>
      <c r="P250">
        <v>2.983575648</v>
      </c>
      <c r="Q250">
        <v>3.3690542379999999</v>
      </c>
      <c r="R250">
        <v>3.7107974910000001</v>
      </c>
      <c r="S250">
        <v>2.746209425</v>
      </c>
      <c r="T250">
        <v>3.4130917539999999</v>
      </c>
      <c r="U250">
        <v>3.925886223</v>
      </c>
      <c r="V250">
        <v>4.2912582419999996</v>
      </c>
      <c r="W250">
        <v>3.4187215210000002</v>
      </c>
      <c r="X250">
        <v>3.497517631</v>
      </c>
      <c r="Y250">
        <v>3.4903697939999998</v>
      </c>
      <c r="Z250">
        <v>3.3643662120000002</v>
      </c>
      <c r="AA250">
        <v>3.215501046</v>
      </c>
      <c r="AB250">
        <v>3.064984951</v>
      </c>
      <c r="AC250">
        <v>2.9115363670000001</v>
      </c>
      <c r="AD250">
        <v>2.8877404360000001</v>
      </c>
      <c r="AE250">
        <v>2.8460443010000001</v>
      </c>
      <c r="AF250">
        <v>2.9720044730000001</v>
      </c>
      <c r="AG250">
        <v>2.789874121</v>
      </c>
      <c r="AH250">
        <v>2.594851319</v>
      </c>
      <c r="AI250">
        <v>2.612214265</v>
      </c>
      <c r="AJ250">
        <v>2.6186842499999998</v>
      </c>
      <c r="AK250">
        <v>2.6153051110000001</v>
      </c>
      <c r="AL250">
        <v>2.6237090630000002</v>
      </c>
      <c r="AM250">
        <v>2.6229611660000001</v>
      </c>
      <c r="AN250">
        <v>2.6005215110000002</v>
      </c>
      <c r="AO250">
        <v>2.575311481</v>
      </c>
      <c r="AP250">
        <v>2.5482011729999998</v>
      </c>
      <c r="AQ250">
        <v>2.5198282910000001</v>
      </c>
      <c r="AR250">
        <v>2.4904963150000001</v>
      </c>
      <c r="AS250">
        <v>2.4679907289999998</v>
      </c>
      <c r="AT250">
        <v>2.448005019</v>
      </c>
      <c r="AU250">
        <v>2.4290702400000002</v>
      </c>
      <c r="AV250">
        <v>2.4110582680000001</v>
      </c>
      <c r="AW250">
        <v>2.3941386809999998</v>
      </c>
    </row>
    <row r="251" spans="2:49" x14ac:dyDescent="0.2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35.498704160000003</v>
      </c>
      <c r="G251">
        <v>34.720835059999999</v>
      </c>
      <c r="H251">
        <v>33.393550230000002</v>
      </c>
      <c r="I251">
        <v>33.999084240000002</v>
      </c>
      <c r="J251">
        <v>34.046217380000002</v>
      </c>
      <c r="K251">
        <v>32.961252979999998</v>
      </c>
      <c r="L251">
        <v>32.343033230000003</v>
      </c>
      <c r="M251">
        <v>32.296596219999998</v>
      </c>
      <c r="N251">
        <v>32.644546980000001</v>
      </c>
      <c r="O251">
        <v>32.138724099999997</v>
      </c>
      <c r="P251">
        <v>30.78330931</v>
      </c>
      <c r="Q251">
        <v>28.425651169999998</v>
      </c>
      <c r="R251">
        <v>25.976330040000001</v>
      </c>
      <c r="S251">
        <v>23.604251739999999</v>
      </c>
      <c r="T251">
        <v>22.562743659999999</v>
      </c>
      <c r="U251">
        <v>22.13290245</v>
      </c>
      <c r="V251">
        <v>21.913868959999999</v>
      </c>
      <c r="W251">
        <v>18.124014200000001</v>
      </c>
      <c r="X251">
        <v>17.35211589</v>
      </c>
      <c r="Y251">
        <v>15.203311510000001</v>
      </c>
      <c r="Z251">
        <v>13.85497496</v>
      </c>
      <c r="AA251">
        <v>12.688871880000001</v>
      </c>
      <c r="AB251">
        <v>11.683010149999999</v>
      </c>
      <c r="AC251">
        <v>10.75057191</v>
      </c>
      <c r="AD251">
        <v>9.9950589710000006</v>
      </c>
      <c r="AE251">
        <v>9.2608210619999998</v>
      </c>
      <c r="AF251">
        <v>8.5465374619999999</v>
      </c>
      <c r="AG251">
        <v>7.956379182</v>
      </c>
      <c r="AH251">
        <v>7.4120406760000002</v>
      </c>
      <c r="AI251">
        <v>6.8257345259999997</v>
      </c>
      <c r="AJ251">
        <v>6.2337215170000002</v>
      </c>
      <c r="AK251">
        <v>5.6422991580000001</v>
      </c>
      <c r="AL251">
        <v>5.1149383559999997</v>
      </c>
      <c r="AM251">
        <v>4.5922321789999998</v>
      </c>
      <c r="AN251">
        <v>4.1935093319999996</v>
      </c>
      <c r="AO251">
        <v>3.7967530150000002</v>
      </c>
      <c r="AP251">
        <v>3.4016110720000001</v>
      </c>
      <c r="AQ251">
        <v>3.0080807030000001</v>
      </c>
      <c r="AR251">
        <v>2.614069185</v>
      </c>
      <c r="AS251">
        <v>2.1022281679999999</v>
      </c>
      <c r="AT251">
        <v>1.5981862499999999</v>
      </c>
      <c r="AU251">
        <v>1.1011704739999999</v>
      </c>
      <c r="AV251">
        <v>0.61181908780000005</v>
      </c>
      <c r="AW251">
        <v>0.1302652201</v>
      </c>
    </row>
    <row r="252" spans="2:49" x14ac:dyDescent="0.25">
      <c r="B252" t="s">
        <v>351</v>
      </c>
      <c r="C252">
        <v>1.54983431156195</v>
      </c>
      <c r="D252">
        <v>1.57471740274219</v>
      </c>
      <c r="E252">
        <v>1.60860863</v>
      </c>
      <c r="F252">
        <v>1.87339604</v>
      </c>
      <c r="G252">
        <v>2.0793323680000002</v>
      </c>
      <c r="H252">
        <v>2.2309509809999999</v>
      </c>
      <c r="I252">
        <v>2.4991341459999998</v>
      </c>
      <c r="J252">
        <v>2.7114836969999998</v>
      </c>
      <c r="K252">
        <v>2.8146371480000001</v>
      </c>
      <c r="L252">
        <v>2.93367976</v>
      </c>
      <c r="M252">
        <v>3.0849720289999998</v>
      </c>
      <c r="N252">
        <v>3.2569785520000001</v>
      </c>
      <c r="O252">
        <v>4.21201794</v>
      </c>
      <c r="P252">
        <v>5.2995144290000002</v>
      </c>
      <c r="Q252">
        <v>6.4282425879999998</v>
      </c>
      <c r="R252">
        <v>7.7165392720000003</v>
      </c>
      <c r="S252">
        <v>6.5311627750000003</v>
      </c>
      <c r="T252">
        <v>6.4829476960000001</v>
      </c>
      <c r="U252">
        <v>6.5928183320000002</v>
      </c>
      <c r="V252">
        <v>6.7566809430000001</v>
      </c>
      <c r="W252">
        <v>6.1004844809999996</v>
      </c>
      <c r="X252">
        <v>6.0419098440000001</v>
      </c>
      <c r="Y252">
        <v>5.5544566959999999</v>
      </c>
      <c r="Z252">
        <v>5.3253157599999996</v>
      </c>
      <c r="AA252">
        <v>5.1461531699999998</v>
      </c>
      <c r="AB252">
        <v>5.0062748450000001</v>
      </c>
      <c r="AC252">
        <v>4.883831163</v>
      </c>
      <c r="AD252">
        <v>4.7541779819999999</v>
      </c>
      <c r="AE252">
        <v>4.6283042920000002</v>
      </c>
      <c r="AF252">
        <v>4.508918564</v>
      </c>
      <c r="AG252">
        <v>4.4270573649999996</v>
      </c>
      <c r="AH252">
        <v>4.3693792509999998</v>
      </c>
      <c r="AI252">
        <v>4.3178281180000004</v>
      </c>
      <c r="AJ252">
        <v>4.2609451959999998</v>
      </c>
      <c r="AK252">
        <v>4.2019298269999998</v>
      </c>
      <c r="AL252">
        <v>4.1434962229999996</v>
      </c>
      <c r="AM252">
        <v>4.0861732579999996</v>
      </c>
      <c r="AN252">
        <v>4.0423438709999999</v>
      </c>
      <c r="AO252">
        <v>3.9997712160000001</v>
      </c>
      <c r="AP252">
        <v>3.9583953250000001</v>
      </c>
      <c r="AQ252">
        <v>3.918598491</v>
      </c>
      <c r="AR252">
        <v>3.877892729</v>
      </c>
      <c r="AS252">
        <v>3.8522798090000001</v>
      </c>
      <c r="AT252">
        <v>3.82731552</v>
      </c>
      <c r="AU252">
        <v>3.8012000989999999</v>
      </c>
      <c r="AV252">
        <v>3.775166402</v>
      </c>
      <c r="AW252">
        <v>3.7502944579999999</v>
      </c>
    </row>
    <row r="253" spans="2:49" x14ac:dyDescent="0.2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0.19031486919999999</v>
      </c>
      <c r="G253">
        <v>0.1754902435</v>
      </c>
      <c r="H253">
        <v>0.15912118410000001</v>
      </c>
      <c r="I253">
        <v>0.15273382269999999</v>
      </c>
      <c r="J253">
        <v>0.14363915860000001</v>
      </c>
      <c r="K253">
        <v>0.1305340371</v>
      </c>
      <c r="L253">
        <v>0.1201625399</v>
      </c>
      <c r="M253">
        <v>0.1124953429</v>
      </c>
      <c r="N253">
        <v>0.1065281641</v>
      </c>
      <c r="O253">
        <v>0.1052402705</v>
      </c>
      <c r="P253">
        <v>0.1011509629</v>
      </c>
      <c r="Q253">
        <v>9.37277948E-2</v>
      </c>
      <c r="R253">
        <v>8.5949016500000003E-2</v>
      </c>
      <c r="S253">
        <v>0.36526198669999999</v>
      </c>
      <c r="T253">
        <v>0.32850249660000003</v>
      </c>
      <c r="U253">
        <v>0.30217975670000002</v>
      </c>
      <c r="V253">
        <v>0.27950337450000001</v>
      </c>
      <c r="W253">
        <v>0.87996020699999999</v>
      </c>
      <c r="X253">
        <v>1.055790727</v>
      </c>
      <c r="Y253">
        <v>1.2795820659999999</v>
      </c>
      <c r="Z253">
        <v>1.523960376</v>
      </c>
      <c r="AA253">
        <v>1.7607701060000001</v>
      </c>
      <c r="AB253">
        <v>1.953058285</v>
      </c>
      <c r="AC253">
        <v>2.1399142869999999</v>
      </c>
      <c r="AD253">
        <v>2.4851477809999998</v>
      </c>
      <c r="AE253">
        <v>2.8202613350000001</v>
      </c>
      <c r="AF253">
        <v>3.1476935629999998</v>
      </c>
      <c r="AG253">
        <v>3.4503198290000001</v>
      </c>
      <c r="AH253">
        <v>3.7693491020000001</v>
      </c>
      <c r="AI253">
        <v>4.1553902039999997</v>
      </c>
      <c r="AJ253">
        <v>4.5335043600000002</v>
      </c>
      <c r="AK253">
        <v>4.9057064889999999</v>
      </c>
      <c r="AL253">
        <v>5.2153019719999998</v>
      </c>
      <c r="AM253">
        <v>5.5230480479999997</v>
      </c>
      <c r="AN253">
        <v>5.7983723700000001</v>
      </c>
      <c r="AO253">
        <v>6.0743741629999999</v>
      </c>
      <c r="AP253">
        <v>6.3512468479999997</v>
      </c>
      <c r="AQ253">
        <v>6.6299218800000004</v>
      </c>
      <c r="AR253">
        <v>6.9063656880000002</v>
      </c>
      <c r="AS253">
        <v>7.2519697159999996</v>
      </c>
      <c r="AT253">
        <v>7.5981209280000002</v>
      </c>
      <c r="AU253">
        <v>7.941248732</v>
      </c>
      <c r="AV253">
        <v>8.2836845510000003</v>
      </c>
      <c r="AW253">
        <v>8.6279239029999903</v>
      </c>
    </row>
    <row r="254" spans="2:49" x14ac:dyDescent="0.2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0.73796082500000004</v>
      </c>
      <c r="G254">
        <v>0.71313610719999998</v>
      </c>
      <c r="H254">
        <v>0.67765135980000002</v>
      </c>
      <c r="I254">
        <v>0.68166719870000003</v>
      </c>
      <c r="J254">
        <v>0.67184469170000005</v>
      </c>
      <c r="K254">
        <v>0.63985073069999998</v>
      </c>
      <c r="L254">
        <v>0.61728093309999998</v>
      </c>
      <c r="M254">
        <v>0.60562970709999997</v>
      </c>
      <c r="N254">
        <v>0.60102969709999998</v>
      </c>
      <c r="O254">
        <v>0.60967233620000005</v>
      </c>
      <c r="P254">
        <v>0.60165150960000002</v>
      </c>
      <c r="Q254">
        <v>0.57237535380000004</v>
      </c>
      <c r="R254">
        <v>0.53884978969999997</v>
      </c>
      <c r="S254">
        <v>1.4091751699999999</v>
      </c>
      <c r="T254">
        <v>1.1829042830000001</v>
      </c>
      <c r="U254">
        <v>1.001422493</v>
      </c>
      <c r="V254">
        <v>0.83610615749999995</v>
      </c>
      <c r="W254">
        <v>0.99620906779999996</v>
      </c>
      <c r="X254">
        <v>1.027953186</v>
      </c>
      <c r="Y254">
        <v>0.97674676890000001</v>
      </c>
      <c r="Z254">
        <v>0.96679521499999999</v>
      </c>
      <c r="AA254">
        <v>0.96351694870000004</v>
      </c>
      <c r="AB254">
        <v>0.95699613400000005</v>
      </c>
      <c r="AC254">
        <v>0.95271048709999995</v>
      </c>
      <c r="AD254">
        <v>0.93093036799999995</v>
      </c>
      <c r="AE254">
        <v>0.90981156939999996</v>
      </c>
      <c r="AF254">
        <v>0.89227056739999999</v>
      </c>
      <c r="AG254">
        <v>0.87804243689999995</v>
      </c>
      <c r="AH254">
        <v>0.86862339710000003</v>
      </c>
      <c r="AI254">
        <v>0.86945485889999996</v>
      </c>
      <c r="AJ254">
        <v>0.86911563479999998</v>
      </c>
      <c r="AK254">
        <v>0.8682229078</v>
      </c>
      <c r="AL254">
        <v>0.86724762209999995</v>
      </c>
      <c r="AM254">
        <v>0.86638483040000003</v>
      </c>
      <c r="AN254">
        <v>0.85794255610000003</v>
      </c>
      <c r="AO254">
        <v>0.84978786660000005</v>
      </c>
      <c r="AP254">
        <v>0.84190865609999999</v>
      </c>
      <c r="AQ254">
        <v>0.83438700109999997</v>
      </c>
      <c r="AR254">
        <v>0.82669354139999995</v>
      </c>
      <c r="AS254">
        <v>0.82629474940000003</v>
      </c>
      <c r="AT254">
        <v>0.82601076569999998</v>
      </c>
      <c r="AU254">
        <v>0.82545323999999998</v>
      </c>
      <c r="AV254">
        <v>0.82488680049999996</v>
      </c>
      <c r="AW254">
        <v>0.82454909389999997</v>
      </c>
    </row>
    <row r="255" spans="2:49" x14ac:dyDescent="0.2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0.21083275039999999</v>
      </c>
      <c r="G255">
        <v>0.21536924390000001</v>
      </c>
      <c r="H255">
        <v>0.21633364229999999</v>
      </c>
      <c r="I255">
        <v>0.23003643870000001</v>
      </c>
      <c r="J255">
        <v>0.23966224310000001</v>
      </c>
      <c r="K255">
        <v>0.2412769813</v>
      </c>
      <c r="L255">
        <v>0.2460518153</v>
      </c>
      <c r="M255">
        <v>0.2551863097</v>
      </c>
      <c r="N255">
        <v>0.2677026213</v>
      </c>
      <c r="O255">
        <v>0.283094603</v>
      </c>
      <c r="P255">
        <v>0.2912601769</v>
      </c>
      <c r="Q255">
        <v>0.28889560860000002</v>
      </c>
      <c r="R255">
        <v>0.28357954790000001</v>
      </c>
      <c r="S255">
        <v>0.31943787810000002</v>
      </c>
      <c r="T255">
        <v>0.29739502379999999</v>
      </c>
      <c r="U255">
        <v>0.28400621679999999</v>
      </c>
      <c r="V255">
        <v>0.27362036849999999</v>
      </c>
      <c r="W255">
        <v>0.40919966880000003</v>
      </c>
      <c r="X255">
        <v>0.4468494174</v>
      </c>
      <c r="Y255">
        <v>0.44434686579999999</v>
      </c>
      <c r="Z255">
        <v>0.45828278109999998</v>
      </c>
      <c r="AA255">
        <v>0.47414490640000001</v>
      </c>
      <c r="AB255">
        <v>0.49302922339999999</v>
      </c>
      <c r="AC255">
        <v>0.51201198179999996</v>
      </c>
      <c r="AD255">
        <v>0.54421775090000002</v>
      </c>
      <c r="AE255">
        <v>0.57547830430000002</v>
      </c>
      <c r="AF255">
        <v>0.60622019839999997</v>
      </c>
      <c r="AG255">
        <v>0.64263015030000004</v>
      </c>
      <c r="AH255">
        <v>0.68222832820000001</v>
      </c>
      <c r="AI255">
        <v>0.69587120069999997</v>
      </c>
      <c r="AJ255">
        <v>0.7085139224</v>
      </c>
      <c r="AK255">
        <v>0.72061849249999999</v>
      </c>
      <c r="AL255">
        <v>0.73275179820000003</v>
      </c>
      <c r="AM255">
        <v>0.74489109519999996</v>
      </c>
      <c r="AN255">
        <v>0.75776656419999999</v>
      </c>
      <c r="AO255">
        <v>0.77080744329999995</v>
      </c>
      <c r="AP255">
        <v>0.78401991839999996</v>
      </c>
      <c r="AQ255">
        <v>0.79749954479999996</v>
      </c>
      <c r="AR255">
        <v>0.81075094510000001</v>
      </c>
      <c r="AS255">
        <v>0.82441605340000002</v>
      </c>
      <c r="AT255">
        <v>0.83818721149999997</v>
      </c>
      <c r="AU255">
        <v>0.85167038390000005</v>
      </c>
      <c r="AV255">
        <v>0.86512992389999999</v>
      </c>
      <c r="AW255">
        <v>0.87881944369999998</v>
      </c>
    </row>
    <row r="256" spans="2:49" x14ac:dyDescent="0.2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0.4577212846</v>
      </c>
      <c r="G256">
        <v>0.50755107880000006</v>
      </c>
      <c r="H256">
        <v>0.55341786189999997</v>
      </c>
      <c r="I256">
        <v>0.63879099220000002</v>
      </c>
      <c r="J256">
        <v>0.72242839209999998</v>
      </c>
      <c r="K256">
        <v>0.78948542129999999</v>
      </c>
      <c r="L256">
        <v>0.87395251350000003</v>
      </c>
      <c r="M256">
        <v>0.9839016116</v>
      </c>
      <c r="N256">
        <v>1.120417703</v>
      </c>
      <c r="O256">
        <v>1.1966804179999999</v>
      </c>
      <c r="P256">
        <v>1.243503351</v>
      </c>
      <c r="Q256">
        <v>1.2457360930000001</v>
      </c>
      <c r="R256">
        <v>1.2350350109999999</v>
      </c>
      <c r="S256">
        <v>2.1793261190000002</v>
      </c>
      <c r="T256">
        <v>2.1734761229999999</v>
      </c>
      <c r="U256">
        <v>2.2198967449999998</v>
      </c>
      <c r="V256">
        <v>2.2841450719999998</v>
      </c>
      <c r="W256">
        <v>3.7085554100000002</v>
      </c>
      <c r="X256">
        <v>4.0296095599999999</v>
      </c>
      <c r="Y256">
        <v>3.995087496</v>
      </c>
      <c r="Z256">
        <v>4.1097545750000002</v>
      </c>
      <c r="AA256">
        <v>4.2424226239999996</v>
      </c>
      <c r="AB256">
        <v>4.3916985950000003</v>
      </c>
      <c r="AC256">
        <v>4.5427899539999999</v>
      </c>
      <c r="AD256">
        <v>4.6869549619999997</v>
      </c>
      <c r="AE256">
        <v>4.8268804919999999</v>
      </c>
      <c r="AF256">
        <v>4.9659102959999997</v>
      </c>
      <c r="AG256">
        <v>5.1418666980000003</v>
      </c>
      <c r="AH256">
        <v>5.3441026870000004</v>
      </c>
      <c r="AI256">
        <v>5.5054829659999998</v>
      </c>
      <c r="AJ256">
        <v>5.658607451</v>
      </c>
      <c r="AK256">
        <v>5.8070007800000001</v>
      </c>
      <c r="AL256">
        <v>5.9535112139999997</v>
      </c>
      <c r="AM256">
        <v>6.0996641059999996</v>
      </c>
      <c r="AN256">
        <v>6.1876245320000001</v>
      </c>
      <c r="AO256">
        <v>6.2769927750000001</v>
      </c>
      <c r="AP256">
        <v>6.3678051570000003</v>
      </c>
      <c r="AQ256">
        <v>6.46082249</v>
      </c>
      <c r="AR256">
        <v>6.5520233189999999</v>
      </c>
      <c r="AS256">
        <v>6.6213942609999998</v>
      </c>
      <c r="AT256">
        <v>6.6916860529999997</v>
      </c>
      <c r="AU256">
        <v>6.759752668</v>
      </c>
      <c r="AV256">
        <v>6.8277162059999998</v>
      </c>
      <c r="AW256">
        <v>6.8975661759999998</v>
      </c>
    </row>
    <row r="257" spans="2:49" x14ac:dyDescent="0.2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35.498704160000003</v>
      </c>
      <c r="G257">
        <v>34.720835059999999</v>
      </c>
      <c r="H257">
        <v>33.393550230000002</v>
      </c>
      <c r="I257">
        <v>33.999084240000002</v>
      </c>
      <c r="J257">
        <v>34.046217380000002</v>
      </c>
      <c r="K257">
        <v>32.961252979999998</v>
      </c>
      <c r="L257">
        <v>32.343033230000003</v>
      </c>
      <c r="M257">
        <v>32.296596219999998</v>
      </c>
      <c r="N257">
        <v>32.644546980000001</v>
      </c>
      <c r="O257">
        <v>32.138724099999997</v>
      </c>
      <c r="P257">
        <v>30.78330931</v>
      </c>
      <c r="Q257">
        <v>28.425651169999998</v>
      </c>
      <c r="R257">
        <v>25.976330040000001</v>
      </c>
      <c r="S257">
        <v>23.604251739999999</v>
      </c>
      <c r="T257">
        <v>22.562743659999999</v>
      </c>
      <c r="U257">
        <v>22.13290245</v>
      </c>
      <c r="V257">
        <v>21.913868959999999</v>
      </c>
      <c r="W257">
        <v>18.124014200000001</v>
      </c>
      <c r="X257">
        <v>17.35211589</v>
      </c>
      <c r="Y257">
        <v>15.203311510000001</v>
      </c>
      <c r="Z257">
        <v>13.85497496</v>
      </c>
      <c r="AA257">
        <v>12.688871880000001</v>
      </c>
      <c r="AB257">
        <v>11.683010149999999</v>
      </c>
      <c r="AC257">
        <v>10.75057191</v>
      </c>
      <c r="AD257">
        <v>9.9950589710000006</v>
      </c>
      <c r="AE257">
        <v>9.2608210619999998</v>
      </c>
      <c r="AF257">
        <v>8.5465374619999999</v>
      </c>
      <c r="AG257">
        <v>7.956379182</v>
      </c>
      <c r="AH257">
        <v>7.4120406760000002</v>
      </c>
      <c r="AI257">
        <v>6.8257345259999997</v>
      </c>
      <c r="AJ257">
        <v>6.2337215170000002</v>
      </c>
      <c r="AK257">
        <v>5.6422991580000001</v>
      </c>
      <c r="AL257">
        <v>5.1149383559999997</v>
      </c>
      <c r="AM257">
        <v>4.5922321789999998</v>
      </c>
      <c r="AN257">
        <v>4.1935093319999996</v>
      </c>
      <c r="AO257">
        <v>3.7967530150000002</v>
      </c>
      <c r="AP257">
        <v>3.4016110720000001</v>
      </c>
      <c r="AQ257">
        <v>3.0080807030000001</v>
      </c>
      <c r="AR257">
        <v>2.614069185</v>
      </c>
      <c r="AS257">
        <v>2.1022281679999999</v>
      </c>
      <c r="AT257">
        <v>1.5981862499999999</v>
      </c>
      <c r="AU257">
        <v>1.1011704739999999</v>
      </c>
      <c r="AV257">
        <v>0.61181908780000005</v>
      </c>
      <c r="AW257">
        <v>0.1302652201</v>
      </c>
    </row>
    <row r="258" spans="2:49" x14ac:dyDescent="0.25">
      <c r="B258" t="s">
        <v>357</v>
      </c>
      <c r="C258">
        <v>1.54983431156195</v>
      </c>
      <c r="D258">
        <v>1.57471740274219</v>
      </c>
      <c r="E258">
        <v>1.60860863</v>
      </c>
      <c r="F258">
        <v>1.87339604</v>
      </c>
      <c r="G258">
        <v>2.0793323680000002</v>
      </c>
      <c r="H258">
        <v>2.2309509809999999</v>
      </c>
      <c r="I258">
        <v>2.4991341459999998</v>
      </c>
      <c r="J258">
        <v>2.7114836969999998</v>
      </c>
      <c r="K258">
        <v>2.8146371480000001</v>
      </c>
      <c r="L258">
        <v>2.93367976</v>
      </c>
      <c r="M258">
        <v>3.0849720289999998</v>
      </c>
      <c r="N258">
        <v>3.2569785520000001</v>
      </c>
      <c r="O258">
        <v>4.21201794</v>
      </c>
      <c r="P258">
        <v>5.2995144290000002</v>
      </c>
      <c r="Q258">
        <v>6.4282425879999998</v>
      </c>
      <c r="R258">
        <v>7.7165392720000003</v>
      </c>
      <c r="S258">
        <v>6.5311627750000003</v>
      </c>
      <c r="T258">
        <v>6.4829476960000001</v>
      </c>
      <c r="U258">
        <v>6.5928183320000002</v>
      </c>
      <c r="V258">
        <v>6.7566809430000001</v>
      </c>
      <c r="W258">
        <v>6.1004844809999996</v>
      </c>
      <c r="X258">
        <v>6.0419098440000001</v>
      </c>
      <c r="Y258">
        <v>5.5544566959999999</v>
      </c>
      <c r="Z258">
        <v>5.3253157599999996</v>
      </c>
      <c r="AA258">
        <v>5.1461531699999998</v>
      </c>
      <c r="AB258">
        <v>5.0062748450000001</v>
      </c>
      <c r="AC258">
        <v>4.883831163</v>
      </c>
      <c r="AD258">
        <v>4.7541779819999999</v>
      </c>
      <c r="AE258">
        <v>4.6283042920000002</v>
      </c>
      <c r="AF258">
        <v>4.508918564</v>
      </c>
      <c r="AG258">
        <v>4.4270573649999996</v>
      </c>
      <c r="AH258">
        <v>4.3693792509999998</v>
      </c>
      <c r="AI258">
        <v>4.3178281180000004</v>
      </c>
      <c r="AJ258">
        <v>4.2609451959999998</v>
      </c>
      <c r="AK258">
        <v>4.2019298269999998</v>
      </c>
      <c r="AL258">
        <v>4.1434962229999996</v>
      </c>
      <c r="AM258">
        <v>4.0861732579999996</v>
      </c>
      <c r="AN258">
        <v>4.0423438709999999</v>
      </c>
      <c r="AO258">
        <v>3.9997712160000001</v>
      </c>
      <c r="AP258">
        <v>3.9583953250000001</v>
      </c>
      <c r="AQ258">
        <v>3.918598491</v>
      </c>
      <c r="AR258">
        <v>3.877892729</v>
      </c>
      <c r="AS258">
        <v>3.8522798090000001</v>
      </c>
      <c r="AT258">
        <v>3.82731552</v>
      </c>
      <c r="AU258">
        <v>3.8012000989999999</v>
      </c>
      <c r="AV258">
        <v>3.775166402</v>
      </c>
      <c r="AW258">
        <v>3.7502944579999999</v>
      </c>
    </row>
    <row r="259" spans="2:49" x14ac:dyDescent="0.2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0.19031486919999999</v>
      </c>
      <c r="G259">
        <v>0.1754902435</v>
      </c>
      <c r="H259">
        <v>0.15912118410000001</v>
      </c>
      <c r="I259">
        <v>0.15273382269999999</v>
      </c>
      <c r="J259">
        <v>0.14363915860000001</v>
      </c>
      <c r="K259">
        <v>0.1305340371</v>
      </c>
      <c r="L259">
        <v>0.1201625399</v>
      </c>
      <c r="M259">
        <v>0.1124953429</v>
      </c>
      <c r="N259">
        <v>0.1065281641</v>
      </c>
      <c r="O259">
        <v>0.1052402705</v>
      </c>
      <c r="P259">
        <v>0.1011509629</v>
      </c>
      <c r="Q259">
        <v>9.37277948E-2</v>
      </c>
      <c r="R259">
        <v>8.5949016500000003E-2</v>
      </c>
      <c r="S259">
        <v>0.36526198669999999</v>
      </c>
      <c r="T259">
        <v>0.32850249660000003</v>
      </c>
      <c r="U259">
        <v>0.30217975670000002</v>
      </c>
      <c r="V259">
        <v>0.27950337450000001</v>
      </c>
      <c r="W259">
        <v>0.87996020699999999</v>
      </c>
      <c r="X259">
        <v>1.055790727</v>
      </c>
      <c r="Y259">
        <v>1.2795820659999999</v>
      </c>
      <c r="Z259">
        <v>1.523960376</v>
      </c>
      <c r="AA259">
        <v>1.7607701060000001</v>
      </c>
      <c r="AB259">
        <v>1.953058285</v>
      </c>
      <c r="AC259">
        <v>2.1399142869999999</v>
      </c>
      <c r="AD259">
        <v>2.4851477809999998</v>
      </c>
      <c r="AE259">
        <v>2.8202613350000001</v>
      </c>
      <c r="AF259">
        <v>3.1476935629999998</v>
      </c>
      <c r="AG259">
        <v>3.4503198290000001</v>
      </c>
      <c r="AH259">
        <v>3.7693491020000001</v>
      </c>
      <c r="AI259">
        <v>4.1553902039999997</v>
      </c>
      <c r="AJ259">
        <v>4.5335043600000002</v>
      </c>
      <c r="AK259">
        <v>4.9057064889999999</v>
      </c>
      <c r="AL259">
        <v>5.2153019719999998</v>
      </c>
      <c r="AM259">
        <v>5.5230480479999997</v>
      </c>
      <c r="AN259">
        <v>5.7983723700000001</v>
      </c>
      <c r="AO259">
        <v>6.0743741629999999</v>
      </c>
      <c r="AP259">
        <v>6.3512468479999997</v>
      </c>
      <c r="AQ259">
        <v>6.6299218800000004</v>
      </c>
      <c r="AR259">
        <v>6.9063656880000002</v>
      </c>
      <c r="AS259">
        <v>7.2519697159999996</v>
      </c>
      <c r="AT259">
        <v>7.5981209280000002</v>
      </c>
      <c r="AU259">
        <v>7.941248732</v>
      </c>
      <c r="AV259">
        <v>8.2836845510000003</v>
      </c>
      <c r="AW259">
        <v>8.6279239029999903</v>
      </c>
    </row>
    <row r="260" spans="2:49" x14ac:dyDescent="0.2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0.73796082500000004</v>
      </c>
      <c r="G260">
        <v>0.71313610719999998</v>
      </c>
      <c r="H260">
        <v>0.67765135980000002</v>
      </c>
      <c r="I260">
        <v>0.68166719870000003</v>
      </c>
      <c r="J260">
        <v>0.67184469170000005</v>
      </c>
      <c r="K260">
        <v>0.63985073069999998</v>
      </c>
      <c r="L260">
        <v>0.61728093309999998</v>
      </c>
      <c r="M260">
        <v>0.60562970709999997</v>
      </c>
      <c r="N260">
        <v>0.60102969709999998</v>
      </c>
      <c r="O260">
        <v>0.60967233620000005</v>
      </c>
      <c r="P260">
        <v>0.60165150960000002</v>
      </c>
      <c r="Q260">
        <v>0.57237535380000004</v>
      </c>
      <c r="R260">
        <v>0.53884978969999997</v>
      </c>
      <c r="S260">
        <v>1.4091751699999999</v>
      </c>
      <c r="T260">
        <v>1.1829042830000001</v>
      </c>
      <c r="U260">
        <v>1.001422493</v>
      </c>
      <c r="V260">
        <v>0.83610615749999995</v>
      </c>
      <c r="W260">
        <v>0.99620906779999996</v>
      </c>
      <c r="X260">
        <v>1.027953186</v>
      </c>
      <c r="Y260">
        <v>0.97674676890000001</v>
      </c>
      <c r="Z260">
        <v>0.96679521499999999</v>
      </c>
      <c r="AA260">
        <v>0.96351694870000004</v>
      </c>
      <c r="AB260">
        <v>0.95699613400000005</v>
      </c>
      <c r="AC260">
        <v>0.95271048709999995</v>
      </c>
      <c r="AD260">
        <v>0.93093036799999995</v>
      </c>
      <c r="AE260">
        <v>0.90981156939999996</v>
      </c>
      <c r="AF260">
        <v>0.89227056739999999</v>
      </c>
      <c r="AG260">
        <v>0.87804243689999995</v>
      </c>
      <c r="AH260">
        <v>0.86862339710000003</v>
      </c>
      <c r="AI260">
        <v>0.86945485889999996</v>
      </c>
      <c r="AJ260">
        <v>0.86911563479999998</v>
      </c>
      <c r="AK260">
        <v>0.8682229078</v>
      </c>
      <c r="AL260">
        <v>0.86724762209999995</v>
      </c>
      <c r="AM260">
        <v>0.86638483040000003</v>
      </c>
      <c r="AN260">
        <v>0.85794255610000003</v>
      </c>
      <c r="AO260">
        <v>0.84978786660000005</v>
      </c>
      <c r="AP260">
        <v>0.84190865609999999</v>
      </c>
      <c r="AQ260">
        <v>0.83438700109999997</v>
      </c>
      <c r="AR260">
        <v>0.82669354139999995</v>
      </c>
      <c r="AS260">
        <v>0.82629474940000003</v>
      </c>
      <c r="AT260">
        <v>0.82601076569999998</v>
      </c>
      <c r="AU260">
        <v>0.82545323999999998</v>
      </c>
      <c r="AV260">
        <v>0.82488680049999996</v>
      </c>
      <c r="AW260">
        <v>0.82454909389999997</v>
      </c>
    </row>
    <row r="261" spans="2:49" x14ac:dyDescent="0.2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0.21083275039999999</v>
      </c>
      <c r="G261">
        <v>0.21536924390000001</v>
      </c>
      <c r="H261">
        <v>0.21633364229999999</v>
      </c>
      <c r="I261">
        <v>0.23003643870000001</v>
      </c>
      <c r="J261">
        <v>0.23966224310000001</v>
      </c>
      <c r="K261">
        <v>0.2412769813</v>
      </c>
      <c r="L261">
        <v>0.2460518153</v>
      </c>
      <c r="M261">
        <v>0.2551863097</v>
      </c>
      <c r="N261">
        <v>0.2677026213</v>
      </c>
      <c r="O261">
        <v>0.283094603</v>
      </c>
      <c r="P261">
        <v>0.2912601769</v>
      </c>
      <c r="Q261">
        <v>0.28889560860000002</v>
      </c>
      <c r="R261">
        <v>0.28357954790000001</v>
      </c>
      <c r="S261">
        <v>0.31943787810000002</v>
      </c>
      <c r="T261">
        <v>0.29739502379999999</v>
      </c>
      <c r="U261">
        <v>0.28400621679999999</v>
      </c>
      <c r="V261">
        <v>0.27362036849999999</v>
      </c>
      <c r="W261">
        <v>0.40919966880000003</v>
      </c>
      <c r="X261">
        <v>0.4468494174</v>
      </c>
      <c r="Y261">
        <v>0.44434686579999999</v>
      </c>
      <c r="Z261">
        <v>0.45828278109999998</v>
      </c>
      <c r="AA261">
        <v>0.47414490640000001</v>
      </c>
      <c r="AB261">
        <v>0.49302922339999999</v>
      </c>
      <c r="AC261">
        <v>0.51201198179999996</v>
      </c>
      <c r="AD261">
        <v>0.54421775090000002</v>
      </c>
      <c r="AE261">
        <v>0.57547830430000002</v>
      </c>
      <c r="AF261">
        <v>0.60622019839999997</v>
      </c>
      <c r="AG261">
        <v>0.64263015030000004</v>
      </c>
      <c r="AH261">
        <v>0.68222832820000001</v>
      </c>
      <c r="AI261">
        <v>0.69587120069999997</v>
      </c>
      <c r="AJ261">
        <v>0.7085139224</v>
      </c>
      <c r="AK261">
        <v>0.72061849249999999</v>
      </c>
      <c r="AL261">
        <v>0.73275179820000003</v>
      </c>
      <c r="AM261">
        <v>0.74489109519999996</v>
      </c>
      <c r="AN261">
        <v>0.75776656419999999</v>
      </c>
      <c r="AO261">
        <v>0.77080744329999995</v>
      </c>
      <c r="AP261">
        <v>0.78401991839999996</v>
      </c>
      <c r="AQ261">
        <v>0.79749954479999996</v>
      </c>
      <c r="AR261">
        <v>0.81075094510000001</v>
      </c>
      <c r="AS261">
        <v>0.82441605340000002</v>
      </c>
      <c r="AT261">
        <v>0.83818721149999997</v>
      </c>
      <c r="AU261">
        <v>0.85167038390000005</v>
      </c>
      <c r="AV261">
        <v>0.86512992389999999</v>
      </c>
      <c r="AW261">
        <v>0.87881944369999998</v>
      </c>
    </row>
    <row r="262" spans="2:49" x14ac:dyDescent="0.2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0.4577212846</v>
      </c>
      <c r="G262">
        <v>0.50755107880000006</v>
      </c>
      <c r="H262">
        <v>0.55341786189999997</v>
      </c>
      <c r="I262">
        <v>0.63879099220000002</v>
      </c>
      <c r="J262">
        <v>0.72242839209999998</v>
      </c>
      <c r="K262">
        <v>0.78948542129999999</v>
      </c>
      <c r="L262">
        <v>0.87395251350000003</v>
      </c>
      <c r="M262">
        <v>0.9839016116</v>
      </c>
      <c r="N262">
        <v>1.120417703</v>
      </c>
      <c r="O262">
        <v>1.1966804179999999</v>
      </c>
      <c r="P262">
        <v>1.243503351</v>
      </c>
      <c r="Q262">
        <v>1.2457360930000001</v>
      </c>
      <c r="R262">
        <v>1.2350350109999999</v>
      </c>
      <c r="S262">
        <v>2.1793261190000002</v>
      </c>
      <c r="T262">
        <v>2.1734761229999999</v>
      </c>
      <c r="U262">
        <v>2.2198967449999998</v>
      </c>
      <c r="V262">
        <v>2.2841450719999998</v>
      </c>
      <c r="W262">
        <v>3.7085554100000002</v>
      </c>
      <c r="X262">
        <v>4.0296095599999999</v>
      </c>
      <c r="Y262">
        <v>3.995087496</v>
      </c>
      <c r="Z262">
        <v>4.1097545750000002</v>
      </c>
      <c r="AA262">
        <v>4.2424226239999996</v>
      </c>
      <c r="AB262">
        <v>4.3916985950000003</v>
      </c>
      <c r="AC262">
        <v>4.5427899539999999</v>
      </c>
      <c r="AD262">
        <v>4.6869549619999997</v>
      </c>
      <c r="AE262">
        <v>4.8268804919999999</v>
      </c>
      <c r="AF262">
        <v>4.9659102959999997</v>
      </c>
      <c r="AG262">
        <v>5.1418666980000003</v>
      </c>
      <c r="AH262">
        <v>5.3441026870000004</v>
      </c>
      <c r="AI262">
        <v>5.5054829659999998</v>
      </c>
      <c r="AJ262">
        <v>5.658607451</v>
      </c>
      <c r="AK262">
        <v>5.8070007800000001</v>
      </c>
      <c r="AL262">
        <v>5.9535112139999997</v>
      </c>
      <c r="AM262">
        <v>6.0996641059999996</v>
      </c>
      <c r="AN262">
        <v>6.1876245320000001</v>
      </c>
      <c r="AO262">
        <v>6.2769927750000001</v>
      </c>
      <c r="AP262">
        <v>6.3678051570000003</v>
      </c>
      <c r="AQ262">
        <v>6.46082249</v>
      </c>
      <c r="AR262">
        <v>6.5520233189999999</v>
      </c>
      <c r="AS262">
        <v>6.6213942609999998</v>
      </c>
      <c r="AT262">
        <v>6.6916860529999997</v>
      </c>
      <c r="AU262">
        <v>6.759752668</v>
      </c>
      <c r="AV262">
        <v>6.8277162059999998</v>
      </c>
      <c r="AW262">
        <v>6.8975661759999998</v>
      </c>
    </row>
    <row r="263" spans="2:49" x14ac:dyDescent="0.25">
      <c r="B263" t="s">
        <v>362</v>
      </c>
      <c r="C263">
        <v>1.1905732046364299</v>
      </c>
      <c r="D263">
        <v>1.2096882425386799</v>
      </c>
      <c r="E263">
        <v>1.2291140199999999</v>
      </c>
      <c r="F263">
        <v>1.231558087</v>
      </c>
      <c r="G263">
        <v>1.144860335</v>
      </c>
      <c r="H263">
        <v>0.92593606640000004</v>
      </c>
      <c r="I263">
        <v>1.0177882899999999</v>
      </c>
      <c r="J263">
        <v>1.042101935</v>
      </c>
      <c r="K263">
        <v>0.98350857339999997</v>
      </c>
      <c r="L263">
        <v>0.97424492340000002</v>
      </c>
      <c r="M263">
        <v>0.978509568</v>
      </c>
      <c r="N263">
        <v>0.95322441739999997</v>
      </c>
      <c r="O263">
        <v>0.94678875179999999</v>
      </c>
      <c r="P263">
        <v>0.93486767780000002</v>
      </c>
      <c r="Q263">
        <v>0.92200823720000002</v>
      </c>
      <c r="R263">
        <v>0.91100718479999998</v>
      </c>
      <c r="S263">
        <v>0.90892761300000002</v>
      </c>
      <c r="T263">
        <v>0.89547187689999996</v>
      </c>
      <c r="U263">
        <v>0.89298694909999998</v>
      </c>
      <c r="V263">
        <v>0.89461826170000003</v>
      </c>
      <c r="W263">
        <v>0.89398610730000005</v>
      </c>
      <c r="X263">
        <v>0.89398193479999999</v>
      </c>
      <c r="Y263">
        <v>0.89114512030000004</v>
      </c>
      <c r="Z263">
        <v>0.88812772179999999</v>
      </c>
      <c r="AA263">
        <v>0.88594178759999997</v>
      </c>
      <c r="AB263">
        <v>0.88440753839999997</v>
      </c>
      <c r="AC263">
        <v>0.88390929659999995</v>
      </c>
      <c r="AD263">
        <v>0.89108549719999997</v>
      </c>
      <c r="AE263">
        <v>0.89975049480000002</v>
      </c>
      <c r="AF263">
        <v>0.91032434699999998</v>
      </c>
      <c r="AG263">
        <v>0.92154389839999995</v>
      </c>
      <c r="AH263">
        <v>0.93288583189999996</v>
      </c>
      <c r="AI263">
        <v>0.94465020389999999</v>
      </c>
      <c r="AJ263">
        <v>0.95561292809999998</v>
      </c>
      <c r="AK263">
        <v>0.96627831330000002</v>
      </c>
      <c r="AL263">
        <v>0.9763973427</v>
      </c>
      <c r="AM263" s="39">
        <v>0.98603336100000005</v>
      </c>
      <c r="AN263" s="39">
        <v>0.99525728530000002</v>
      </c>
      <c r="AO263" s="39">
        <v>1.003454224</v>
      </c>
      <c r="AP263" s="39">
        <v>1.011117829</v>
      </c>
      <c r="AQ263" s="39">
        <v>1.0185305090000001</v>
      </c>
      <c r="AR263" s="39">
        <v>1.025426832</v>
      </c>
      <c r="AS263" s="39">
        <v>1.032041258</v>
      </c>
      <c r="AT263" s="39">
        <v>1.0392209720000001</v>
      </c>
      <c r="AU263" s="39">
        <v>1.046674949</v>
      </c>
      <c r="AV263">
        <v>1.0545175710000001</v>
      </c>
      <c r="AW263">
        <v>1.063094886</v>
      </c>
    </row>
    <row r="264" spans="2:49" x14ac:dyDescent="0.25">
      <c r="B264" t="s">
        <v>363</v>
      </c>
      <c r="C264">
        <v>1.7112081308179601</v>
      </c>
      <c r="D264">
        <v>1.7386821308642</v>
      </c>
      <c r="E264">
        <v>1.766596907</v>
      </c>
      <c r="F264">
        <v>1.7872640230000001</v>
      </c>
      <c r="G264">
        <v>1.811665605</v>
      </c>
      <c r="H264">
        <v>1.701232858</v>
      </c>
      <c r="I264">
        <v>1.775576204</v>
      </c>
      <c r="J264">
        <v>1.8112081609999999</v>
      </c>
      <c r="K264">
        <v>1.7949048409999999</v>
      </c>
      <c r="L264">
        <v>1.803240159</v>
      </c>
      <c r="M264">
        <v>1.8108005089999999</v>
      </c>
      <c r="N264">
        <v>1.8446628540000001</v>
      </c>
      <c r="O264">
        <v>1.896650478</v>
      </c>
      <c r="P264">
        <v>1.930653285</v>
      </c>
      <c r="Q264">
        <v>1.9565990129999999</v>
      </c>
      <c r="R264">
        <v>1.9878538569999999</v>
      </c>
      <c r="S264">
        <v>1.9686162519999999</v>
      </c>
      <c r="T264">
        <v>1.947358315</v>
      </c>
      <c r="U264">
        <v>1.939694754</v>
      </c>
      <c r="V264">
        <v>1.9448380970000001</v>
      </c>
      <c r="W264">
        <v>1.9508504099999999</v>
      </c>
      <c r="X264">
        <v>1.9509046370000001</v>
      </c>
      <c r="Y264">
        <v>1.987993361</v>
      </c>
      <c r="Z264">
        <v>1.9895898809999999</v>
      </c>
      <c r="AA264">
        <v>1.9953517119999999</v>
      </c>
      <c r="AB264">
        <v>2.004602529</v>
      </c>
      <c r="AC264">
        <v>2.0163134199999999</v>
      </c>
      <c r="AD264">
        <v>2.0339533429999999</v>
      </c>
      <c r="AE264">
        <v>2.0553618729999998</v>
      </c>
      <c r="AF264">
        <v>2.0801560640000001</v>
      </c>
      <c r="AG264">
        <v>2.1068354930000002</v>
      </c>
      <c r="AH264">
        <v>2.134709763</v>
      </c>
      <c r="AI264">
        <v>2.1639620150000001</v>
      </c>
      <c r="AJ264">
        <v>2.1938278960000002</v>
      </c>
      <c r="AK264">
        <v>2.2241484119999999</v>
      </c>
      <c r="AL264">
        <v>2.2547259300000002</v>
      </c>
      <c r="AM264">
        <v>2.285555145</v>
      </c>
      <c r="AN264">
        <v>2.3137272489999998</v>
      </c>
      <c r="AO264">
        <v>2.3410417880000001</v>
      </c>
      <c r="AP264">
        <v>2.3681925690000001</v>
      </c>
      <c r="AQ264">
        <v>2.3956240270000002</v>
      </c>
      <c r="AR264">
        <v>2.4236004100000001</v>
      </c>
      <c r="AS264">
        <v>2.4500998460000001</v>
      </c>
      <c r="AT264">
        <v>2.4756969180000001</v>
      </c>
      <c r="AU264">
        <v>2.5016050600000002</v>
      </c>
      <c r="AV264">
        <v>2.5283166439999998</v>
      </c>
      <c r="AW264">
        <v>2.5571627929999998</v>
      </c>
    </row>
    <row r="265" spans="2:49" x14ac:dyDescent="0.2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365</v>
      </c>
      <c r="C266">
        <v>1.5692072404564801</v>
      </c>
      <c r="D266">
        <v>1.5944013702764701</v>
      </c>
      <c r="E266">
        <v>1.62000005</v>
      </c>
      <c r="F266">
        <v>1.638768666</v>
      </c>
      <c r="G266">
        <v>1.6645759179999999</v>
      </c>
      <c r="H266">
        <v>1.5507029080000001</v>
      </c>
      <c r="I266">
        <v>1.627972529</v>
      </c>
      <c r="J266">
        <v>1.6774748479999999</v>
      </c>
      <c r="K266">
        <v>1.670640447</v>
      </c>
      <c r="L266">
        <v>1.6786155270000001</v>
      </c>
      <c r="M266">
        <v>1.684550427</v>
      </c>
      <c r="N266">
        <v>1.697120881</v>
      </c>
      <c r="O266">
        <v>1.7754711919999999</v>
      </c>
      <c r="P266">
        <v>1.864280183</v>
      </c>
      <c r="Q266">
        <v>1.948534607</v>
      </c>
      <c r="R266">
        <v>2.0189670770000001</v>
      </c>
      <c r="S266">
        <v>2.0261548610000002</v>
      </c>
      <c r="T266">
        <v>1.9952146120000001</v>
      </c>
      <c r="U266">
        <v>1.9714035940000001</v>
      </c>
      <c r="V266">
        <v>1.9606667390000001</v>
      </c>
      <c r="W266">
        <v>1.8868513790000001</v>
      </c>
      <c r="X266">
        <v>1.846705303</v>
      </c>
      <c r="Y266">
        <v>1.826582358</v>
      </c>
      <c r="Z266">
        <v>1.7978200390000001</v>
      </c>
      <c r="AA266">
        <v>1.782951028</v>
      </c>
      <c r="AB266">
        <v>1.7773133350000001</v>
      </c>
      <c r="AC266">
        <v>1.7769870109999999</v>
      </c>
      <c r="AD266">
        <v>1.787814735</v>
      </c>
      <c r="AE266">
        <v>1.8042688010000001</v>
      </c>
      <c r="AF266">
        <v>1.824568746</v>
      </c>
      <c r="AG266">
        <v>1.846721541</v>
      </c>
      <c r="AH266">
        <v>1.8699064910000001</v>
      </c>
      <c r="AI266">
        <v>1.894131201</v>
      </c>
      <c r="AJ266">
        <v>1.918562243</v>
      </c>
      <c r="AK266">
        <v>1.9430766500000001</v>
      </c>
      <c r="AL266">
        <v>1.9675506009999999</v>
      </c>
      <c r="AM266">
        <v>1.9919429120000001</v>
      </c>
      <c r="AN266">
        <v>2.0143286740000002</v>
      </c>
      <c r="AO266">
        <v>2.036003741</v>
      </c>
      <c r="AP266">
        <v>2.0574199929999999</v>
      </c>
      <c r="AQ266">
        <v>2.078890211</v>
      </c>
      <c r="AR266">
        <v>2.1006219869999998</v>
      </c>
      <c r="AS266">
        <v>2.1207631130000002</v>
      </c>
      <c r="AT266">
        <v>2.140532291</v>
      </c>
      <c r="AU266" s="39">
        <v>2.1605944849999998</v>
      </c>
      <c r="AV266">
        <v>2.181294297</v>
      </c>
      <c r="AW266">
        <v>2.2033274220000001</v>
      </c>
    </row>
    <row r="267" spans="2:49" x14ac:dyDescent="0.2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0.98719066649999998</v>
      </c>
      <c r="G267">
        <v>0.98252416840000001</v>
      </c>
      <c r="H267">
        <v>0.9778553794</v>
      </c>
      <c r="I267">
        <v>0.9732397532</v>
      </c>
      <c r="J267">
        <v>0.96864639959999999</v>
      </c>
      <c r="K267">
        <v>0.9640805227</v>
      </c>
      <c r="L267">
        <v>0.9595397524</v>
      </c>
      <c r="M267">
        <v>0.95500672900000005</v>
      </c>
      <c r="N267">
        <v>0.95051510110000004</v>
      </c>
      <c r="O267">
        <v>0.94779004570000003</v>
      </c>
      <c r="P267">
        <v>0.94493014480000004</v>
      </c>
      <c r="Q267">
        <v>0.94192909199999997</v>
      </c>
      <c r="R267">
        <v>0.93875949700000005</v>
      </c>
      <c r="S267">
        <v>0.95287107510000002</v>
      </c>
      <c r="T267">
        <v>0.94996268029999997</v>
      </c>
      <c r="U267">
        <v>0.9470883216</v>
      </c>
      <c r="V267">
        <v>0.94425413920000001</v>
      </c>
      <c r="W267">
        <v>0.93707724209999999</v>
      </c>
      <c r="X267">
        <v>0.93321973979999995</v>
      </c>
      <c r="Y267">
        <v>0.93054843060000003</v>
      </c>
      <c r="Z267">
        <v>0.92756964119999996</v>
      </c>
      <c r="AA267">
        <v>0.92431705159999999</v>
      </c>
      <c r="AB267">
        <v>0.92081552789999999</v>
      </c>
      <c r="AC267">
        <v>0.91695441119999999</v>
      </c>
      <c r="AD267">
        <v>0.89974514839999997</v>
      </c>
      <c r="AE267">
        <v>0.88079568070000003</v>
      </c>
      <c r="AF267">
        <v>0.8598226162</v>
      </c>
      <c r="AG267">
        <v>0.83673439159999996</v>
      </c>
      <c r="AH267">
        <v>0.81085331090000001</v>
      </c>
      <c r="AI267">
        <v>0.77938805600000005</v>
      </c>
      <c r="AJ267">
        <v>0.74364809949999999</v>
      </c>
      <c r="AK267">
        <v>0.70267864089999998</v>
      </c>
      <c r="AL267">
        <v>0.65663203390000002</v>
      </c>
      <c r="AM267">
        <v>0.60266999990000003</v>
      </c>
      <c r="AN267">
        <v>0.57644578639999999</v>
      </c>
      <c r="AO267">
        <v>0.5464335011</v>
      </c>
      <c r="AP267">
        <v>0.51173640870000003</v>
      </c>
      <c r="AQ267">
        <v>0.47115386939999998</v>
      </c>
      <c r="AR267">
        <v>0.42309877470000001</v>
      </c>
      <c r="AS267">
        <v>0.41648715479999998</v>
      </c>
      <c r="AT267">
        <v>0.40902899910000001</v>
      </c>
      <c r="AU267">
        <v>0.40056287239999999</v>
      </c>
      <c r="AV267">
        <v>0.39088343860000002</v>
      </c>
      <c r="AW267">
        <v>0.37969735919999997</v>
      </c>
    </row>
    <row r="268" spans="2:49" x14ac:dyDescent="0.25">
      <c r="B268" t="s">
        <v>367</v>
      </c>
      <c r="C268">
        <v>8.10466597198101E-3</v>
      </c>
      <c r="D268">
        <v>8.10466597198101E-3</v>
      </c>
      <c r="E268">
        <v>8.1046741899999906E-3</v>
      </c>
      <c r="F268">
        <v>1.2809333500000001E-2</v>
      </c>
      <c r="G268">
        <v>1.7475831599999998E-2</v>
      </c>
      <c r="H268">
        <v>2.2144620600000001E-2</v>
      </c>
      <c r="I268">
        <v>2.6760246800000002E-2</v>
      </c>
      <c r="J268">
        <v>3.1353600400000001E-2</v>
      </c>
      <c r="K268">
        <v>3.5919477300000002E-2</v>
      </c>
      <c r="L268">
        <v>4.0460247599999999E-2</v>
      </c>
      <c r="M268">
        <v>4.4993271000000001E-2</v>
      </c>
      <c r="N268">
        <v>4.9484898899999998E-2</v>
      </c>
      <c r="O268">
        <v>5.22099543E-2</v>
      </c>
      <c r="P268">
        <v>5.5069855199999997E-2</v>
      </c>
      <c r="Q268">
        <v>5.8070907999999997E-2</v>
      </c>
      <c r="R268">
        <v>6.1240503000000002E-2</v>
      </c>
      <c r="S268">
        <v>4.7128924900000001E-2</v>
      </c>
      <c r="T268">
        <v>5.0037319699999999E-2</v>
      </c>
      <c r="U268">
        <v>5.2911678400000002E-2</v>
      </c>
      <c r="V268">
        <v>5.5745860799999998E-2</v>
      </c>
      <c r="W268">
        <v>6.2922757900000001E-2</v>
      </c>
      <c r="X268">
        <v>6.6780260199999997E-2</v>
      </c>
      <c r="Y268">
        <v>6.9451569399999996E-2</v>
      </c>
      <c r="Z268">
        <v>7.2430358799999997E-2</v>
      </c>
      <c r="AA268">
        <v>7.5682948400000005E-2</v>
      </c>
      <c r="AB268">
        <v>7.91844721E-2</v>
      </c>
      <c r="AC268">
        <v>8.30455888E-2</v>
      </c>
      <c r="AD268">
        <v>0.1002548516</v>
      </c>
      <c r="AE268">
        <v>0.1192043193</v>
      </c>
      <c r="AF268">
        <v>0.1401773838</v>
      </c>
      <c r="AG268">
        <v>0.16326560840000001</v>
      </c>
      <c r="AH268">
        <v>0.18914668909999999</v>
      </c>
      <c r="AI268">
        <v>0.220611944</v>
      </c>
      <c r="AJ268">
        <v>0.25635190050000001</v>
      </c>
      <c r="AK268">
        <v>0.29732135910000002</v>
      </c>
      <c r="AL268">
        <v>0.34336796609999998</v>
      </c>
      <c r="AM268">
        <v>0.39733000010000002</v>
      </c>
      <c r="AN268">
        <v>0.42355421360000001</v>
      </c>
      <c r="AO268">
        <v>0.4535664989</v>
      </c>
      <c r="AP268">
        <v>0.48826359130000002</v>
      </c>
      <c r="AQ268">
        <v>0.52884613059999996</v>
      </c>
      <c r="AR268">
        <v>0.57690122529999999</v>
      </c>
      <c r="AS268">
        <v>0.58351284520000002</v>
      </c>
      <c r="AT268">
        <v>0.59097100089999999</v>
      </c>
      <c r="AU268">
        <v>0.59943712760000001</v>
      </c>
      <c r="AV268">
        <v>0.60911656140000003</v>
      </c>
      <c r="AW268">
        <v>0.62030264079999997</v>
      </c>
    </row>
    <row r="269" spans="2:49" x14ac:dyDescent="0.2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0.67309606889999996</v>
      </c>
      <c r="X269">
        <v>0.66498394679999995</v>
      </c>
      <c r="Y269">
        <v>0.65570337739999995</v>
      </c>
      <c r="Z269">
        <v>0.64666523580000002</v>
      </c>
      <c r="AA269">
        <v>0.63786014530000001</v>
      </c>
      <c r="AB269">
        <v>0.6293987848</v>
      </c>
      <c r="AC269">
        <v>0.62114143570000002</v>
      </c>
      <c r="AD269">
        <v>0.60190844489999995</v>
      </c>
      <c r="AE269">
        <v>0.58312393809999996</v>
      </c>
      <c r="AF269">
        <v>0.56477240920000005</v>
      </c>
      <c r="AG269">
        <v>0.54832211340000003</v>
      </c>
      <c r="AH269">
        <v>0.53224115780000003</v>
      </c>
      <c r="AI269">
        <v>0.52351370009999998</v>
      </c>
      <c r="AJ269">
        <v>0.51499765900000005</v>
      </c>
      <c r="AK269">
        <v>0.50668544419999995</v>
      </c>
      <c r="AL269">
        <v>0.49889154870000002</v>
      </c>
      <c r="AM269">
        <v>0.49127847450000001</v>
      </c>
      <c r="AN269">
        <v>0.47268430919999999</v>
      </c>
      <c r="AO269">
        <v>0.4544022143</v>
      </c>
      <c r="AP269">
        <v>0.43642439869999999</v>
      </c>
      <c r="AQ269">
        <v>0.41874332869999997</v>
      </c>
      <c r="AR269">
        <v>0.40135171720000001</v>
      </c>
      <c r="AS269">
        <v>0.38480951260000001</v>
      </c>
      <c r="AT269">
        <v>0.36843088210000002</v>
      </c>
      <c r="AU269">
        <v>0.35221341119999999</v>
      </c>
      <c r="AV269">
        <v>0.33615473309999999</v>
      </c>
      <c r="AW269">
        <v>0.3202525269</v>
      </c>
    </row>
    <row r="270" spans="2:49" x14ac:dyDescent="0.2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3.0295674800000002E-3</v>
      </c>
      <c r="X270">
        <v>9.2437312999999995E-4</v>
      </c>
      <c r="Y270">
        <v>8.3898336400000002E-4</v>
      </c>
      <c r="Z270">
        <v>7.5582415700000002E-4</v>
      </c>
      <c r="AA270">
        <v>6.74809234E-4</v>
      </c>
      <c r="AB270">
        <v>5.9819738399999995E-4</v>
      </c>
      <c r="AC270">
        <v>5.2343271699999995E-4</v>
      </c>
      <c r="AD270">
        <v>5.1095591800000002E-4</v>
      </c>
      <c r="AE270">
        <v>4.9877005900000003E-4</v>
      </c>
      <c r="AF270">
        <v>4.8686508100000001E-4</v>
      </c>
      <c r="AG270">
        <v>4.7618876299999999E-4</v>
      </c>
      <c r="AH270">
        <v>4.65752149E-4</v>
      </c>
      <c r="AI270" s="39">
        <v>3.73581352E-4</v>
      </c>
      <c r="AJ270" s="39">
        <v>2.8364332800000003E-4</v>
      </c>
      <c r="AK270" s="39">
        <v>1.9585791800000001E-4</v>
      </c>
      <c r="AL270" s="39">
        <v>2.08324792E-4</v>
      </c>
      <c r="AM270" s="39">
        <v>2.2050242899999999E-4</v>
      </c>
      <c r="AN270" s="39">
        <v>2.1180547200000001E-4</v>
      </c>
      <c r="AO270" s="39">
        <v>2.03254479E-4</v>
      </c>
      <c r="AP270" s="39">
        <v>1.94845805E-4</v>
      </c>
      <c r="AQ270" s="39">
        <v>1.8657592500000001E-4</v>
      </c>
      <c r="AR270" s="39">
        <v>1.78441433E-4</v>
      </c>
      <c r="AS270" s="39">
        <v>1.7755481E-4</v>
      </c>
      <c r="AT270" s="39">
        <v>1.76676954E-4</v>
      </c>
      <c r="AU270" s="39">
        <v>1.7580773600000001E-4</v>
      </c>
      <c r="AV270" s="39">
        <v>1.74947028E-4</v>
      </c>
      <c r="AW270" s="39">
        <v>1.7409470800000001E-4</v>
      </c>
    </row>
    <row r="271" spans="2:49" x14ac:dyDescent="0.2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5.7997448899999998E-2</v>
      </c>
      <c r="X271">
        <v>5.8988129399999999E-2</v>
      </c>
      <c r="Y271">
        <v>5.6689030299999998E-2</v>
      </c>
      <c r="Z271">
        <v>5.4449988400000003E-2</v>
      </c>
      <c r="AA271">
        <v>5.2268680900000003E-2</v>
      </c>
      <c r="AB271">
        <v>5.0196504000000003E-2</v>
      </c>
      <c r="AC271">
        <v>4.8174289299999999E-2</v>
      </c>
      <c r="AD271">
        <v>4.5049255199999999E-2</v>
      </c>
      <c r="AE271">
        <v>4.1997092E-2</v>
      </c>
      <c r="AF271">
        <v>3.9015280499999999E-2</v>
      </c>
      <c r="AG271">
        <v>3.6346307500000001E-2</v>
      </c>
      <c r="AH271">
        <v>3.3737257999999999E-2</v>
      </c>
      <c r="AI271">
        <v>2.7298170300000001E-2</v>
      </c>
      <c r="AJ271">
        <v>2.1015064999999999E-2</v>
      </c>
      <c r="AK271">
        <v>1.4882342099999999E-2</v>
      </c>
      <c r="AL271">
        <v>9.1889673799999995E-3</v>
      </c>
      <c r="AM271">
        <v>3.62768116E-3</v>
      </c>
      <c r="AN271">
        <v>3.8553466799999998E-3</v>
      </c>
      <c r="AO271">
        <v>4.0791912400000001E-3</v>
      </c>
      <c r="AP271">
        <v>4.2993102199999998E-3</v>
      </c>
      <c r="AQ271">
        <v>4.5157958800000004E-3</v>
      </c>
      <c r="AR271">
        <v>4.7287374200000003E-3</v>
      </c>
      <c r="AS271">
        <v>4.8924664499999998E-3</v>
      </c>
      <c r="AT271">
        <v>5.0545764799999997E-3</v>
      </c>
      <c r="AU271">
        <v>5.2150914E-3</v>
      </c>
      <c r="AV271">
        <v>5.3740346499999998E-3</v>
      </c>
      <c r="AW271">
        <v>5.5314292000000001E-3</v>
      </c>
    </row>
    <row r="272" spans="2:49" x14ac:dyDescent="0.2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3.3965753099999998E-3</v>
      </c>
      <c r="X272">
        <v>1.3388828500000001E-3</v>
      </c>
      <c r="Y272">
        <v>1.02757217E-3</v>
      </c>
      <c r="Z272">
        <v>7.2439358199999999E-4</v>
      </c>
      <c r="AA272">
        <v>4.29032539E-4</v>
      </c>
      <c r="AB272">
        <v>4.2379723399999999E-4</v>
      </c>
      <c r="AC272">
        <v>4.1868815799999998E-4</v>
      </c>
      <c r="AD272">
        <v>3.4479082200000001E-4</v>
      </c>
      <c r="AE272">
        <v>2.7261665900000002E-4</v>
      </c>
      <c r="AF272">
        <v>2.0210609100000001E-4</v>
      </c>
      <c r="AG272">
        <v>1.998115E-4</v>
      </c>
      <c r="AH272">
        <v>1.9756842699999999E-4</v>
      </c>
      <c r="AI272">
        <v>1.9514610799999999E-4</v>
      </c>
      <c r="AJ272">
        <v>1.9278246900000001E-4</v>
      </c>
      <c r="AK272">
        <v>1.90475402E-4</v>
      </c>
      <c r="AL272">
        <v>1.88239918E-4</v>
      </c>
      <c r="AM272">
        <v>1.8605629800000001E-4</v>
      </c>
      <c r="AN272">
        <v>1.8448177199999999E-4</v>
      </c>
      <c r="AO272">
        <v>1.8293367100000001E-4</v>
      </c>
      <c r="AP272">
        <v>1.8141133599999999E-4</v>
      </c>
      <c r="AQ272">
        <v>1.7991412900000001E-4</v>
      </c>
      <c r="AR272">
        <v>1.78441433E-4</v>
      </c>
      <c r="AS272">
        <v>1.7755481E-4</v>
      </c>
      <c r="AT272" s="39">
        <v>1.76676954E-4</v>
      </c>
      <c r="AU272" s="39">
        <v>1.7580773600000001E-4</v>
      </c>
      <c r="AV272" s="39">
        <v>1.74947028E-4</v>
      </c>
      <c r="AW272" s="39">
        <v>1.7409470800000001E-4</v>
      </c>
    </row>
    <row r="273" spans="2:49" x14ac:dyDescent="0.2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9.4642842899999996E-2</v>
      </c>
      <c r="X273">
        <v>0.1003614093</v>
      </c>
      <c r="Y273">
        <v>0.10596178069999999</v>
      </c>
      <c r="Z273">
        <v>0.1114158588</v>
      </c>
      <c r="AA273">
        <v>0.1167293018</v>
      </c>
      <c r="AB273">
        <v>0.121714207</v>
      </c>
      <c r="AC273">
        <v>0.12657892139999999</v>
      </c>
      <c r="AD273">
        <v>0.14072423549999999</v>
      </c>
      <c r="AE273">
        <v>0.15453970249999999</v>
      </c>
      <c r="AF273">
        <v>0.1680367267</v>
      </c>
      <c r="AG273">
        <v>0.1804881287</v>
      </c>
      <c r="AH273">
        <v>0.1926599732</v>
      </c>
      <c r="AI273">
        <v>0.20455367099999999</v>
      </c>
      <c r="AJ273">
        <v>0.21615925229999999</v>
      </c>
      <c r="AK273">
        <v>0.22748706090000001</v>
      </c>
      <c r="AL273">
        <v>0.2379384169</v>
      </c>
      <c r="AM273">
        <v>0.24814729739999999</v>
      </c>
      <c r="AN273">
        <v>0.2610910622</v>
      </c>
      <c r="AO273">
        <v>0.2738175887</v>
      </c>
      <c r="AP273">
        <v>0.28633230040000002</v>
      </c>
      <c r="AQ273">
        <v>0.29864044159999997</v>
      </c>
      <c r="AR273">
        <v>0.31074708499999998</v>
      </c>
      <c r="AS273">
        <v>0.32349417860000002</v>
      </c>
      <c r="AT273">
        <v>0.3361152254</v>
      </c>
      <c r="AU273">
        <v>0.34861208570000002</v>
      </c>
      <c r="AV273">
        <v>0.36098658340000001</v>
      </c>
      <c r="AW273">
        <v>0.37324050710000001</v>
      </c>
    </row>
    <row r="274" spans="2:49" x14ac:dyDescent="0.2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4.33282844E-2</v>
      </c>
      <c r="X274">
        <v>4.88700132E-2</v>
      </c>
      <c r="Y274">
        <v>5.7109876699999999E-2</v>
      </c>
      <c r="Z274">
        <v>6.5134497900000005E-2</v>
      </c>
      <c r="AA274">
        <v>7.2952201800000005E-2</v>
      </c>
      <c r="AB274">
        <v>8.0342860700000004E-2</v>
      </c>
      <c r="AC274">
        <v>8.7555323899999996E-2</v>
      </c>
      <c r="AD274">
        <v>9.5459329999999995E-2</v>
      </c>
      <c r="AE274">
        <v>0.1031790268</v>
      </c>
      <c r="AF274">
        <v>0.1107207866</v>
      </c>
      <c r="AG274">
        <v>0.1175910845</v>
      </c>
      <c r="AH274">
        <v>0.1243071311</v>
      </c>
      <c r="AI274">
        <v>0.12893509319999999</v>
      </c>
      <c r="AJ274">
        <v>0.13345094599999999</v>
      </c>
      <c r="AK274">
        <v>0.13785871459999999</v>
      </c>
      <c r="AL274">
        <v>0.1419413665</v>
      </c>
      <c r="AM274">
        <v>0.1459292992</v>
      </c>
      <c r="AN274">
        <v>0.15162442779999999</v>
      </c>
      <c r="AO274">
        <v>0.15722397369999999</v>
      </c>
      <c r="AP274">
        <v>0.16273032309999999</v>
      </c>
      <c r="AQ274">
        <v>0.16814578359999999</v>
      </c>
      <c r="AR274">
        <v>0.17347258709999999</v>
      </c>
      <c r="AS274">
        <v>0.17767761939999999</v>
      </c>
      <c r="AT274">
        <v>0.18184107120000001</v>
      </c>
      <c r="AU274">
        <v>0.18596355610000001</v>
      </c>
      <c r="AV274">
        <v>0.19004567589999999</v>
      </c>
      <c r="AW274">
        <v>0.19408802050000001</v>
      </c>
    </row>
    <row r="275" spans="2:49" x14ac:dyDescent="0.2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0.1070484436</v>
      </c>
      <c r="X275">
        <v>0.1070267865</v>
      </c>
      <c r="Y275">
        <v>0.1057588289</v>
      </c>
      <c r="Z275">
        <v>0.1045239931</v>
      </c>
      <c r="AA275">
        <v>0.10332099779999999</v>
      </c>
      <c r="AB275">
        <v>0.1021183978</v>
      </c>
      <c r="AC275">
        <v>0.10094479369999999</v>
      </c>
      <c r="AD275">
        <v>0.1008564004</v>
      </c>
      <c r="AE275">
        <v>0.1007700683</v>
      </c>
      <c r="AF275">
        <v>0.10068572620000001</v>
      </c>
      <c r="AG275">
        <v>0.10008070970000001</v>
      </c>
      <c r="AH275">
        <v>9.9489276900000007E-2</v>
      </c>
      <c r="AI275">
        <v>9.7538915500000004E-2</v>
      </c>
      <c r="AJ275">
        <v>9.5635800300000004E-2</v>
      </c>
      <c r="AK275">
        <v>9.3778235000000001E-2</v>
      </c>
      <c r="AL275">
        <v>9.2106687100000001E-2</v>
      </c>
      <c r="AM275">
        <v>9.0473919700000002E-2</v>
      </c>
      <c r="AN275">
        <v>9.0195801699999995E-2</v>
      </c>
      <c r="AO275">
        <v>8.9922351400000003E-2</v>
      </c>
      <c r="AP275">
        <v>8.96534524E-2</v>
      </c>
      <c r="AQ275">
        <v>8.9388991799999998E-2</v>
      </c>
      <c r="AR275">
        <v>8.9128860700000007E-2</v>
      </c>
      <c r="AS275">
        <v>8.8476668300000005E-2</v>
      </c>
      <c r="AT275">
        <v>8.7830925000000004E-2</v>
      </c>
      <c r="AU275">
        <v>8.7191535599999995E-2</v>
      </c>
      <c r="AV275">
        <v>8.6558406700000007E-2</v>
      </c>
      <c r="AW275">
        <v>8.59314469E-2</v>
      </c>
    </row>
    <row r="276" spans="2:49" x14ac:dyDescent="0.2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1.7460768500000001E-2</v>
      </c>
      <c r="X276">
        <v>1.7506458900000001E-2</v>
      </c>
      <c r="Y276">
        <v>1.69105505E-2</v>
      </c>
      <c r="Z276">
        <v>1.6330208400000001E-2</v>
      </c>
      <c r="AA276">
        <v>1.5764830600000002E-2</v>
      </c>
      <c r="AB276">
        <v>1.5207251E-2</v>
      </c>
      <c r="AC276">
        <v>1.46631152E-2</v>
      </c>
      <c r="AD276">
        <v>1.51465873E-2</v>
      </c>
      <c r="AE276">
        <v>1.5618785499999999E-2</v>
      </c>
      <c r="AF276">
        <v>1.6080099699999999E-2</v>
      </c>
      <c r="AG276">
        <v>1.6495656099999999E-2</v>
      </c>
      <c r="AH276">
        <v>1.69018825E-2</v>
      </c>
      <c r="AI276">
        <v>1.75917225E-2</v>
      </c>
      <c r="AJ276">
        <v>1.82648516E-2</v>
      </c>
      <c r="AK276">
        <v>1.8921869800000001E-2</v>
      </c>
      <c r="AL276">
        <v>1.9536448800000002E-2</v>
      </c>
      <c r="AM276">
        <v>2.0136769299999999E-2</v>
      </c>
      <c r="AN276">
        <v>2.0152765100000001E-2</v>
      </c>
      <c r="AO276">
        <v>2.0168492499999999E-2</v>
      </c>
      <c r="AP276">
        <v>2.01839581E-2</v>
      </c>
      <c r="AQ276">
        <v>2.0199168399999998E-2</v>
      </c>
      <c r="AR276">
        <v>2.0214129800000001E-2</v>
      </c>
      <c r="AS276">
        <v>2.02944449E-2</v>
      </c>
      <c r="AT276">
        <v>2.0373966E-2</v>
      </c>
      <c r="AU276">
        <v>2.0452704499999998E-2</v>
      </c>
      <c r="AV276">
        <v>2.0530672100000001E-2</v>
      </c>
      <c r="AW276">
        <v>2.0607879999999999E-2</v>
      </c>
    </row>
    <row r="277" spans="2:49" x14ac:dyDescent="0.25">
      <c r="B277" t="s">
        <v>376</v>
      </c>
      <c r="C277">
        <v>0.92287069498865704</v>
      </c>
      <c r="D277">
        <v>0.92287069498865704</v>
      </c>
      <c r="E277">
        <v>0.92285345370000005</v>
      </c>
      <c r="F277">
        <v>0.91579924680000002</v>
      </c>
      <c r="G277">
        <v>0.90891713939999996</v>
      </c>
      <c r="H277">
        <v>0.90182133320000002</v>
      </c>
      <c r="I277">
        <v>0.89503241619999996</v>
      </c>
      <c r="J277">
        <v>0.88832206719999995</v>
      </c>
      <c r="K277">
        <v>0.88168439489999995</v>
      </c>
      <c r="L277">
        <v>0.87509557829999995</v>
      </c>
      <c r="M277">
        <v>0.86846683619999998</v>
      </c>
      <c r="N277">
        <v>0.86184601780000003</v>
      </c>
      <c r="O277">
        <v>0.83705660500000001</v>
      </c>
      <c r="P277">
        <v>0.80762185490000005</v>
      </c>
      <c r="Q277">
        <v>0.77320179529999999</v>
      </c>
      <c r="R277">
        <v>0.73329201789999998</v>
      </c>
      <c r="S277">
        <v>0.70233556799999997</v>
      </c>
      <c r="T277">
        <v>0.69978994250000004</v>
      </c>
      <c r="U277">
        <v>0.69692175609999996</v>
      </c>
      <c r="V277">
        <v>0.69406452760000004</v>
      </c>
      <c r="W277">
        <v>0.62076191619999999</v>
      </c>
      <c r="X277">
        <v>0.60081760409999996</v>
      </c>
      <c r="Y277">
        <v>0.57850769589999995</v>
      </c>
      <c r="Z277">
        <v>0.55496455140000001</v>
      </c>
      <c r="AA277">
        <v>0.53130724259999995</v>
      </c>
      <c r="AB277">
        <v>0.5088378429</v>
      </c>
      <c r="AC277">
        <v>0.48626737819999999</v>
      </c>
      <c r="AD277">
        <v>0.4638001242</v>
      </c>
      <c r="AE277">
        <v>0.44149851530000001</v>
      </c>
      <c r="AF277">
        <v>0.41931352030000002</v>
      </c>
      <c r="AG277">
        <v>0.3985310641</v>
      </c>
      <c r="AH277">
        <v>0.37754182829999999</v>
      </c>
      <c r="AI277">
        <v>0.35525317940000001</v>
      </c>
      <c r="AJ277">
        <v>0.33309018070000002</v>
      </c>
      <c r="AK277">
        <v>0.31102062019999999</v>
      </c>
      <c r="AL277">
        <v>0.29143972959999997</v>
      </c>
      <c r="AM277">
        <v>0.27189293009999999</v>
      </c>
      <c r="AN277">
        <v>0.256852107</v>
      </c>
      <c r="AO277">
        <v>0.24177600329999999</v>
      </c>
      <c r="AP277">
        <v>0.2266767881</v>
      </c>
      <c r="AQ277">
        <v>0.21155542059999999</v>
      </c>
      <c r="AR277">
        <v>0.1964618991</v>
      </c>
      <c r="AS277">
        <v>0.17731209510000001</v>
      </c>
      <c r="AT277">
        <v>0.1580825152</v>
      </c>
      <c r="AU277">
        <v>0.13883263100000001</v>
      </c>
      <c r="AV277">
        <v>0.1195523054</v>
      </c>
      <c r="AW277">
        <v>0.10024547609999999</v>
      </c>
    </row>
    <row r="278" spans="2:49" x14ac:dyDescent="0.25">
      <c r="B278" t="s">
        <v>377</v>
      </c>
      <c r="C278">
        <v>4.1245617653124303E-2</v>
      </c>
      <c r="D278">
        <v>4.1245617653124303E-2</v>
      </c>
      <c r="E278">
        <v>4.1254837599999997E-2</v>
      </c>
      <c r="F278">
        <v>4.7474797499999999E-2</v>
      </c>
      <c r="G278">
        <v>5.3376014399999998E-2</v>
      </c>
      <c r="H278">
        <v>5.9166683300000002E-2</v>
      </c>
      <c r="I278">
        <v>6.4517017199999999E-2</v>
      </c>
      <c r="J278">
        <v>6.9537199300000005E-2</v>
      </c>
      <c r="K278">
        <v>7.4204386499999997E-2</v>
      </c>
      <c r="L278">
        <v>7.8503721499999998E-2</v>
      </c>
      <c r="M278">
        <v>8.2457074000000005E-2</v>
      </c>
      <c r="N278">
        <v>8.5994990600000001E-2</v>
      </c>
      <c r="O278">
        <v>0.1091426519</v>
      </c>
      <c r="P278">
        <v>0.13733109169999999</v>
      </c>
      <c r="Q278">
        <v>0.17102522710000001</v>
      </c>
      <c r="R278">
        <v>0.21076139790000001</v>
      </c>
      <c r="S278">
        <v>0.18297065840000001</v>
      </c>
      <c r="T278">
        <v>0.1886493668</v>
      </c>
      <c r="U278">
        <v>0.19444235839999999</v>
      </c>
      <c r="V278">
        <v>0.20014902770000001</v>
      </c>
      <c r="W278">
        <v>0.19292002420000001</v>
      </c>
      <c r="X278">
        <v>0.1929467413</v>
      </c>
      <c r="Y278">
        <v>0.1926001313</v>
      </c>
      <c r="Z278">
        <v>0.1927920524</v>
      </c>
      <c r="AA278">
        <v>0.19298171419999999</v>
      </c>
      <c r="AB278">
        <v>0.1933840778</v>
      </c>
      <c r="AC278">
        <v>0.193778705</v>
      </c>
      <c r="AD278">
        <v>0.19135168750000001</v>
      </c>
      <c r="AE278">
        <v>0.18888203410000001</v>
      </c>
      <c r="AF278">
        <v>0.18639246000000001</v>
      </c>
      <c r="AG278">
        <v>0.18403560560000001</v>
      </c>
      <c r="AH278">
        <v>0.18174637490000001</v>
      </c>
      <c r="AI278">
        <v>0.17987609730000001</v>
      </c>
      <c r="AJ278">
        <v>0.1779885487</v>
      </c>
      <c r="AK278">
        <v>0.17609460029999999</v>
      </c>
      <c r="AL278">
        <v>0.17422616799999999</v>
      </c>
      <c r="AM278">
        <v>0.17236268639999999</v>
      </c>
      <c r="AN278">
        <v>0.17080556129999999</v>
      </c>
      <c r="AO278">
        <v>0.16925725699999999</v>
      </c>
      <c r="AP278">
        <v>0.1677144065</v>
      </c>
      <c r="AQ278">
        <v>0.16617635850000001</v>
      </c>
      <c r="AR278">
        <v>0.16463247089999999</v>
      </c>
      <c r="AS278">
        <v>0.16393585020000001</v>
      </c>
      <c r="AT278">
        <v>0.16324187100000001</v>
      </c>
      <c r="AU278">
        <v>0.16253888180000001</v>
      </c>
      <c r="AV278">
        <v>0.1618292352</v>
      </c>
      <c r="AW278">
        <v>0.16111253219999999</v>
      </c>
    </row>
    <row r="279" spans="2:49" x14ac:dyDescent="0.25">
      <c r="B279" t="s">
        <v>378</v>
      </c>
      <c r="C279">
        <v>5.1557022066405396E-3</v>
      </c>
      <c r="D279">
        <v>5.1557022066405396E-3</v>
      </c>
      <c r="E279">
        <v>5.1568546999999996E-3</v>
      </c>
      <c r="F279">
        <v>4.8228776399999998E-3</v>
      </c>
      <c r="G279">
        <v>4.5047967799999996E-3</v>
      </c>
      <c r="H279">
        <v>4.2200266999999998E-3</v>
      </c>
      <c r="I279">
        <v>3.9429378699999997E-3</v>
      </c>
      <c r="J279">
        <v>3.6836897899999999E-3</v>
      </c>
      <c r="K279">
        <v>3.4413665499999999E-3</v>
      </c>
      <c r="L279">
        <v>3.21548613E-3</v>
      </c>
      <c r="M279">
        <v>3.0068463300000001E-3</v>
      </c>
      <c r="N279">
        <v>2.8126953599999999E-3</v>
      </c>
      <c r="O279">
        <v>2.7270069499999998E-3</v>
      </c>
      <c r="P279">
        <v>2.6212160299999999E-3</v>
      </c>
      <c r="Q279">
        <v>2.4936547099999999E-3</v>
      </c>
      <c r="R279">
        <v>2.3475205999999998E-3</v>
      </c>
      <c r="S279">
        <v>1.0232822000000001E-2</v>
      </c>
      <c r="T279">
        <v>9.5591991299999995E-3</v>
      </c>
      <c r="U279">
        <v>8.9122044000000001E-3</v>
      </c>
      <c r="V279">
        <v>8.2795575399999995E-3</v>
      </c>
      <c r="W279">
        <v>2.78276168E-2</v>
      </c>
      <c r="X279">
        <v>3.3716388600000001E-2</v>
      </c>
      <c r="Y279">
        <v>4.4369357300000002E-2</v>
      </c>
      <c r="Z279">
        <v>5.5171836199999998E-2</v>
      </c>
      <c r="AA279">
        <v>6.6029211000000004E-2</v>
      </c>
      <c r="AB279">
        <v>7.5443395900000002E-2</v>
      </c>
      <c r="AC279">
        <v>8.49066656E-2</v>
      </c>
      <c r="AD279">
        <v>0.1000251197</v>
      </c>
      <c r="AE279">
        <v>0.1150954354</v>
      </c>
      <c r="AF279">
        <v>0.13012130029999999</v>
      </c>
      <c r="AG279">
        <v>0.1434320016</v>
      </c>
      <c r="AH279">
        <v>0.15678784000000001</v>
      </c>
      <c r="AI279">
        <v>0.17310910769999999</v>
      </c>
      <c r="AJ279">
        <v>0.18937391219999999</v>
      </c>
      <c r="AK279">
        <v>0.20558849360000001</v>
      </c>
      <c r="AL279">
        <v>0.21929356959999999</v>
      </c>
      <c r="AM279">
        <v>0.2329728425</v>
      </c>
      <c r="AN279">
        <v>0.2450049473</v>
      </c>
      <c r="AO279">
        <v>0.2570476793</v>
      </c>
      <c r="AP279">
        <v>0.26909783079999999</v>
      </c>
      <c r="AQ279">
        <v>0.2811556932</v>
      </c>
      <c r="AR279">
        <v>0.2932035845</v>
      </c>
      <c r="AS279">
        <v>0.30861149230000001</v>
      </c>
      <c r="AT279">
        <v>0.32407348429999999</v>
      </c>
      <c r="AU279">
        <v>0.33956688810000002</v>
      </c>
      <c r="AV279">
        <v>0.35509489989999998</v>
      </c>
      <c r="AW279">
        <v>0.37065534010000001</v>
      </c>
    </row>
    <row r="280" spans="2:49" x14ac:dyDescent="0.2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1.49608689E-2</v>
      </c>
      <c r="G280">
        <v>1.46448403E-2</v>
      </c>
      <c r="H280">
        <v>1.4377503999999999E-2</v>
      </c>
      <c r="I280">
        <v>1.40781989E-2</v>
      </c>
      <c r="J280">
        <v>1.37838035E-2</v>
      </c>
      <c r="K280">
        <v>1.34950911E-2</v>
      </c>
      <c r="L280">
        <v>1.3214489499999999E-2</v>
      </c>
      <c r="M280">
        <v>1.29501216E-2</v>
      </c>
      <c r="N280">
        <v>1.26953352E-2</v>
      </c>
      <c r="O280">
        <v>1.2729509700000001E-2</v>
      </c>
      <c r="P280">
        <v>1.26541274E-2</v>
      </c>
      <c r="Q280">
        <v>1.24500089E-2</v>
      </c>
      <c r="R280">
        <v>1.21212306E-2</v>
      </c>
      <c r="S280">
        <v>3.4458027299999999E-2</v>
      </c>
      <c r="T280">
        <v>3.0100822400000001E-2</v>
      </c>
      <c r="U280">
        <v>2.5875931500000001E-2</v>
      </c>
      <c r="V280">
        <v>2.1739765599999999E-2</v>
      </c>
      <c r="W280">
        <v>2.8271701600000001E-2</v>
      </c>
      <c r="X280">
        <v>2.95647707E-2</v>
      </c>
      <c r="Y280">
        <v>3.05859523E-2</v>
      </c>
      <c r="Z280">
        <v>3.16952073E-2</v>
      </c>
      <c r="AA280">
        <v>3.2809660499999997E-2</v>
      </c>
      <c r="AB280">
        <v>3.3645765299999998E-2</v>
      </c>
      <c r="AC280">
        <v>3.4484836099999999E-2</v>
      </c>
      <c r="AD280">
        <v>3.4272742000000002E-2</v>
      </c>
      <c r="AE280">
        <v>3.4052660300000002E-2</v>
      </c>
      <c r="AF280">
        <v>3.3828548200000003E-2</v>
      </c>
      <c r="AG280">
        <v>3.3536095699999997E-2</v>
      </c>
      <c r="AH280">
        <v>3.3255897700000002E-2</v>
      </c>
      <c r="AI280">
        <v>3.3419839200000002E-2</v>
      </c>
      <c r="AJ280">
        <v>3.3579447399999997E-2</v>
      </c>
      <c r="AK280">
        <v>3.3736623100000002E-2</v>
      </c>
      <c r="AL280">
        <v>3.3895837599999999E-2</v>
      </c>
      <c r="AM280">
        <v>3.4054972400000001E-2</v>
      </c>
      <c r="AN280">
        <v>3.3866204800000001E-2</v>
      </c>
      <c r="AO280">
        <v>3.3679169000000002E-2</v>
      </c>
      <c r="AP280">
        <v>3.3493211199999998E-2</v>
      </c>
      <c r="AQ280">
        <v>3.3308212599999998E-2</v>
      </c>
      <c r="AR280">
        <v>3.31220427E-2</v>
      </c>
      <c r="AS280">
        <v>3.3280078599999999E-2</v>
      </c>
      <c r="AT280">
        <v>3.34395304E-2</v>
      </c>
      <c r="AU280">
        <v>3.3598019399999998E-2</v>
      </c>
      <c r="AV280">
        <v>3.3756001299999998E-2</v>
      </c>
      <c r="AW280">
        <v>3.3913369499999999E-2</v>
      </c>
    </row>
    <row r="281" spans="2:49" x14ac:dyDescent="0.25">
      <c r="B281" t="s">
        <v>380</v>
      </c>
      <c r="C281">
        <v>5.1557022066405396E-3</v>
      </c>
      <c r="D281">
        <v>5.1557022066405396E-3</v>
      </c>
      <c r="E281">
        <v>5.1568546999999996E-3</v>
      </c>
      <c r="F281">
        <v>5.3428329700000001E-3</v>
      </c>
      <c r="G281">
        <v>5.5284821399999998E-3</v>
      </c>
      <c r="H281">
        <v>5.7373488699999997E-3</v>
      </c>
      <c r="I281">
        <v>5.9385627200000003E-3</v>
      </c>
      <c r="J281">
        <v>6.1462442800000001E-3</v>
      </c>
      <c r="K281">
        <v>6.3609657100000003E-3</v>
      </c>
      <c r="L281">
        <v>6.5842166700000003E-3</v>
      </c>
      <c r="M281">
        <v>6.8207802999999999E-3</v>
      </c>
      <c r="N281">
        <v>7.0682333399999997E-3</v>
      </c>
      <c r="O281">
        <v>7.3356040099999999E-3</v>
      </c>
      <c r="P281">
        <v>7.5476873600000003E-3</v>
      </c>
      <c r="Q281">
        <v>7.6861500499999999E-3</v>
      </c>
      <c r="R281">
        <v>7.74539205E-3</v>
      </c>
      <c r="S281">
        <v>8.9490586699999906E-3</v>
      </c>
      <c r="T281">
        <v>8.6539928399999907E-3</v>
      </c>
      <c r="U281">
        <v>8.3762111800000007E-3</v>
      </c>
      <c r="V281">
        <v>8.1052888499999996E-3</v>
      </c>
      <c r="W281">
        <v>1.2940416499999999E-2</v>
      </c>
      <c r="X281">
        <v>1.4270014100000001E-2</v>
      </c>
      <c r="Y281">
        <v>1.54076752E-2</v>
      </c>
      <c r="Z281">
        <v>1.6591181100000001E-2</v>
      </c>
      <c r="AA281">
        <v>1.7780523400000001E-2</v>
      </c>
      <c r="AB281">
        <v>1.9044899600000002E-2</v>
      </c>
      <c r="AC281">
        <v>2.03154072E-2</v>
      </c>
      <c r="AD281">
        <v>2.1904309300000001E-2</v>
      </c>
      <c r="AE281">
        <v>2.3485386E-2</v>
      </c>
      <c r="AF281">
        <v>2.50603049E-2</v>
      </c>
      <c r="AG281">
        <v>2.6714546299999999E-2</v>
      </c>
      <c r="AH281">
        <v>2.8377606600000001E-2</v>
      </c>
      <c r="AI281">
        <v>2.8989249299999999E-2</v>
      </c>
      <c r="AJ281">
        <v>2.9596101100000001E-2</v>
      </c>
      <c r="AK281">
        <v>3.0199701200000002E-2</v>
      </c>
      <c r="AL281">
        <v>3.0810825199999999E-2</v>
      </c>
      <c r="AM281">
        <v>3.1420946200000001E-2</v>
      </c>
      <c r="AN281">
        <v>3.2018736499999999E-2</v>
      </c>
      <c r="AO281">
        <v>3.2618054E-2</v>
      </c>
      <c r="AP281">
        <v>3.3218368700000001E-2</v>
      </c>
      <c r="AQ281">
        <v>3.3819634899999999E-2</v>
      </c>
      <c r="AR281">
        <v>3.4419707000000001E-2</v>
      </c>
      <c r="AS281">
        <v>3.5083470899999997E-2</v>
      </c>
      <c r="AT281">
        <v>3.57501878E-2</v>
      </c>
      <c r="AU281">
        <v>3.6417328300000003E-2</v>
      </c>
      <c r="AV281">
        <v>3.7085335900000002E-2</v>
      </c>
      <c r="AW281">
        <v>3.7754055699999997E-2</v>
      </c>
    </row>
    <row r="282" spans="2:49" x14ac:dyDescent="0.2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1.1599376099999999E-2</v>
      </c>
      <c r="G282">
        <v>1.3028727E-2</v>
      </c>
      <c r="H282">
        <v>1.46771039E-2</v>
      </c>
      <c r="I282">
        <v>1.6490867199999999E-2</v>
      </c>
      <c r="J282">
        <v>1.8526995800000001E-2</v>
      </c>
      <c r="K282">
        <v>2.08137953E-2</v>
      </c>
      <c r="L282">
        <v>2.3386507899999999E-2</v>
      </c>
      <c r="M282">
        <v>2.6298341499999999E-2</v>
      </c>
      <c r="N282">
        <v>2.9582727699999999E-2</v>
      </c>
      <c r="O282">
        <v>3.1008622499999999E-2</v>
      </c>
      <c r="P282">
        <v>3.2224022599999999E-2</v>
      </c>
      <c r="Q282">
        <v>3.3143164000000003E-2</v>
      </c>
      <c r="R282">
        <v>3.3732441000000002E-2</v>
      </c>
      <c r="S282">
        <v>6.1053865700000001E-2</v>
      </c>
      <c r="T282">
        <v>6.3246676299999999E-2</v>
      </c>
      <c r="U282">
        <v>6.5471538400000001E-2</v>
      </c>
      <c r="V282">
        <v>6.7661832699999896E-2</v>
      </c>
      <c r="W282">
        <v>0.11727832470000001</v>
      </c>
      <c r="X282">
        <v>0.1286844811</v>
      </c>
      <c r="Y282">
        <v>0.13852918810000001</v>
      </c>
      <c r="Z282">
        <v>0.1487851717</v>
      </c>
      <c r="AA282">
        <v>0.1590916483</v>
      </c>
      <c r="AB282">
        <v>0.16964401849999999</v>
      </c>
      <c r="AC282">
        <v>0.18024700790000001</v>
      </c>
      <c r="AD282">
        <v>0.18864601719999999</v>
      </c>
      <c r="AE282">
        <v>0.19698596900000001</v>
      </c>
      <c r="AF282">
        <v>0.20528386639999999</v>
      </c>
      <c r="AG282">
        <v>0.2137506867</v>
      </c>
      <c r="AH282">
        <v>0.2222904524</v>
      </c>
      <c r="AI282">
        <v>0.229352527</v>
      </c>
      <c r="AJ282">
        <v>0.23637180990000001</v>
      </c>
      <c r="AK282">
        <v>0.24335996160000001</v>
      </c>
      <c r="AL282">
        <v>0.25033387000000001</v>
      </c>
      <c r="AM282">
        <v>0.25729562239999998</v>
      </c>
      <c r="AN282">
        <v>0.2614524432</v>
      </c>
      <c r="AO282">
        <v>0.2656218373</v>
      </c>
      <c r="AP282">
        <v>0.26979939460000002</v>
      </c>
      <c r="AQ282">
        <v>0.2739846802</v>
      </c>
      <c r="AR282">
        <v>0.27816029580000001</v>
      </c>
      <c r="AS282">
        <v>0.28177701290000001</v>
      </c>
      <c r="AT282">
        <v>0.2854124113</v>
      </c>
      <c r="AU282">
        <v>0.28904625140000001</v>
      </c>
      <c r="AV282">
        <v>0.29268222230000002</v>
      </c>
      <c r="AW282">
        <v>0.29631922640000002</v>
      </c>
    </row>
    <row r="283" spans="2:49" x14ac:dyDescent="0.2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0.93535717060000001</v>
      </c>
      <c r="X283">
        <v>0.93139531789999996</v>
      </c>
      <c r="Y283">
        <v>0.92849889259999996</v>
      </c>
      <c r="Z283">
        <v>0.92534044729999998</v>
      </c>
      <c r="AA283">
        <v>0.92188274280000004</v>
      </c>
      <c r="AB283">
        <v>0.91814930309999998</v>
      </c>
      <c r="AC283">
        <v>0.91402602079999995</v>
      </c>
      <c r="AD283">
        <v>0.89605416130000004</v>
      </c>
      <c r="AE283">
        <v>0.87621455110000002</v>
      </c>
      <c r="AF283">
        <v>0.85420006820000005</v>
      </c>
      <c r="AG283">
        <v>0.8299185939</v>
      </c>
      <c r="AH283">
        <v>0.80265413799999996</v>
      </c>
      <c r="AI283">
        <v>0.76945956380000002</v>
      </c>
      <c r="AJ283">
        <v>0.73166685740000004</v>
      </c>
      <c r="AK283">
        <v>0.68824951919999999</v>
      </c>
      <c r="AL283">
        <v>0.63933244879999995</v>
      </c>
      <c r="AM283">
        <v>0.58190196049999998</v>
      </c>
      <c r="AN283">
        <v>0.55350867670000004</v>
      </c>
      <c r="AO283">
        <v>0.52100035079999996</v>
      </c>
      <c r="AP283">
        <v>0.4834125011</v>
      </c>
      <c r="AQ283">
        <v>0.4394536966</v>
      </c>
      <c r="AR283">
        <v>0.38735418700000002</v>
      </c>
      <c r="AS283">
        <v>0.3791369913</v>
      </c>
      <c r="AT283">
        <v>0.36996444169999998</v>
      </c>
      <c r="AU283">
        <v>0.3596596473</v>
      </c>
      <c r="AV283">
        <v>0.34799917409999997</v>
      </c>
      <c r="AW283">
        <v>0.33469665990000003</v>
      </c>
    </row>
    <row r="284" spans="2:49" x14ac:dyDescent="0.2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0.59669713120000001</v>
      </c>
      <c r="X284">
        <v>0.57580087219999998</v>
      </c>
      <c r="Y284">
        <v>0.55000668139999997</v>
      </c>
      <c r="Z284">
        <v>0.5239822918</v>
      </c>
      <c r="AA284">
        <v>0.49772460769999999</v>
      </c>
      <c r="AB284">
        <v>0.47263154029999999</v>
      </c>
      <c r="AC284">
        <v>0.44729826839999998</v>
      </c>
      <c r="AD284">
        <v>0.42222452929999998</v>
      </c>
      <c r="AE284">
        <v>0.39710586809999998</v>
      </c>
      <c r="AF284">
        <v>0.37194216409999997</v>
      </c>
      <c r="AG284">
        <v>0.3485171171</v>
      </c>
      <c r="AH284">
        <v>0.32504399630000003</v>
      </c>
      <c r="AI284">
        <v>0.3000194819</v>
      </c>
      <c r="AJ284">
        <v>0.27498585190000002</v>
      </c>
      <c r="AK284">
        <v>0.2499431013</v>
      </c>
      <c r="AL284">
        <v>0.22753208729999999</v>
      </c>
      <c r="AM284">
        <v>0.2051024571</v>
      </c>
      <c r="AN284">
        <v>0.18771564069999999</v>
      </c>
      <c r="AO284">
        <v>0.17029071570000001</v>
      </c>
      <c r="AP284">
        <v>0.15282755649999999</v>
      </c>
      <c r="AQ284">
        <v>0.1353260372</v>
      </c>
      <c r="AR284">
        <v>0.1177860312</v>
      </c>
      <c r="AS284">
        <v>9.5698703299999896E-2</v>
      </c>
      <c r="AT284">
        <v>7.3494875500000001E-2</v>
      </c>
      <c r="AU284">
        <v>5.1173623799999998E-2</v>
      </c>
      <c r="AV284">
        <v>2.8734014200000001E-2</v>
      </c>
      <c r="AW284">
        <v>6.1751027599999996E-3</v>
      </c>
    </row>
    <row r="285" spans="2:49" x14ac:dyDescent="0.2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412340826.69999999</v>
      </c>
      <c r="G285">
        <v>420863253.60000002</v>
      </c>
      <c r="H285">
        <v>438887639.80000001</v>
      </c>
      <c r="I285">
        <v>452853436</v>
      </c>
      <c r="J285">
        <v>469186277.80000001</v>
      </c>
      <c r="K285">
        <v>489846871.10000002</v>
      </c>
      <c r="L285">
        <v>514737232</v>
      </c>
      <c r="M285">
        <v>543993159.39999998</v>
      </c>
      <c r="N285">
        <v>563825389.29999995</v>
      </c>
      <c r="O285">
        <v>562238550.20000005</v>
      </c>
      <c r="P285">
        <v>560834563.60000002</v>
      </c>
      <c r="Q285">
        <v>558240363.79999995</v>
      </c>
      <c r="R285">
        <v>556829213.70000005</v>
      </c>
      <c r="S285">
        <v>567658167.89999998</v>
      </c>
      <c r="T285">
        <v>565262979.10000002</v>
      </c>
      <c r="U285">
        <v>563224097.70000005</v>
      </c>
      <c r="V285">
        <v>565879373.29999995</v>
      </c>
      <c r="W285">
        <v>563457617.39999998</v>
      </c>
      <c r="X285">
        <v>555494181</v>
      </c>
      <c r="Y285">
        <v>552451648</v>
      </c>
      <c r="Z285">
        <v>545305828.20000005</v>
      </c>
      <c r="AA285">
        <v>536715052.80000001</v>
      </c>
      <c r="AB285">
        <v>527599663.89999998</v>
      </c>
      <c r="AC285">
        <v>518381045.39999998</v>
      </c>
      <c r="AD285">
        <v>511732893.80000001</v>
      </c>
      <c r="AE285">
        <v>504920984.19999999</v>
      </c>
      <c r="AF285">
        <v>498235996.10000002</v>
      </c>
      <c r="AG285">
        <v>491687082.30000001</v>
      </c>
      <c r="AH285">
        <v>485214327</v>
      </c>
      <c r="AI285">
        <v>478082351.69999999</v>
      </c>
      <c r="AJ285">
        <v>471264684.30000001</v>
      </c>
      <c r="AK285">
        <v>464623285.10000002</v>
      </c>
      <c r="AL285">
        <v>458129980</v>
      </c>
      <c r="AM285">
        <v>451810827.80000001</v>
      </c>
      <c r="AN285">
        <v>445651395.5</v>
      </c>
      <c r="AO285">
        <v>439808461.39999998</v>
      </c>
      <c r="AP285">
        <v>434295502.39999998</v>
      </c>
      <c r="AQ285">
        <v>429119479.39999998</v>
      </c>
      <c r="AR285">
        <v>423243161.69999999</v>
      </c>
      <c r="AS285">
        <v>417888210.5</v>
      </c>
      <c r="AT285">
        <v>413012916.30000001</v>
      </c>
      <c r="AU285">
        <v>408479743.89999998</v>
      </c>
      <c r="AV285">
        <v>404187581.80000001</v>
      </c>
      <c r="AW285">
        <v>400094488.10000002</v>
      </c>
    </row>
    <row r="286" spans="2:49" x14ac:dyDescent="0.25">
      <c r="B286" t="s">
        <v>505</v>
      </c>
      <c r="C286">
        <v>13020.598862561899</v>
      </c>
      <c r="D286">
        <v>13229.6487889324</v>
      </c>
      <c r="E286">
        <v>13442.05508</v>
      </c>
      <c r="F286">
        <v>13800.648810000001</v>
      </c>
      <c r="G286">
        <v>14128.44853</v>
      </c>
      <c r="H286">
        <v>14195.519840000001</v>
      </c>
      <c r="I286">
        <v>13794.79024</v>
      </c>
      <c r="J286">
        <v>13756.423269999999</v>
      </c>
      <c r="K286">
        <v>13860.982959999999</v>
      </c>
      <c r="L286">
        <v>13866.50295</v>
      </c>
      <c r="M286">
        <v>14136.336950000001</v>
      </c>
      <c r="N286">
        <v>14599.262940000001</v>
      </c>
      <c r="O286">
        <v>14981.41315</v>
      </c>
      <c r="P286">
        <v>15408.913329999999</v>
      </c>
      <c r="Q286">
        <v>15820.36303</v>
      </c>
      <c r="R286">
        <v>16370.210279999999</v>
      </c>
      <c r="S286">
        <v>16317.870870000001</v>
      </c>
      <c r="T286">
        <v>16433.535080000001</v>
      </c>
      <c r="U286">
        <v>16582.851569999999</v>
      </c>
      <c r="V286">
        <v>16674.05789</v>
      </c>
      <c r="W286">
        <v>16700.59678</v>
      </c>
      <c r="X286">
        <v>16030.00704</v>
      </c>
      <c r="Y286">
        <v>16769.095570000001</v>
      </c>
      <c r="Z286">
        <v>16561.91863</v>
      </c>
      <c r="AA286">
        <v>16338.71984</v>
      </c>
      <c r="AB286">
        <v>16091.017030000001</v>
      </c>
      <c r="AC286">
        <v>15827.59799</v>
      </c>
      <c r="AD286">
        <v>15310.86166</v>
      </c>
      <c r="AE286">
        <v>14892.97919</v>
      </c>
      <c r="AF286">
        <v>14543.88774</v>
      </c>
      <c r="AG286">
        <v>14243.598969999999</v>
      </c>
      <c r="AH286">
        <v>13977.79962</v>
      </c>
      <c r="AI286">
        <v>13734.23785</v>
      </c>
      <c r="AJ286">
        <v>13501.4493</v>
      </c>
      <c r="AK286">
        <v>13265.055549999999</v>
      </c>
      <c r="AL286">
        <v>13024.91567</v>
      </c>
      <c r="AM286">
        <v>12782.363810000001</v>
      </c>
      <c r="AN286">
        <v>12541.34489</v>
      </c>
      <c r="AO286">
        <v>12307.561180000001</v>
      </c>
      <c r="AP286">
        <v>12077.05709</v>
      </c>
      <c r="AQ286">
        <v>11852.231330000001</v>
      </c>
      <c r="AR286">
        <v>11632.92427</v>
      </c>
      <c r="AS286">
        <v>11413.828729999999</v>
      </c>
      <c r="AT286">
        <v>11186.18067</v>
      </c>
      <c r="AU286">
        <v>10959.47244</v>
      </c>
      <c r="AV286">
        <v>10732.434310000001</v>
      </c>
      <c r="AW286">
        <v>10509.87981</v>
      </c>
    </row>
    <row r="287" spans="2:49" x14ac:dyDescent="0.2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172176.10159999999</v>
      </c>
      <c r="G287">
        <v>178756.91519999999</v>
      </c>
      <c r="H287">
        <v>188506.12179999999</v>
      </c>
      <c r="I287">
        <v>196096.66279999999</v>
      </c>
      <c r="J287">
        <v>204603.93</v>
      </c>
      <c r="K287">
        <v>218725.06589999999</v>
      </c>
      <c r="L287">
        <v>234629.73740000001</v>
      </c>
      <c r="M287">
        <v>251559.0932</v>
      </c>
      <c r="N287">
        <v>272099.5355</v>
      </c>
      <c r="O287">
        <v>270740.23269999999</v>
      </c>
      <c r="P287">
        <v>265513.73</v>
      </c>
      <c r="Q287">
        <v>259582.49460000001</v>
      </c>
      <c r="R287">
        <v>256777.07399999999</v>
      </c>
      <c r="S287">
        <v>265707.3015</v>
      </c>
      <c r="T287">
        <v>260823.50459999999</v>
      </c>
      <c r="U287">
        <v>257846.2628</v>
      </c>
      <c r="V287">
        <v>261471.61840000001</v>
      </c>
      <c r="W287">
        <v>263915.0833</v>
      </c>
      <c r="X287">
        <v>261292.69459999999</v>
      </c>
      <c r="Y287">
        <v>261417.1458</v>
      </c>
      <c r="Z287">
        <v>263094.87560000003</v>
      </c>
      <c r="AA287">
        <v>262791.98940000002</v>
      </c>
      <c r="AB287">
        <v>261552.59650000001</v>
      </c>
      <c r="AC287">
        <v>259802.9332</v>
      </c>
      <c r="AD287">
        <v>258846.04370000001</v>
      </c>
      <c r="AE287">
        <v>256809.4455</v>
      </c>
      <c r="AF287">
        <v>254478.2666</v>
      </c>
      <c r="AG287">
        <v>252089.71040000001</v>
      </c>
      <c r="AH287">
        <v>249717.32870000001</v>
      </c>
      <c r="AI287">
        <v>246401.95689999999</v>
      </c>
      <c r="AJ287">
        <v>243620.8751</v>
      </c>
      <c r="AK287">
        <v>241247.9822</v>
      </c>
      <c r="AL287">
        <v>239229.4817</v>
      </c>
      <c r="AM287">
        <v>237573.5276</v>
      </c>
      <c r="AN287">
        <v>236231.51459999999</v>
      </c>
      <c r="AO287">
        <v>235370.9811</v>
      </c>
      <c r="AP287">
        <v>235007.58660000001</v>
      </c>
      <c r="AQ287">
        <v>235116.1599</v>
      </c>
      <c r="AR287">
        <v>234226.2513</v>
      </c>
      <c r="AS287">
        <v>234066.22839999999</v>
      </c>
      <c r="AT287">
        <v>234575.83540000001</v>
      </c>
      <c r="AU287">
        <v>235498.32399999999</v>
      </c>
      <c r="AV287">
        <v>236693.55710000001</v>
      </c>
      <c r="AW287">
        <v>238078.84039999999</v>
      </c>
    </row>
    <row r="288" spans="2:49" x14ac:dyDescent="0.25">
      <c r="B288" t="s">
        <v>507</v>
      </c>
      <c r="C288">
        <v>516755.579312385</v>
      </c>
      <c r="D288">
        <v>525052.257287574</v>
      </c>
      <c r="E288">
        <v>533482.14110000001</v>
      </c>
      <c r="F288">
        <v>547142.1753</v>
      </c>
      <c r="G288">
        <v>549399.29500000004</v>
      </c>
      <c r="H288">
        <v>564286.67000000004</v>
      </c>
      <c r="I288">
        <v>573753.95389999996</v>
      </c>
      <c r="J288">
        <v>585814.10479999997</v>
      </c>
      <c r="K288">
        <v>599874.43960000004</v>
      </c>
      <c r="L288">
        <v>618460.63029999996</v>
      </c>
      <c r="M288">
        <v>642147.81510000001</v>
      </c>
      <c r="N288">
        <v>657349.8665</v>
      </c>
      <c r="O288">
        <v>654065.63410000002</v>
      </c>
      <c r="P288">
        <v>653984.28139999998</v>
      </c>
      <c r="Q288">
        <v>652634.84140000003</v>
      </c>
      <c r="R288">
        <v>650741.19469999999</v>
      </c>
      <c r="S288">
        <v>658530.946</v>
      </c>
      <c r="T288">
        <v>658587.37580000004</v>
      </c>
      <c r="U288">
        <v>657746.28590000002</v>
      </c>
      <c r="V288">
        <v>659031.50170000002</v>
      </c>
      <c r="W288">
        <v>653526.88309999998</v>
      </c>
      <c r="X288">
        <v>643455.9682</v>
      </c>
      <c r="Y288">
        <v>643304.31350000005</v>
      </c>
      <c r="Z288">
        <v>635657.43700000003</v>
      </c>
      <c r="AA288">
        <v>627163.78370000003</v>
      </c>
      <c r="AB288">
        <v>618423.5344</v>
      </c>
      <c r="AC288">
        <v>609757.37390000001</v>
      </c>
      <c r="AD288">
        <v>602486.58349999995</v>
      </c>
      <c r="AE288">
        <v>595712.59149999998</v>
      </c>
      <c r="AF288">
        <v>589297.25520000001</v>
      </c>
      <c r="AG288">
        <v>583077.9791</v>
      </c>
      <c r="AH288">
        <v>576906.73800000001</v>
      </c>
      <c r="AI288">
        <v>570344.40870000003</v>
      </c>
      <c r="AJ288">
        <v>563812.77579999994</v>
      </c>
      <c r="AK288">
        <v>557191.61549999996</v>
      </c>
      <c r="AL288">
        <v>550478.94010000001</v>
      </c>
      <c r="AM288">
        <v>543712.31999999995</v>
      </c>
      <c r="AN288">
        <v>536907.61239999998</v>
      </c>
      <c r="AO288">
        <v>530192.98809999996</v>
      </c>
      <c r="AP288">
        <v>523582.72960000002</v>
      </c>
      <c r="AQ288">
        <v>517111.5895</v>
      </c>
      <c r="AR288">
        <v>510209.26779999997</v>
      </c>
      <c r="AS288">
        <v>503551.56199999998</v>
      </c>
      <c r="AT288">
        <v>497122.96850000002</v>
      </c>
      <c r="AU288">
        <v>490898.48550000001</v>
      </c>
      <c r="AV288">
        <v>484822.49579999998</v>
      </c>
      <c r="AW288">
        <v>478891.6041</v>
      </c>
    </row>
    <row r="289" spans="2:49" x14ac:dyDescent="0.25">
      <c r="B289" t="s">
        <v>508</v>
      </c>
      <c r="C289">
        <v>82711.5521017555</v>
      </c>
      <c r="D289">
        <v>84039.512824558697</v>
      </c>
      <c r="E289">
        <v>85388.794389999995</v>
      </c>
      <c r="F289">
        <v>91046.940289999999</v>
      </c>
      <c r="G289">
        <v>93762.606759999995</v>
      </c>
      <c r="H289">
        <v>99674.338589999999</v>
      </c>
      <c r="I289">
        <v>103738.7598</v>
      </c>
      <c r="J289">
        <v>111381.4342</v>
      </c>
      <c r="K289">
        <v>116941.224</v>
      </c>
      <c r="L289">
        <v>123296.0827</v>
      </c>
      <c r="M289">
        <v>132019.70110000001</v>
      </c>
      <c r="N289">
        <v>135344.49400000001</v>
      </c>
      <c r="O289">
        <v>126712.8321</v>
      </c>
      <c r="P289">
        <v>124050.6391</v>
      </c>
      <c r="Q289">
        <v>121018.3382</v>
      </c>
      <c r="R289">
        <v>110002.386</v>
      </c>
      <c r="S289">
        <v>107207.0401</v>
      </c>
      <c r="T289">
        <v>109509.56909999999</v>
      </c>
      <c r="U289">
        <v>110516.6764</v>
      </c>
      <c r="V289">
        <v>109243.0607</v>
      </c>
      <c r="W289">
        <v>109706.0376</v>
      </c>
      <c r="X289">
        <v>112382.8367</v>
      </c>
      <c r="Y289">
        <v>116396.1268</v>
      </c>
      <c r="Z289">
        <v>117597.1375</v>
      </c>
      <c r="AA289">
        <v>119337.9273</v>
      </c>
      <c r="AB289">
        <v>121348.037</v>
      </c>
      <c r="AC289">
        <v>123601.53810000001</v>
      </c>
      <c r="AD289">
        <v>126817.6923</v>
      </c>
      <c r="AE289">
        <v>130849.9697</v>
      </c>
      <c r="AF289">
        <v>135349.52970000001</v>
      </c>
      <c r="AG289">
        <v>140111.46789999999</v>
      </c>
      <c r="AH289">
        <v>145010.71109999999</v>
      </c>
      <c r="AI289">
        <v>150302.62959999999</v>
      </c>
      <c r="AJ289">
        <v>155438.66080000001</v>
      </c>
      <c r="AK289">
        <v>160328.64360000001</v>
      </c>
      <c r="AL289">
        <v>164905.5784</v>
      </c>
      <c r="AM289">
        <v>169103.3412</v>
      </c>
      <c r="AN289">
        <v>172880.742</v>
      </c>
      <c r="AO289">
        <v>176196.46280000001</v>
      </c>
      <c r="AP289">
        <v>179039.39439999999</v>
      </c>
      <c r="AQ289">
        <v>181448.42600000001</v>
      </c>
      <c r="AR289">
        <v>183764.9589</v>
      </c>
      <c r="AS289">
        <v>185678.6667</v>
      </c>
      <c r="AT289">
        <v>187253.2585</v>
      </c>
      <c r="AU289">
        <v>188630.2268</v>
      </c>
      <c r="AV289">
        <v>189877.1073</v>
      </c>
      <c r="AW289">
        <v>191059.5252</v>
      </c>
    </row>
    <row r="290" spans="2:49" x14ac:dyDescent="0.25">
      <c r="B290" t="s">
        <v>509</v>
      </c>
      <c r="C290">
        <v>45689.201708803201</v>
      </c>
      <c r="D290">
        <v>46422.756620829103</v>
      </c>
      <c r="E290">
        <v>47168.089010000003</v>
      </c>
      <c r="F290">
        <v>48268.571060000002</v>
      </c>
      <c r="G290">
        <v>47881.730860000003</v>
      </c>
      <c r="H290">
        <v>49090.663849999997</v>
      </c>
      <c r="I290">
        <v>49842.286849999997</v>
      </c>
      <c r="J290">
        <v>51005.548199999997</v>
      </c>
      <c r="K290">
        <v>51481.179179999999</v>
      </c>
      <c r="L290">
        <v>52483.270100000002</v>
      </c>
      <c r="M290">
        <v>54269.167849999998</v>
      </c>
      <c r="N290">
        <v>54145.234550000001</v>
      </c>
      <c r="O290">
        <v>53405.296710000002</v>
      </c>
      <c r="P290">
        <v>53928.730499999998</v>
      </c>
      <c r="Q290">
        <v>54362.714269999997</v>
      </c>
      <c r="R290">
        <v>53755.517079999998</v>
      </c>
      <c r="S290">
        <v>53281.345249999998</v>
      </c>
      <c r="T290">
        <v>54283.408739999999</v>
      </c>
      <c r="U290">
        <v>54719.701240000002</v>
      </c>
      <c r="V290">
        <v>54301.02751</v>
      </c>
      <c r="W290">
        <v>53563.225229999996</v>
      </c>
      <c r="X290">
        <v>53561.014799999997</v>
      </c>
      <c r="Y290">
        <v>55447.028050000001</v>
      </c>
      <c r="Z290">
        <v>55841.607909999999</v>
      </c>
      <c r="AA290">
        <v>56419.211080000001</v>
      </c>
      <c r="AB290">
        <v>57096.987869999997</v>
      </c>
      <c r="AC290">
        <v>57858.236830000002</v>
      </c>
      <c r="AD290">
        <v>59449.271189999999</v>
      </c>
      <c r="AE290">
        <v>61370.458059999997</v>
      </c>
      <c r="AF290">
        <v>63460.465839999997</v>
      </c>
      <c r="AG290">
        <v>65647.6826</v>
      </c>
      <c r="AH290">
        <v>67885.092409999997</v>
      </c>
      <c r="AI290">
        <v>70268.100340000005</v>
      </c>
      <c r="AJ290">
        <v>72568.852530000004</v>
      </c>
      <c r="AK290">
        <v>74773.674419999996</v>
      </c>
      <c r="AL290">
        <v>76884.321429999996</v>
      </c>
      <c r="AM290">
        <v>78905.176860000007</v>
      </c>
      <c r="AN290">
        <v>80848.053570000004</v>
      </c>
      <c r="AO290">
        <v>82716.579410000006</v>
      </c>
      <c r="AP290">
        <v>84522.287419999906</v>
      </c>
      <c r="AQ290">
        <v>86291.223989999999</v>
      </c>
      <c r="AR290">
        <v>88218.43922</v>
      </c>
      <c r="AS290">
        <v>90086.725019999998</v>
      </c>
      <c r="AT290">
        <v>91913.624410000004</v>
      </c>
      <c r="AU290">
        <v>93765.815400000007</v>
      </c>
      <c r="AV290">
        <v>95666.835219999906</v>
      </c>
      <c r="AW290">
        <v>97645.334359999906</v>
      </c>
    </row>
    <row r="291" spans="2:49" x14ac:dyDescent="0.25">
      <c r="B291" t="s">
        <v>510</v>
      </c>
      <c r="C291">
        <v>562444.78102118801</v>
      </c>
      <c r="D291">
        <v>571475.01390840299</v>
      </c>
      <c r="E291">
        <v>580650.23010000004</v>
      </c>
      <c r="F291">
        <v>595410.63690000004</v>
      </c>
      <c r="G291">
        <v>597277.63569999998</v>
      </c>
      <c r="H291">
        <v>613373.77899999998</v>
      </c>
      <c r="I291">
        <v>623592.57889999996</v>
      </c>
      <c r="J291">
        <v>636815.7929</v>
      </c>
      <c r="K291">
        <v>651346.69010000001</v>
      </c>
      <c r="L291">
        <v>670931.63069999998</v>
      </c>
      <c r="M291">
        <v>696403.82109999994</v>
      </c>
      <c r="N291">
        <v>711464.91350000002</v>
      </c>
      <c r="O291">
        <v>707439.01399999997</v>
      </c>
      <c r="P291">
        <v>707878.65830000001</v>
      </c>
      <c r="Q291">
        <v>706960.71129999997</v>
      </c>
      <c r="R291">
        <v>704458.26839999994</v>
      </c>
      <c r="S291">
        <v>711762.70209999999</v>
      </c>
      <c r="T291">
        <v>714900.72109999997</v>
      </c>
      <c r="U291">
        <v>715152.9902</v>
      </c>
      <c r="V291">
        <v>716681.7844</v>
      </c>
      <c r="W291">
        <v>718212.32129999995</v>
      </c>
      <c r="X291">
        <v>715274.08019999997</v>
      </c>
      <c r="Y291">
        <v>724897.77</v>
      </c>
      <c r="Z291">
        <v>725241.56050000002</v>
      </c>
      <c r="AA291">
        <v>724795.30310000002</v>
      </c>
      <c r="AB291">
        <v>724090.56229999999</v>
      </c>
      <c r="AC291">
        <v>723450.27060000005</v>
      </c>
      <c r="AD291">
        <v>725122.054</v>
      </c>
      <c r="AE291">
        <v>727646.29550000001</v>
      </c>
      <c r="AF291">
        <v>730722.03850000002</v>
      </c>
      <c r="AG291">
        <v>734104.85759999999</v>
      </c>
      <c r="AH291">
        <v>737582.96279999998</v>
      </c>
      <c r="AI291">
        <v>740754.9852</v>
      </c>
      <c r="AJ291">
        <v>743850.01430000004</v>
      </c>
      <c r="AK291">
        <v>746706.69110000005</v>
      </c>
      <c r="AL291">
        <v>749316.36659999995</v>
      </c>
      <c r="AM291">
        <v>751721.31460000004</v>
      </c>
      <c r="AN291">
        <v>753948.05249999999</v>
      </c>
      <c r="AO291">
        <v>756153.91650000005</v>
      </c>
      <c r="AP291">
        <v>758370.13910000003</v>
      </c>
      <c r="AQ291">
        <v>760673.10219999996</v>
      </c>
      <c r="AR291">
        <v>762576.96279999998</v>
      </c>
      <c r="AS291">
        <v>764671.90379999997</v>
      </c>
      <c r="AT291">
        <v>766966.34069999994</v>
      </c>
      <c r="AU291">
        <v>769519.36100000003</v>
      </c>
      <c r="AV291">
        <v>772295.74670000002</v>
      </c>
      <c r="AW291">
        <v>775335.83070000005</v>
      </c>
    </row>
    <row r="292" spans="2:49" x14ac:dyDescent="0.25">
      <c r="B292" t="s">
        <v>511</v>
      </c>
      <c r="C292">
        <v>241047.76327865999</v>
      </c>
      <c r="D292">
        <v>244917.86308720699</v>
      </c>
      <c r="E292">
        <v>248850.0986</v>
      </c>
      <c r="F292">
        <v>263218.60739999998</v>
      </c>
      <c r="G292">
        <v>272512.9008</v>
      </c>
      <c r="H292">
        <v>288171.35580000002</v>
      </c>
      <c r="I292">
        <v>299825.94170000002</v>
      </c>
      <c r="J292">
        <v>315946.01329999999</v>
      </c>
      <c r="K292">
        <v>335612.0613</v>
      </c>
      <c r="L292">
        <v>357855.8933</v>
      </c>
      <c r="M292">
        <v>383503.7819</v>
      </c>
      <c r="N292">
        <v>407232.94579999999</v>
      </c>
      <c r="O292">
        <v>397084.9461</v>
      </c>
      <c r="P292">
        <v>389203.4289</v>
      </c>
      <c r="Q292">
        <v>380248.00589999999</v>
      </c>
      <c r="R292">
        <v>366158.31569999998</v>
      </c>
      <c r="S292">
        <v>372143.60769999999</v>
      </c>
      <c r="T292">
        <v>369507.3824</v>
      </c>
      <c r="U292">
        <v>367525.29869999998</v>
      </c>
      <c r="V292">
        <v>369846.41820000001</v>
      </c>
      <c r="W292">
        <v>372745.05670000002</v>
      </c>
      <c r="X292">
        <v>372754.19520000002</v>
      </c>
      <c r="Y292">
        <v>376834.04570000002</v>
      </c>
      <c r="Z292">
        <v>379704.71919999999</v>
      </c>
      <c r="AA292">
        <v>381128.65740000003</v>
      </c>
      <c r="AB292">
        <v>381878.46980000002</v>
      </c>
      <c r="AC292">
        <v>382354.78289999999</v>
      </c>
      <c r="AD292">
        <v>384571.48330000002</v>
      </c>
      <c r="AE292">
        <v>386495.67700000003</v>
      </c>
      <c r="AF292">
        <v>388577.1128</v>
      </c>
      <c r="AG292">
        <v>390856.70529999997</v>
      </c>
      <c r="AH292">
        <v>393287.81650000002</v>
      </c>
      <c r="AI292">
        <v>395145.4718</v>
      </c>
      <c r="AJ292">
        <v>397396.33490000002</v>
      </c>
      <c r="AK292">
        <v>399823.70659999998</v>
      </c>
      <c r="AL292">
        <v>402306.36229999998</v>
      </c>
      <c r="AM292">
        <v>404786.2488</v>
      </c>
      <c r="AN292">
        <v>407172.15340000001</v>
      </c>
      <c r="AO292">
        <v>409590.03779999999</v>
      </c>
      <c r="AP292">
        <v>412042.11040000001</v>
      </c>
      <c r="AQ292">
        <v>414539.04960000003</v>
      </c>
      <c r="AR292">
        <v>415944.84350000002</v>
      </c>
      <c r="AS292">
        <v>417683.6654</v>
      </c>
      <c r="AT292">
        <v>419755.59379999997</v>
      </c>
      <c r="AU292">
        <v>422043.14480000001</v>
      </c>
      <c r="AV292">
        <v>424473.1287</v>
      </c>
      <c r="AW292">
        <v>427028.19679999998</v>
      </c>
    </row>
    <row r="293" spans="2:49" x14ac:dyDescent="0.2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412340665.30000001</v>
      </c>
      <c r="G293">
        <v>420863161.5</v>
      </c>
      <c r="H293">
        <v>438887594.60000002</v>
      </c>
      <c r="I293">
        <v>452853430.19999999</v>
      </c>
      <c r="J293">
        <v>469186288.80000001</v>
      </c>
      <c r="K293">
        <v>489846885</v>
      </c>
      <c r="L293">
        <v>514737259.5</v>
      </c>
      <c r="M293">
        <v>543993212.20000005</v>
      </c>
      <c r="N293">
        <v>563825444.20000005</v>
      </c>
      <c r="O293">
        <v>562238636.29999995</v>
      </c>
      <c r="P293">
        <v>560834661.70000005</v>
      </c>
      <c r="Q293">
        <v>558240461.29999995</v>
      </c>
      <c r="R293">
        <v>556829341.5</v>
      </c>
      <c r="S293">
        <v>567658290.79999995</v>
      </c>
      <c r="T293">
        <v>565263094.29999995</v>
      </c>
      <c r="U293">
        <v>563224207.5</v>
      </c>
      <c r="V293">
        <v>565879489</v>
      </c>
      <c r="W293">
        <v>566396133.70000005</v>
      </c>
      <c r="X293">
        <v>565798724.5</v>
      </c>
      <c r="Y293">
        <v>565412938.29999995</v>
      </c>
      <c r="Z293">
        <v>565510158.60000002</v>
      </c>
      <c r="AA293">
        <v>566167110.89999998</v>
      </c>
      <c r="AB293">
        <v>567318371.10000002</v>
      </c>
      <c r="AC293">
        <v>568860998</v>
      </c>
      <c r="AD293">
        <v>570714715.5</v>
      </c>
      <c r="AE293">
        <v>573182140.79999995</v>
      </c>
      <c r="AF293">
        <v>575513890.79999995</v>
      </c>
      <c r="AG293">
        <v>577742232.60000002</v>
      </c>
      <c r="AH293">
        <v>580312077.20000005</v>
      </c>
      <c r="AI293">
        <v>582130994.89999998</v>
      </c>
      <c r="AJ293">
        <v>583988088.5</v>
      </c>
      <c r="AK293">
        <v>585836432.70000005</v>
      </c>
      <c r="AL293">
        <v>587693877.89999998</v>
      </c>
      <c r="AM293">
        <v>589586335</v>
      </c>
      <c r="AN293">
        <v>590908889.39999998</v>
      </c>
      <c r="AO293">
        <v>592400205.79999995</v>
      </c>
      <c r="AP293">
        <v>593985573</v>
      </c>
      <c r="AQ293">
        <v>595654909.5</v>
      </c>
      <c r="AR293">
        <v>597393553.39999998</v>
      </c>
      <c r="AS293">
        <v>601447723.5</v>
      </c>
      <c r="AT293">
        <v>604454929.5</v>
      </c>
      <c r="AU293">
        <v>607024279.29999995</v>
      </c>
      <c r="AV293">
        <v>609388576.39999998</v>
      </c>
      <c r="AW293">
        <v>611675394.89999998</v>
      </c>
    </row>
    <row r="294" spans="2:49" x14ac:dyDescent="0.25">
      <c r="B294" t="s">
        <v>513</v>
      </c>
      <c r="C294">
        <v>13020.598862561899</v>
      </c>
      <c r="D294">
        <v>13229.6487889324</v>
      </c>
      <c r="E294">
        <v>13442.05508</v>
      </c>
      <c r="F294">
        <v>13800.62846</v>
      </c>
      <c r="G294">
        <v>14128.43772</v>
      </c>
      <c r="H294">
        <v>14195.51426</v>
      </c>
      <c r="I294">
        <v>13794.785239999999</v>
      </c>
      <c r="J294">
        <v>13756.41454</v>
      </c>
      <c r="K294">
        <v>13860.968699999999</v>
      </c>
      <c r="L294">
        <v>13866.483620000001</v>
      </c>
      <c r="M294">
        <v>14136.31257</v>
      </c>
      <c r="N294">
        <v>14599.234850000001</v>
      </c>
      <c r="O294">
        <v>14981.37931</v>
      </c>
      <c r="P294">
        <v>15408.87371</v>
      </c>
      <c r="Q294">
        <v>15820.31813</v>
      </c>
      <c r="R294">
        <v>16370.160620000001</v>
      </c>
      <c r="S294">
        <v>16317.81885</v>
      </c>
      <c r="T294">
        <v>16433.481059999998</v>
      </c>
      <c r="U294">
        <v>16582.797500000001</v>
      </c>
      <c r="V294">
        <v>16674.005809999999</v>
      </c>
      <c r="W294">
        <v>17089.26424</v>
      </c>
      <c r="X294">
        <v>17418.093659999999</v>
      </c>
      <c r="Y294">
        <v>17739.228899999998</v>
      </c>
      <c r="Z294">
        <v>18049.157500000001</v>
      </c>
      <c r="AA294">
        <v>18392.883330000001</v>
      </c>
      <c r="AB294">
        <v>18768.48098</v>
      </c>
      <c r="AC294">
        <v>19173.10859</v>
      </c>
      <c r="AD294">
        <v>19604.96975</v>
      </c>
      <c r="AE294">
        <v>20052.603579999999</v>
      </c>
      <c r="AF294">
        <v>20502.518110000001</v>
      </c>
      <c r="AG294">
        <v>20942.937470000001</v>
      </c>
      <c r="AH294">
        <v>21368.506399999998</v>
      </c>
      <c r="AI294">
        <v>21779.140950000001</v>
      </c>
      <c r="AJ294">
        <v>22174.144700000001</v>
      </c>
      <c r="AK294">
        <v>22555.779460000002</v>
      </c>
      <c r="AL294">
        <v>22938.83165</v>
      </c>
      <c r="AM294">
        <v>23331.364600000001</v>
      </c>
      <c r="AN294">
        <v>23734.335849999999</v>
      </c>
      <c r="AO294">
        <v>24148.944479999998</v>
      </c>
      <c r="AP294">
        <v>24579.374220000002</v>
      </c>
      <c r="AQ294">
        <v>25034.803909999999</v>
      </c>
      <c r="AR294">
        <v>25518.540239999998</v>
      </c>
      <c r="AS294">
        <v>26024.167939999999</v>
      </c>
      <c r="AT294">
        <v>26562.674029999998</v>
      </c>
      <c r="AU294">
        <v>27131.059929999999</v>
      </c>
      <c r="AV294">
        <v>27722.960029999998</v>
      </c>
      <c r="AW294">
        <v>28345.98774</v>
      </c>
    </row>
    <row r="295" spans="2:49" x14ac:dyDescent="0.2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172176.00659999999</v>
      </c>
      <c r="G295">
        <v>178756.83850000001</v>
      </c>
      <c r="H295">
        <v>188506.04440000001</v>
      </c>
      <c r="I295">
        <v>196096.57320000001</v>
      </c>
      <c r="J295">
        <v>204603.80970000001</v>
      </c>
      <c r="K295">
        <v>218724.90229999999</v>
      </c>
      <c r="L295">
        <v>234629.52540000001</v>
      </c>
      <c r="M295">
        <v>251558.8314</v>
      </c>
      <c r="N295">
        <v>272099.23249999998</v>
      </c>
      <c r="O295">
        <v>270739.92599999998</v>
      </c>
      <c r="P295">
        <v>265513.40700000001</v>
      </c>
      <c r="Q295">
        <v>259582.16140000001</v>
      </c>
      <c r="R295">
        <v>256776.7836</v>
      </c>
      <c r="S295">
        <v>265707.01280000003</v>
      </c>
      <c r="T295">
        <v>260823.19639999999</v>
      </c>
      <c r="U295">
        <v>257845.9362</v>
      </c>
      <c r="V295">
        <v>261471.28769999999</v>
      </c>
      <c r="W295">
        <v>263799.30540000001</v>
      </c>
      <c r="X295">
        <v>265188.26199999999</v>
      </c>
      <c r="Y295">
        <v>266439.16769999999</v>
      </c>
      <c r="Z295">
        <v>267696.99420000002</v>
      </c>
      <c r="AA295">
        <v>268916.15629999997</v>
      </c>
      <c r="AB295">
        <v>270175.03490000003</v>
      </c>
      <c r="AC295">
        <v>271477.3112</v>
      </c>
      <c r="AD295">
        <v>272814.09539999999</v>
      </c>
      <c r="AE295">
        <v>274776.71189999999</v>
      </c>
      <c r="AF295">
        <v>276469.23489999998</v>
      </c>
      <c r="AG295">
        <v>278036.07559999998</v>
      </c>
      <c r="AH295">
        <v>280125.84789999999</v>
      </c>
      <c r="AI295">
        <v>281250.9546</v>
      </c>
      <c r="AJ295">
        <v>282492.19040000002</v>
      </c>
      <c r="AK295">
        <v>283764.23540000001</v>
      </c>
      <c r="AL295">
        <v>285036.55910000001</v>
      </c>
      <c r="AM295">
        <v>286320.13929999998</v>
      </c>
      <c r="AN295">
        <v>286847.23340000003</v>
      </c>
      <c r="AO295">
        <v>287609.54119999998</v>
      </c>
      <c r="AP295">
        <v>288477.11109999998</v>
      </c>
      <c r="AQ295">
        <v>289406.81510000001</v>
      </c>
      <c r="AR295">
        <v>290393.75949999999</v>
      </c>
      <c r="AS295">
        <v>294602.71659999999</v>
      </c>
      <c r="AT295">
        <v>297344.59250000003</v>
      </c>
      <c r="AU295">
        <v>299524.55910000001</v>
      </c>
      <c r="AV295">
        <v>301495.50589999999</v>
      </c>
      <c r="AW295">
        <v>303389.90159999998</v>
      </c>
    </row>
    <row r="296" spans="2:49" x14ac:dyDescent="0.25">
      <c r="B296" t="s">
        <v>515</v>
      </c>
      <c r="C296">
        <v>516755.579312385</v>
      </c>
      <c r="D296">
        <v>525052.257287574</v>
      </c>
      <c r="E296">
        <v>533482.14110000001</v>
      </c>
      <c r="F296">
        <v>547141.98199999996</v>
      </c>
      <c r="G296">
        <v>549399.20290000003</v>
      </c>
      <c r="H296">
        <v>564286.65560000006</v>
      </c>
      <c r="I296">
        <v>573754.01210000005</v>
      </c>
      <c r="J296">
        <v>585814.21279999998</v>
      </c>
      <c r="K296">
        <v>599874.58459999994</v>
      </c>
      <c r="L296">
        <v>618460.83250000002</v>
      </c>
      <c r="M296">
        <v>642148.0932</v>
      </c>
      <c r="N296">
        <v>657350.17870000005</v>
      </c>
      <c r="O296">
        <v>654065.99650000001</v>
      </c>
      <c r="P296">
        <v>653984.67429999996</v>
      </c>
      <c r="Q296">
        <v>652635.24060000002</v>
      </c>
      <c r="R296">
        <v>650741.60730000003</v>
      </c>
      <c r="S296">
        <v>658531.34950000001</v>
      </c>
      <c r="T296">
        <v>658587.78220000002</v>
      </c>
      <c r="U296">
        <v>657746.69799999997</v>
      </c>
      <c r="V296">
        <v>659031.92579999997</v>
      </c>
      <c r="W296">
        <v>658059.40020000003</v>
      </c>
      <c r="X296">
        <v>656109.12650000001</v>
      </c>
      <c r="Y296">
        <v>654583.00520000001</v>
      </c>
      <c r="Z296">
        <v>653782.34439999994</v>
      </c>
      <c r="AA296">
        <v>653857.55850000004</v>
      </c>
      <c r="AB296">
        <v>654650.61869999999</v>
      </c>
      <c r="AC296">
        <v>656003.0257</v>
      </c>
      <c r="AD296">
        <v>657800.03870000003</v>
      </c>
      <c r="AE296">
        <v>660053.90240000002</v>
      </c>
      <c r="AF296">
        <v>662306.02800000005</v>
      </c>
      <c r="AG296">
        <v>664496.41910000006</v>
      </c>
      <c r="AH296">
        <v>666809.41110000003</v>
      </c>
      <c r="AI296">
        <v>668713.27240000002</v>
      </c>
      <c r="AJ296">
        <v>670587.38540000003</v>
      </c>
      <c r="AK296">
        <v>672425.04890000005</v>
      </c>
      <c r="AL296">
        <v>674276.27</v>
      </c>
      <c r="AM296">
        <v>676171.97450000001</v>
      </c>
      <c r="AN296">
        <v>677775.53890000004</v>
      </c>
      <c r="AO296">
        <v>679457.17420000001</v>
      </c>
      <c r="AP296">
        <v>681201.7746</v>
      </c>
      <c r="AQ296">
        <v>683026.58459999994</v>
      </c>
      <c r="AR296">
        <v>684913.11170000001</v>
      </c>
      <c r="AS296">
        <v>687874.79980000004</v>
      </c>
      <c r="AT296">
        <v>690358.07720000006</v>
      </c>
      <c r="AU296">
        <v>692602.36199999996</v>
      </c>
      <c r="AV296">
        <v>694693.94039999996</v>
      </c>
      <c r="AW296">
        <v>696725.99049999996</v>
      </c>
    </row>
    <row r="297" spans="2:49" x14ac:dyDescent="0.25">
      <c r="B297" t="s">
        <v>516</v>
      </c>
      <c r="C297">
        <v>82711.5521017555</v>
      </c>
      <c r="D297">
        <v>84039.512824558697</v>
      </c>
      <c r="E297">
        <v>85388.794389999995</v>
      </c>
      <c r="F297">
        <v>91046.897219999999</v>
      </c>
      <c r="G297">
        <v>93762.57922</v>
      </c>
      <c r="H297">
        <v>99674.325889999905</v>
      </c>
      <c r="I297">
        <v>103738.7659</v>
      </c>
      <c r="J297">
        <v>111381.4681</v>
      </c>
      <c r="K297">
        <v>116941.2954</v>
      </c>
      <c r="L297">
        <v>123296.1856</v>
      </c>
      <c r="M297">
        <v>132019.84899999999</v>
      </c>
      <c r="N297">
        <v>135344.68650000001</v>
      </c>
      <c r="O297">
        <v>126713.06759999999</v>
      </c>
      <c r="P297">
        <v>124050.9273</v>
      </c>
      <c r="Q297">
        <v>121018.6872</v>
      </c>
      <c r="R297">
        <v>110002.7858</v>
      </c>
      <c r="S297">
        <v>107207.44869999999</v>
      </c>
      <c r="T297">
        <v>109509.9874</v>
      </c>
      <c r="U297">
        <v>110517.1014</v>
      </c>
      <c r="V297">
        <v>109243.4906</v>
      </c>
      <c r="W297">
        <v>108156.61569999999</v>
      </c>
      <c r="X297">
        <v>107392.59600000001</v>
      </c>
      <c r="Y297">
        <v>106765.27559999999</v>
      </c>
      <c r="Z297">
        <v>106478.16</v>
      </c>
      <c r="AA297">
        <v>106388.4819</v>
      </c>
      <c r="AB297">
        <v>106476.8996</v>
      </c>
      <c r="AC297">
        <v>106714.3291</v>
      </c>
      <c r="AD297">
        <v>107079.2513</v>
      </c>
      <c r="AE297">
        <v>107288.36350000001</v>
      </c>
      <c r="AF297">
        <v>107607.60430000001</v>
      </c>
      <c r="AG297">
        <v>107948.16899999999</v>
      </c>
      <c r="AH297">
        <v>108062.348</v>
      </c>
      <c r="AI297">
        <v>108482.4387</v>
      </c>
      <c r="AJ297">
        <v>108825.7968</v>
      </c>
      <c r="AK297">
        <v>109138.7739</v>
      </c>
      <c r="AL297">
        <v>109457.41650000001</v>
      </c>
      <c r="AM297">
        <v>109790.42570000001</v>
      </c>
      <c r="AN297">
        <v>110434.27529999999</v>
      </c>
      <c r="AO297">
        <v>111020.9651</v>
      </c>
      <c r="AP297">
        <v>111602.4038</v>
      </c>
      <c r="AQ297">
        <v>112202.6351</v>
      </c>
      <c r="AR297">
        <v>112815.47840000001</v>
      </c>
      <c r="AS297">
        <v>112273.4129</v>
      </c>
      <c r="AT297">
        <v>112274.8848</v>
      </c>
      <c r="AU297">
        <v>112488.62880000001</v>
      </c>
      <c r="AV297">
        <v>112781.3734</v>
      </c>
      <c r="AW297">
        <v>113123.299</v>
      </c>
    </row>
    <row r="298" spans="2:49" x14ac:dyDescent="0.25">
      <c r="B298" t="s">
        <v>517</v>
      </c>
      <c r="C298">
        <v>45689.201708803201</v>
      </c>
      <c r="D298">
        <v>46422.756620829103</v>
      </c>
      <c r="E298">
        <v>47168.089010000003</v>
      </c>
      <c r="F298">
        <v>48268.558420000001</v>
      </c>
      <c r="G298">
        <v>47881.72941</v>
      </c>
      <c r="H298">
        <v>49090.673940000001</v>
      </c>
      <c r="I298">
        <v>49842.310279999998</v>
      </c>
      <c r="J298">
        <v>51005.585350000001</v>
      </c>
      <c r="K298">
        <v>51481.229370000001</v>
      </c>
      <c r="L298">
        <v>52483.33642</v>
      </c>
      <c r="M298">
        <v>54269.253660000002</v>
      </c>
      <c r="N298">
        <v>54145.330309999998</v>
      </c>
      <c r="O298">
        <v>53405.40425</v>
      </c>
      <c r="P298">
        <v>53928.850530000003</v>
      </c>
      <c r="Q298">
        <v>54362.843390000002</v>
      </c>
      <c r="R298">
        <v>53755.650719999998</v>
      </c>
      <c r="S298">
        <v>53281.4784</v>
      </c>
      <c r="T298">
        <v>54283.54679</v>
      </c>
      <c r="U298">
        <v>54719.843699999998</v>
      </c>
      <c r="V298">
        <v>54301.172229999996</v>
      </c>
      <c r="W298">
        <v>53783.114869999998</v>
      </c>
      <c r="X298">
        <v>53301.584940000001</v>
      </c>
      <c r="Y298">
        <v>52914.76094</v>
      </c>
      <c r="Z298">
        <v>52661.654849999999</v>
      </c>
      <c r="AA298">
        <v>52552.833910000001</v>
      </c>
      <c r="AB298">
        <v>52552.27852</v>
      </c>
      <c r="AC298">
        <v>52634.65739</v>
      </c>
      <c r="AD298">
        <v>52783.678390000001</v>
      </c>
      <c r="AE298">
        <v>52894.706319999998</v>
      </c>
      <c r="AF298">
        <v>53053.664980000001</v>
      </c>
      <c r="AG298">
        <v>53225.232620000002</v>
      </c>
      <c r="AH298">
        <v>53323.782670000001</v>
      </c>
      <c r="AI298">
        <v>53528.436990000002</v>
      </c>
      <c r="AJ298">
        <v>53708.23401</v>
      </c>
      <c r="AK298">
        <v>53878.144959999998</v>
      </c>
      <c r="AL298">
        <v>54051.336289999999</v>
      </c>
      <c r="AM298">
        <v>54230.770499999999</v>
      </c>
      <c r="AN298">
        <v>54501.649720000001</v>
      </c>
      <c r="AO298">
        <v>54745.54898</v>
      </c>
      <c r="AP298">
        <v>54982.941740000002</v>
      </c>
      <c r="AQ298">
        <v>55223.9251</v>
      </c>
      <c r="AR298">
        <v>55465.833209999997</v>
      </c>
      <c r="AS298">
        <v>55312.206810000003</v>
      </c>
      <c r="AT298">
        <v>55341.404620000001</v>
      </c>
      <c r="AU298">
        <v>55432.90868</v>
      </c>
      <c r="AV298">
        <v>55538.942750000002</v>
      </c>
      <c r="AW298">
        <v>55651.575400000002</v>
      </c>
    </row>
    <row r="299" spans="2:49" x14ac:dyDescent="0.25">
      <c r="B299" t="s">
        <v>518</v>
      </c>
      <c r="C299">
        <v>562444.78102118801</v>
      </c>
      <c r="D299">
        <v>571475.01390840299</v>
      </c>
      <c r="E299">
        <v>580650.23010000004</v>
      </c>
      <c r="F299">
        <v>595410.43090000004</v>
      </c>
      <c r="G299">
        <v>597277.54229999997</v>
      </c>
      <c r="H299">
        <v>613373.77469999995</v>
      </c>
      <c r="I299">
        <v>623592.6605</v>
      </c>
      <c r="J299">
        <v>636815.93799999997</v>
      </c>
      <c r="K299">
        <v>651346.88540000003</v>
      </c>
      <c r="L299">
        <v>670931.89950000006</v>
      </c>
      <c r="M299">
        <v>696404.18519999995</v>
      </c>
      <c r="N299">
        <v>711465.32200000004</v>
      </c>
      <c r="O299">
        <v>707439.48450000002</v>
      </c>
      <c r="P299">
        <v>707879.1716</v>
      </c>
      <c r="Q299">
        <v>706961.23990000004</v>
      </c>
      <c r="R299">
        <v>704458.81510000001</v>
      </c>
      <c r="S299">
        <v>711763.23910000001</v>
      </c>
      <c r="T299">
        <v>714901.26740000001</v>
      </c>
      <c r="U299">
        <v>715153.54709999997</v>
      </c>
      <c r="V299">
        <v>716682.35600000003</v>
      </c>
      <c r="W299">
        <v>715844.17070000002</v>
      </c>
      <c r="X299">
        <v>714057.59569999995</v>
      </c>
      <c r="Y299">
        <v>712790.4436</v>
      </c>
      <c r="Z299">
        <v>712387.28189999994</v>
      </c>
      <c r="AA299">
        <v>713012.83149999997</v>
      </c>
      <c r="AB299">
        <v>714473.72169999999</v>
      </c>
      <c r="AC299">
        <v>716586.28249999997</v>
      </c>
      <c r="AD299">
        <v>719219.63540000003</v>
      </c>
      <c r="AE299">
        <v>722281.54449999996</v>
      </c>
      <c r="AF299">
        <v>725395.45380000002</v>
      </c>
      <c r="AG299">
        <v>728464.67520000006</v>
      </c>
      <c r="AH299">
        <v>731589.26980000001</v>
      </c>
      <c r="AI299">
        <v>734411.01930000004</v>
      </c>
      <c r="AJ299">
        <v>737181.75890000002</v>
      </c>
      <c r="AK299">
        <v>739909.77280000004</v>
      </c>
      <c r="AL299">
        <v>742659.35490000003</v>
      </c>
      <c r="AM299">
        <v>745465.14339999994</v>
      </c>
      <c r="AN299">
        <v>748070.27359999996</v>
      </c>
      <c r="AO299">
        <v>750731.76930000004</v>
      </c>
      <c r="AP299">
        <v>753455.25379999995</v>
      </c>
      <c r="AQ299">
        <v>756268.89670000004</v>
      </c>
      <c r="AR299">
        <v>759151.25109999999</v>
      </c>
      <c r="AS299">
        <v>762734.45460000006</v>
      </c>
      <c r="AT299">
        <v>766021.446</v>
      </c>
      <c r="AU299">
        <v>769132.54599999997</v>
      </c>
      <c r="AV299">
        <v>772106.66579999996</v>
      </c>
      <c r="AW299">
        <v>775031.18189999997</v>
      </c>
    </row>
    <row r="300" spans="2:49" x14ac:dyDescent="0.25">
      <c r="B300" t="s">
        <v>519</v>
      </c>
      <c r="C300">
        <v>241047.76327865999</v>
      </c>
      <c r="D300">
        <v>244917.86308720699</v>
      </c>
      <c r="E300">
        <v>248850.0986</v>
      </c>
      <c r="F300">
        <v>263218.4693</v>
      </c>
      <c r="G300">
        <v>272512.7966</v>
      </c>
      <c r="H300">
        <v>288171.26559999998</v>
      </c>
      <c r="I300">
        <v>299825.85810000001</v>
      </c>
      <c r="J300">
        <v>315945.92609999998</v>
      </c>
      <c r="K300">
        <v>335611.96870000003</v>
      </c>
      <c r="L300">
        <v>357855.7844</v>
      </c>
      <c r="M300">
        <v>383503.66810000001</v>
      </c>
      <c r="N300">
        <v>407232.83740000002</v>
      </c>
      <c r="O300">
        <v>397084.87920000002</v>
      </c>
      <c r="P300">
        <v>389203.39840000001</v>
      </c>
      <c r="Q300">
        <v>380248.02590000001</v>
      </c>
      <c r="R300">
        <v>366158.43239999999</v>
      </c>
      <c r="S300">
        <v>372143.73550000001</v>
      </c>
      <c r="T300">
        <v>369507.49979999999</v>
      </c>
      <c r="U300">
        <v>367525.40409999999</v>
      </c>
      <c r="V300">
        <v>369846.5246</v>
      </c>
      <c r="W300">
        <v>371071.0747</v>
      </c>
      <c r="X300">
        <v>371688.69839999999</v>
      </c>
      <c r="Y300">
        <v>372306.5344</v>
      </c>
      <c r="Z300">
        <v>373272.82319999998</v>
      </c>
      <c r="AA300">
        <v>374398.47850000003</v>
      </c>
      <c r="AB300">
        <v>375741.9595</v>
      </c>
      <c r="AC300">
        <v>377277.69069999998</v>
      </c>
      <c r="AD300">
        <v>378975.1986</v>
      </c>
      <c r="AE300">
        <v>381140.62939999998</v>
      </c>
      <c r="AF300">
        <v>383147.13699999999</v>
      </c>
      <c r="AG300">
        <v>385049.68440000003</v>
      </c>
      <c r="AH300">
        <v>387246.68770000001</v>
      </c>
      <c r="AI300">
        <v>388788.13679999998</v>
      </c>
      <c r="AJ300">
        <v>390368.82689999999</v>
      </c>
      <c r="AK300">
        <v>391949.90100000001</v>
      </c>
      <c r="AL300">
        <v>393536.91210000002</v>
      </c>
      <c r="AM300">
        <v>395149.49560000002</v>
      </c>
      <c r="AN300">
        <v>396316.96010000003</v>
      </c>
      <c r="AO300">
        <v>397662.40340000001</v>
      </c>
      <c r="AP300">
        <v>399107.69679999998</v>
      </c>
      <c r="AQ300">
        <v>400633.73019999999</v>
      </c>
      <c r="AR300">
        <v>402229.4621</v>
      </c>
      <c r="AS300">
        <v>405872.4008</v>
      </c>
      <c r="AT300">
        <v>408605.49249999999</v>
      </c>
      <c r="AU300">
        <v>410992.08510000003</v>
      </c>
      <c r="AV300">
        <v>413249.52370000002</v>
      </c>
      <c r="AW300">
        <v>415479.86820000003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34" zoomScale="80" zoomScaleNormal="80" workbookViewId="0">
      <selection activeCell="F10" sqref="F10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142.73984144843658</v>
      </c>
      <c r="E6" s="36">
        <f>E7+E8</f>
        <v>0.61185414327833698</v>
      </c>
      <c r="F6" s="36">
        <f>F7+F8</f>
        <v>0.48742273951762727</v>
      </c>
      <c r="G6" s="36">
        <f>G7+G8</f>
        <v>0</v>
      </c>
      <c r="H6" s="163">
        <f t="shared" ref="H6:H15" si="0">SUM(C6:G6)</f>
        <v>143.83911833123256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84.60561775443658</v>
      </c>
      <c r="E7" s="16">
        <f>'T energie usages'!J12/'T energie usages'!J$20*(Résultats!N$192+Résultats!N$193+Résultats!N$194)/1000000</f>
        <v>1.5703702318747327E-2</v>
      </c>
      <c r="F7" s="16">
        <f>'T energie usages'!K12*2.394*Résultats!L284</f>
        <v>2.7733577627236177E-5</v>
      </c>
      <c r="G7" s="16">
        <v>0</v>
      </c>
      <c r="H7" s="95">
        <f t="shared" si="0"/>
        <v>84.62134919033295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58.134223693999999</v>
      </c>
      <c r="E8" s="16">
        <f>'T energie usages'!J13/'T energie usages'!J$20*(Résultats!N$192+Résultats!N$193+Résultats!N$194)/1000000</f>
        <v>0.59615044095958969</v>
      </c>
      <c r="F8" s="16">
        <f>(Résultats!N$209+Résultats!N$210+Résultats!N$211+Résultats!N$212+Résultats!N$213)/1000000</f>
        <v>0.48739500594000001</v>
      </c>
      <c r="G8" s="16">
        <v>0</v>
      </c>
      <c r="H8" s="95">
        <f t="shared" si="0"/>
        <v>59.217769140899591</v>
      </c>
      <c r="I8" s="166"/>
      <c r="J8" s="166"/>
      <c r="K8" s="197" t="s">
        <v>18</v>
      </c>
      <c r="L8" s="45">
        <f>H19</f>
        <v>147.21195890675918</v>
      </c>
      <c r="M8" s="45">
        <f>H45</f>
        <v>116.4140621925102</v>
      </c>
      <c r="N8" s="86">
        <f>H71</f>
        <v>14.557734174313721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0.88711585260000003</v>
      </c>
      <c r="D9" s="36">
        <f>'T energie usages'!I14*3.2*Résultats!L283</f>
        <v>21.973511282609682</v>
      </c>
      <c r="E9" s="36">
        <f>'T energie usages'!J14/'T energie usages'!J$20*(Résultats!N$192+Résultats!N$193+Résultats!N$194)/1000000</f>
        <v>6.9116772906028956</v>
      </c>
      <c r="F9" s="36">
        <f>('T energie usages'!K14-8)*2.394*Résultats!L284</f>
        <v>26.530183871138838</v>
      </c>
      <c r="G9" s="36">
        <v>0</v>
      </c>
      <c r="H9" s="163">
        <f t="shared" si="0"/>
        <v>56.302488296951417</v>
      </c>
      <c r="I9" s="166"/>
      <c r="J9" s="166"/>
      <c r="K9" s="197" t="s">
        <v>87</v>
      </c>
      <c r="L9" s="45">
        <f>H22</f>
        <v>44.817319901482371</v>
      </c>
      <c r="M9" s="45">
        <f>H48</f>
        <v>26.26452523866849</v>
      </c>
      <c r="N9" s="86">
        <f>H74</f>
        <v>3.7873683210177282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12.0231443382</v>
      </c>
      <c r="E10" s="36">
        <f>'T energie usages'!J15/'T energie usages'!J$20*(Résultats!N$192+Résultats!N$193+Résultats!N$194)/1000000</f>
        <v>6.3390101662077001</v>
      </c>
      <c r="F10" s="36">
        <f>(Résultats!N$214+Résultats!N$215)/1000000</f>
        <v>17.415909333999998</v>
      </c>
      <c r="G10" s="36">
        <v>0</v>
      </c>
      <c r="H10" s="163">
        <f t="shared" si="0"/>
        <v>35.778063838407697</v>
      </c>
      <c r="I10" s="166"/>
      <c r="J10" s="166"/>
      <c r="K10" s="157" t="s">
        <v>22</v>
      </c>
      <c r="L10" s="45">
        <f>H23</f>
        <v>24.624228801507872</v>
      </c>
      <c r="M10" s="45">
        <f>H49</f>
        <v>15.694743125663354</v>
      </c>
      <c r="N10" s="86">
        <f>H75</f>
        <v>2.1507032167207676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20.7265500062</v>
      </c>
      <c r="D11" s="36">
        <f>D12+D13</f>
        <v>64.500031867137992</v>
      </c>
      <c r="E11" s="36">
        <f>E12+E13</f>
        <v>5.3273688959110697</v>
      </c>
      <c r="F11" s="36">
        <f>F12+F13</f>
        <v>28.629384576780122</v>
      </c>
      <c r="G11" s="36">
        <f>G12+G13</f>
        <v>12.099488490000001</v>
      </c>
      <c r="H11" s="163">
        <f t="shared" si="0"/>
        <v>131.28282383602919</v>
      </c>
      <c r="I11" s="166"/>
      <c r="J11" s="166"/>
      <c r="K11" s="198" t="s">
        <v>88</v>
      </c>
      <c r="L11" s="199">
        <f>H24</f>
        <v>113.06031984840413</v>
      </c>
      <c r="M11" s="199">
        <f>H50</f>
        <v>79.571833652897126</v>
      </c>
      <c r="N11" s="89">
        <f>H76</f>
        <v>56.045246137958372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20.7265500062</v>
      </c>
      <c r="D12" s="16">
        <f>(Résultats!N$171+Résultats!N$173+Résultats!N$174+Résultats!N$175+Résultats!N$176+Résultats!N$177+Résultats!N$178+Résultats!N$179+Résultats!N$180+Résultats!N$181+Résultats!N$182)/1000000</f>
        <v>58.060733078137993</v>
      </c>
      <c r="E12" s="16">
        <f>'T energie usages'!J17/'T energie usages'!J$20*(Résultats!N$192+Résultats!N$193+Résultats!N$194)/1000000</f>
        <v>5.1799270063761993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27.937142949380121</v>
      </c>
      <c r="G12" s="16">
        <f>Résultats!N$133/1000000</f>
        <v>12.099488490000001</v>
      </c>
      <c r="H12" s="95">
        <f t="shared" si="0"/>
        <v>124.00384153009431</v>
      </c>
      <c r="I12" s="166"/>
      <c r="J12" s="166"/>
      <c r="K12" s="200" t="s">
        <v>1</v>
      </c>
      <c r="L12" s="188">
        <f>SUM(L8:L11)</f>
        <v>329.71382745815356</v>
      </c>
      <c r="M12" s="188">
        <f t="shared" ref="M12:N12" si="1">SUM(M8:M11)</f>
        <v>237.94516420973918</v>
      </c>
      <c r="N12" s="188">
        <f t="shared" si="1"/>
        <v>76.541051850010589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6.4392987889999995</v>
      </c>
      <c r="E13" s="16">
        <f>'T energie usages'!J19/'T energie usages'!J$20*(Résultats!N$192+Résultats!N$193+Résultats!N$194)/1000000</f>
        <v>0.14744188953487047</v>
      </c>
      <c r="F13" s="16">
        <f>(Résultats!N$196)/1000000</f>
        <v>0.69224162739999995</v>
      </c>
      <c r="G13" s="16">
        <v>0</v>
      </c>
      <c r="H13" s="95">
        <f t="shared" si="0"/>
        <v>7.2789823059348695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21.613665858800001</v>
      </c>
      <c r="D14" s="37">
        <f>SUM(D9:D11)+D6</f>
        <v>241.23652893638425</v>
      </c>
      <c r="E14" s="37">
        <f>SUM(E9:E11)+E6</f>
        <v>19.189910496000003</v>
      </c>
      <c r="F14" s="37">
        <f>SUM(F9:F11)+F6</f>
        <v>73.062900521436589</v>
      </c>
      <c r="G14" s="37">
        <f>SUM(G9:G11)+G6</f>
        <v>12.099488490000001</v>
      </c>
      <c r="H14" s="167">
        <f t="shared" si="0"/>
        <v>367.20249430262078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21.613665858800001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240.27032949933806</v>
      </c>
      <c r="E15" s="165">
        <f>(Résultats!N$192+Résultats!N$193+Résultats!N$194)/1000000</f>
        <v>19.189910496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79.01088436672012</v>
      </c>
      <c r="G15" s="165">
        <f>Résultats!N$133/1000000</f>
        <v>12.099488490000001</v>
      </c>
      <c r="H15" s="188">
        <f t="shared" si="0"/>
        <v>372.18427871085817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372.18427789999998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146.32875313628992</v>
      </c>
      <c r="E19" s="36">
        <f>E20+E21</f>
        <v>0.53729753651324053</v>
      </c>
      <c r="F19" s="36">
        <f>F20+F21</f>
        <v>0.34590823395600029</v>
      </c>
      <c r="G19" s="36">
        <f>G20+G21</f>
        <v>0</v>
      </c>
      <c r="H19" s="163">
        <f>SUM(C19:G19)</f>
        <v>147.21195890675918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81.905435492289911</v>
      </c>
      <c r="E20" s="16">
        <f>'T energie usages'!J25/'T energie usages'!J$33*(Résultats!S$192+Résultats!S$193+Résultats!S$194)/1000000</f>
        <v>4.2821944816640457E-2</v>
      </c>
      <c r="F20" s="16">
        <f>'T energie usages'!K25*2.394*Résultats!S284</f>
        <v>3.2242016000306956E-5</v>
      </c>
      <c r="G20" s="16">
        <v>0</v>
      </c>
      <c r="H20" s="95">
        <f>SUM(C20:G20)</f>
        <v>81.948289679122553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64.423317644000008</v>
      </c>
      <c r="E21" s="16">
        <f>'T energie usages'!J26/'T energie usages'!J$33*(Résultats!S$192+Résultats!S$193+Résultats!S$194)/1000000</f>
        <v>0.4944755916966001</v>
      </c>
      <c r="F21" s="16">
        <f>(Résultats!S$209+Résultats!S$210+Résultats!S$211+Résultats!S$212+Résultats!S$213)/1000000</f>
        <v>0.34587599193999996</v>
      </c>
      <c r="G21" s="16">
        <v>0</v>
      </c>
      <c r="H21" s="95">
        <f>SUM(C21:G21)</f>
        <v>65.263669227636612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0.79202036549999999</v>
      </c>
      <c r="D22" s="36">
        <f>'T energie usages'!I27*3.2*Résultats!S283</f>
        <v>19.462358521744029</v>
      </c>
      <c r="E22" s="36">
        <f>'T energie usages'!J27/'T energie usages'!J$33*(Résultats!S$192+Résultats!S$193+Résultats!S$194)/1000000</f>
        <v>5.2293098290141247</v>
      </c>
      <c r="F22" s="36">
        <f>('T energie usages'!K27-8)*2.394*Résultats!S284</f>
        <v>19.333631185224217</v>
      </c>
      <c r="G22" s="36">
        <v>0</v>
      </c>
      <c r="H22" s="163">
        <f>SUM(C22:G22)</f>
        <v>44.817319901482371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9.0485888784000004</v>
      </c>
      <c r="E23" s="36">
        <f>'T energie usages'!J28/'T energie usages'!J$33*(Résultats!S$192+Résultats!S$193+Résultats!S$194)/1000000</f>
        <v>4.3026293051078719</v>
      </c>
      <c r="F23" s="36">
        <f>(Résultats!S$214+Résultats!S$215)/1000000</f>
        <v>11.273010618000001</v>
      </c>
      <c r="G23" s="36">
        <v>0</v>
      </c>
      <c r="H23" s="163">
        <f t="shared" ref="H23:H28" si="2">SUM(C23:G23)</f>
        <v>24.624228801507872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12.478397403999999</v>
      </c>
      <c r="D24" s="36">
        <f>D25+D26</f>
        <v>55.660298188977137</v>
      </c>
      <c r="E24" s="36">
        <f>E25+E26</f>
        <v>3.6798138483647631</v>
      </c>
      <c r="F24" s="36">
        <f>F25+F26</f>
        <v>24.89899003706223</v>
      </c>
      <c r="G24" s="36">
        <f>G25+G26</f>
        <v>16.342820369999998</v>
      </c>
      <c r="H24" s="163">
        <f t="shared" si="2"/>
        <v>113.06031984840413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12.478397403999999</v>
      </c>
      <c r="D25" s="16">
        <f>(Résultats!S$171+Résultats!S$173+Résultats!S$174+Résultats!S$175+Résultats!S$176+Résultats!S$177+Résultats!S$178+Résultats!S$179+Résultats!S$180+Résultats!S$181+Résultats!S$182)/1000000</f>
        <v>48.699770489977134</v>
      </c>
      <c r="E25" s="16">
        <f>'T energie usages'!J30/'T energie usages'!J$33*(Résultats!S$192+Résultats!S$193+Résultats!S$194)/1000000</f>
        <v>3.5681237299073882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24.366614035762229</v>
      </c>
      <c r="G25" s="16">
        <f>Résultats!S$133/1000000</f>
        <v>16.342820369999998</v>
      </c>
      <c r="H25" s="95">
        <f t="shared" si="2"/>
        <v>105.45572602964674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6.960527699</v>
      </c>
      <c r="E26" s="16">
        <f>'T energie usages'!J32/'T energie usages'!J$33*(Résultats!S$192+Résultats!S$193+Résultats!S$194)/1000000</f>
        <v>0.11169011845737474</v>
      </c>
      <c r="F26" s="16">
        <f>(Résultats!S$196)/1000000</f>
        <v>0.53237600129999996</v>
      </c>
      <c r="G26" s="16">
        <v>0</v>
      </c>
      <c r="H26" s="95">
        <f t="shared" si="2"/>
        <v>7.6045938187573752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13.2704177695</v>
      </c>
      <c r="D27" s="37">
        <f>SUM(D22:D24)+D19</f>
        <v>230.4999987254111</v>
      </c>
      <c r="E27" s="37">
        <f>SUM(E22:E24)+E19</f>
        <v>13.749050518999999</v>
      </c>
      <c r="F27" s="37">
        <f>SUM(F22:F24)+F19</f>
        <v>55.85154007424245</v>
      </c>
      <c r="G27" s="37">
        <f>SUM(G22:G24)+G19</f>
        <v>16.342820369999998</v>
      </c>
      <c r="H27" s="167">
        <f t="shared" si="2"/>
        <v>329.71382745815356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13.270417769499998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230.56125541137712</v>
      </c>
      <c r="E28" s="165">
        <f>(Résultats!S$192+Résultats!S$193+Résultats!S$194)/1000000</f>
        <v>13.749050518999999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59.288171767002225</v>
      </c>
      <c r="G28" s="165">
        <f>Résultats!S$133/1000000</f>
        <v>16.342820369999998</v>
      </c>
      <c r="H28" s="188">
        <f t="shared" si="2"/>
        <v>333.21171583687931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333.21171520000001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134.9491919474018</v>
      </c>
      <c r="E32" s="36">
        <f>E33+E34</f>
        <v>0.51328518306981619</v>
      </c>
      <c r="F32" s="36">
        <f>F33+F34</f>
        <v>0.45401983512297917</v>
      </c>
      <c r="G32" s="36">
        <f>G33+G34</f>
        <v>0</v>
      </c>
      <c r="H32" s="163">
        <f>SUM(C32:G32)</f>
        <v>135.9164969655946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usages'!I38*3.2*Résultats!X283</f>
        <v>74.602729425401805</v>
      </c>
      <c r="E33" s="16">
        <f>'T energie usages'!J38/'T energie usages'!J$46*(Résultats!X$192+Résultats!X$193+Résultats!X$194)/1000000</f>
        <v>9.2125843328017376E-2</v>
      </c>
      <c r="F33" s="16">
        <f>'T energie usages'!K38*2.394*Résultats!X284</f>
        <v>4.7527762979160518E-5</v>
      </c>
      <c r="G33" s="16">
        <v>0</v>
      </c>
      <c r="H33" s="95">
        <f>SUM(C33:G33)</f>
        <v>74.694902796492798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60.346462521999996</v>
      </c>
      <c r="E34" s="16">
        <f>'T energie usages'!J39/'T energie usages'!J$46*(Résultats!X$192+Résultats!X$193+Résultats!X$194)/1000000</f>
        <v>0.42115933974179887</v>
      </c>
      <c r="F34" s="16">
        <f>(Résultats!X$209+Résultats!X$210+Résultats!X$211+Résultats!X$212+Résultats!X$213)/1000000</f>
        <v>0.45397230735999999</v>
      </c>
      <c r="G34" s="16">
        <v>0</v>
      </c>
      <c r="H34" s="95">
        <f>SUM(C34:G34)</f>
        <v>61.221594169101792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0.64015735699999998</v>
      </c>
      <c r="D35" s="36">
        <f>'T energie usages'!I40*3.2*Résultats!X283</f>
        <v>17.424293891992193</v>
      </c>
      <c r="E35" s="36">
        <f>'T energie usages'!J40/'T energie usages'!J$46*(Résultats!X$192+Résultats!X$193+Résultats!X$194)/1000000</f>
        <v>3.9120101775255529</v>
      </c>
      <c r="F35" s="36">
        <f>('T energie usages'!K40-8)*2.394*Résultats!X284</f>
        <v>16.264111914881905</v>
      </c>
      <c r="G35" s="36">
        <v>0</v>
      </c>
      <c r="H35" s="163">
        <f>SUM(C35:G35)</f>
        <v>38.240573341399653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8.2973613980999996</v>
      </c>
      <c r="E36" s="36">
        <f>'T energie usages'!J41/'T energie usages'!J$46*(Résultats!X$192+Résultats!X$193+Résultats!X$194)/1000000</f>
        <v>3.2507437903900955</v>
      </c>
      <c r="F36" s="36">
        <f>(Résultats!X$214+Résultats!X$215)/1000000</f>
        <v>9.1933646020000008</v>
      </c>
      <c r="G36" s="36">
        <v>0</v>
      </c>
      <c r="H36" s="163">
        <f t="shared" ref="H36:H41" si="3">SUM(C36:G36)</f>
        <v>20.741469790490093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12.352769409899999</v>
      </c>
      <c r="D37" s="36">
        <f>D38+D39</f>
        <v>58.052255475761399</v>
      </c>
      <c r="E37" s="36">
        <f>E38+E39</f>
        <v>2.9847161570145353</v>
      </c>
      <c r="F37" s="36">
        <f>F38+F39</f>
        <v>17.722683440916711</v>
      </c>
      <c r="G37" s="36">
        <f>G38+G39</f>
        <v>16.91709247</v>
      </c>
      <c r="H37" s="163">
        <f t="shared" si="3"/>
        <v>108.02951695359263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12.352769409899999</v>
      </c>
      <c r="D38" s="16">
        <f>(Résultats!X$171+Résultats!X$173+Résultats!X$174+Résultats!X$175+Résultats!X$176+Résultats!X$177+Résultats!X$178+Résultats!X$179+Résultats!X$180+Résultats!X$181+Résultats!X$182)/1000000</f>
        <v>51.209934742761398</v>
      </c>
      <c r="E38" s="16">
        <f>'T energie usages'!J43/'T energie usages'!J$46*(Résultats!X$192+Résultats!X$193+Résultats!X$194)/1000000</f>
        <v>2.9039756967568504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17.297027729216712</v>
      </c>
      <c r="G38" s="16">
        <f>Résultats!X$133/1000000</f>
        <v>16.91709247</v>
      </c>
      <c r="H38" s="95">
        <f t="shared" si="3"/>
        <v>100.68080004863495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6.8423207330000002</v>
      </c>
      <c r="E39" s="16">
        <f>'T energie usages'!J45/'T energie usages'!J$46*(Résultats!X$192+Résultats!X$193+Résultats!X$194)/1000000</f>
        <v>8.0740460257684957E-2</v>
      </c>
      <c r="F39" s="16">
        <f>(Résultats!X$196)/1000000</f>
        <v>0.42565571169999999</v>
      </c>
      <c r="G39" s="16">
        <v>0</v>
      </c>
      <c r="H39" s="95">
        <f t="shared" si="3"/>
        <v>7.3487169049576853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12.992926766899998</v>
      </c>
      <c r="D40" s="37">
        <f>SUM(D35:D37)+D32</f>
        <v>218.7231027132554</v>
      </c>
      <c r="E40" s="37">
        <f>SUM(E35:E37)+E32</f>
        <v>10.660755308000001</v>
      </c>
      <c r="F40" s="37">
        <f>SUM(F35:F37)+F32</f>
        <v>43.634179792921593</v>
      </c>
      <c r="G40" s="37">
        <f>SUM(G35:G37)+G32</f>
        <v>16.91709247</v>
      </c>
      <c r="H40" s="167">
        <f t="shared" si="3"/>
        <v>302.92805705107696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12.992926766899998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218.77871480586137</v>
      </c>
      <c r="E41" s="165">
        <f>(Résultats!X$192+Résultats!X$193+Résultats!X$194)/1000000</f>
        <v>10.660755308000001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43.748994180276718</v>
      </c>
      <c r="G41" s="165">
        <f>Résultats!X$133/1000000</f>
        <v>16.91709247</v>
      </c>
      <c r="H41" s="188">
        <f t="shared" si="3"/>
        <v>303.09848353103808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303.09848299999999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115.25155475139283</v>
      </c>
      <c r="E45" s="36">
        <f>E46+E47</f>
        <v>0.45526642259985706</v>
      </c>
      <c r="F45" s="36">
        <f>F46+F47</f>
        <v>0.70724101851750087</v>
      </c>
      <c r="G45" s="36">
        <f>G46+G47</f>
        <v>0</v>
      </c>
      <c r="H45" s="163">
        <f>SUM(C45:G45)</f>
        <v>116.4140621925102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usages'!I51*3.2*Résultats!AC283</f>
        <v>60.920922401392829</v>
      </c>
      <c r="E46" s="16">
        <f>'T energie usages'!J51/'T energie usages'!J$59*(Résultats!AC$192+Résultats!AC$193+Résultats!AC$194)/1000000</f>
        <v>0.13446904781167646</v>
      </c>
      <c r="F46" s="16">
        <f>'T energie usages'!K51*2.394*Résultats!AC284</f>
        <v>4.2354817500864774E-5</v>
      </c>
      <c r="G46" s="16">
        <v>0</v>
      </c>
      <c r="H46" s="95">
        <f>SUM(C46:G46)</f>
        <v>61.055433804022009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54.330632350000002</v>
      </c>
      <c r="E47" s="16">
        <f>'T energie usages'!J52/'T energie usages'!J$59*(Résultats!AC$192+Résultats!AC$193+Résultats!AC$194)/1000000</f>
        <v>0.3207973747881806</v>
      </c>
      <c r="F47" s="16">
        <f>(Résultats!AC$209+Résultats!AC$210+Résultats!AC$211+Résultats!AC$212+Résultats!AC$213)/1000000</f>
        <v>0.70719866370000006</v>
      </c>
      <c r="G47" s="16">
        <v>0</v>
      </c>
      <c r="H47" s="95">
        <f>SUM(C47:G47)</f>
        <v>55.358628388488178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0.4811184228</v>
      </c>
      <c r="D48" s="36">
        <f>'T energie usages'!I53*3.2*Résultats!AC283</f>
        <v>13.59496855098571</v>
      </c>
      <c r="E48" s="36">
        <f>'T energie usages'!J53/'T energie usages'!J$59*(Résultats!AC$192+Résultats!AC$193+Résultats!AC$194)/1000000</f>
        <v>2.1351980015839627</v>
      </c>
      <c r="F48" s="36">
        <f>('T energie usages'!K53-8)*2.394*Résultats!AC284</f>
        <v>10.053240263298818</v>
      </c>
      <c r="G48" s="36">
        <v>0</v>
      </c>
      <c r="H48" s="163">
        <f>SUM(C48:G48)</f>
        <v>26.26452523866849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5.4518092850000004</v>
      </c>
      <c r="E49" s="36">
        <f>'T energie usages'!J54/'T energie usages'!J$59*(Résultats!AC$192+Résultats!AC$193+Résultats!AC$194)/1000000</f>
        <v>1.6433911706633535</v>
      </c>
      <c r="F49" s="36">
        <f>(Résultats!AC$214+Résultats!AC$215)/1000000</f>
        <v>8.5995426699999999</v>
      </c>
      <c r="G49" s="36">
        <v>0</v>
      </c>
      <c r="H49" s="163">
        <f t="shared" ref="H49:H54" si="4">SUM(C49:G49)</f>
        <v>15.694743125663354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10.287510610399998</v>
      </c>
      <c r="D50" s="36">
        <f>D51+D52</f>
        <v>43.005655175416898</v>
      </c>
      <c r="E50" s="36">
        <f>E51+E52</f>
        <v>2.3513981012528258</v>
      </c>
      <c r="F50" s="36">
        <f>F51+F52</f>
        <v>7.9634380958273967</v>
      </c>
      <c r="G50" s="36">
        <f>G51+G52</f>
        <v>15.963831669999999</v>
      </c>
      <c r="H50" s="163">
        <f t="shared" si="4"/>
        <v>79.571833652897126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10.287510610399998</v>
      </c>
      <c r="D51" s="16">
        <f>(Résultats!AC$171+Résultats!AC$173+Résultats!AC$174+Résultats!AC$175+Résultats!AC$176+Résultats!AC$177+Résultats!AC$178+Résultats!AC$179+Résultats!AC$180+Résultats!AC$181+Résultats!AC$182)/1000000</f>
        <v>36.104236692416897</v>
      </c>
      <c r="E51" s="16">
        <f>'T energie usages'!J56/'T energie usages'!J$59*(Résultats!AC$192+Résultats!AC$193+Résultats!AC$194)/1000000</f>
        <v>2.303113715742211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7.633326127927397</v>
      </c>
      <c r="G51" s="16">
        <f>Résultats!AC$133/1000000</f>
        <v>15.963831669999999</v>
      </c>
      <c r="H51" s="95">
        <f t="shared" si="4"/>
        <v>72.292018816486504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6.9014184829999996</v>
      </c>
      <c r="E52" s="16">
        <f>'T energie usages'!J58/'T energie usages'!J$59*(Résultats!AC$192+Résultats!AC$193+Résultats!AC$194)/1000000</f>
        <v>4.8284385510614702E-2</v>
      </c>
      <c r="F52" s="16">
        <f>(Résultats!AC$196)/1000000</f>
        <v>0.33011196789999997</v>
      </c>
      <c r="G52" s="16">
        <v>0</v>
      </c>
      <c r="H52" s="95">
        <f t="shared" si="4"/>
        <v>7.2798148364106137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10.768629033199998</v>
      </c>
      <c r="D53" s="37">
        <f>SUM(D48:D50)+D45</f>
        <v>177.30398776279543</v>
      </c>
      <c r="E53" s="37">
        <f>SUM(E48:E50)+E45</f>
        <v>6.5852536960999988</v>
      </c>
      <c r="F53" s="37">
        <f>SUM(F48:F50)+F45</f>
        <v>27.323462047643712</v>
      </c>
      <c r="G53" s="37">
        <f>SUM(G48:G50)+G45</f>
        <v>15.963831669999999</v>
      </c>
      <c r="H53" s="167">
        <f t="shared" si="4"/>
        <v>237.94516420973915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10.7686290332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177.34901785041689</v>
      </c>
      <c r="E54" s="165">
        <f>(Résultats!AC$192+Résultats!AC$193+Résultats!AC$194)/1000000</f>
        <v>6.5852536960999997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27.394431689527398</v>
      </c>
      <c r="G54" s="165">
        <f>Résultats!AC$133/1000000</f>
        <v>15.963831669999999</v>
      </c>
      <c r="H54" s="188">
        <f t="shared" si="4"/>
        <v>238.0611639392443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238.06116359999999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81.682720820926178</v>
      </c>
      <c r="E58" s="36">
        <f>E59+E60</f>
        <v>0.38241737731504255</v>
      </c>
      <c r="F58" s="36">
        <f>F59+F60</f>
        <v>0.74816145986762661</v>
      </c>
      <c r="G58" s="36">
        <f>G59+G60</f>
        <v>0</v>
      </c>
      <c r="H58" s="163">
        <f t="shared" ref="H58:H67" si="5">SUM(C58:G58)</f>
        <v>82.813299658108846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usages'!I64*3.2*Résultats!AH283</f>
        <v>39.905382790926176</v>
      </c>
      <c r="E59" s="16">
        <f>'T energie usages'!J64/'T energie usages'!J$72*(Résultats!AH$192+Résultats!AH$193+Résultats!AH$194)/1000000</f>
        <v>0.13055388240623747</v>
      </c>
      <c r="F59" s="16">
        <f>'T energie usages'!K64*2.394*Résultats!AH284</f>
        <v>2.42555176266758E-5</v>
      </c>
      <c r="G59" s="16">
        <v>0</v>
      </c>
      <c r="H59" s="95">
        <f t="shared" si="5"/>
        <v>40.035960928850045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41.777338030000003</v>
      </c>
      <c r="E60" s="16">
        <f>'T energie usages'!J65/'T energie usages'!J$72*(Résultats!AH$192+Résultats!AH$193+Résultats!AH$194)/1000000</f>
        <v>0.25186349490880505</v>
      </c>
      <c r="F60" s="16">
        <f>(Résultats!AH$209+Résultats!AH$210+Résultats!AH$211+Résultats!AH$212+Résultats!AH$213)/1000000</f>
        <v>0.74813720434999997</v>
      </c>
      <c r="G60" s="16">
        <v>0</v>
      </c>
      <c r="H60" s="95">
        <f t="shared" si="5"/>
        <v>42.777338729258808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0.38308072249999997</v>
      </c>
      <c r="D61" s="36">
        <f>'T energie usages'!I66*3.2*Résultats!AH283</f>
        <v>10.32192697152205</v>
      </c>
      <c r="E61" s="36">
        <f>'T energie usages'!J66/'T energie usages'!J$72*(Résultats!AH$192+Résultats!AH$193+Résultats!AH$194)/1000000</f>
        <v>0.99462193991675996</v>
      </c>
      <c r="F61" s="36">
        <f>('T energie usages'!K66-8)*2.394*Résultats!AH284</f>
        <v>6.373393651255248</v>
      </c>
      <c r="G61" s="36">
        <v>0</v>
      </c>
      <c r="H61" s="163">
        <f t="shared" si="5"/>
        <v>18.073023285194058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4.6456306787999999</v>
      </c>
      <c r="E62" s="36">
        <f>'T energie usages'!J67/'T energie usages'!J$72*(Résultats!AH$192+Résultats!AH$193+Résultats!AH$194)/1000000</f>
        <v>0.76666748489783088</v>
      </c>
      <c r="F62" s="36">
        <f>(Résultats!AH$214+Résultats!AH$215)/1000000</f>
        <v>5.8411020120000003</v>
      </c>
      <c r="G62" s="36">
        <v>0</v>
      </c>
      <c r="H62" s="163">
        <f t="shared" si="5"/>
        <v>11.253400175697831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11.0057458955</v>
      </c>
      <c r="D63" s="36">
        <f>D64+D65</f>
        <v>39.345648422659728</v>
      </c>
      <c r="E63" s="36">
        <f>E64+E65</f>
        <v>1.1932411449703668</v>
      </c>
      <c r="F63" s="36">
        <f>F64+F65</f>
        <v>5.9985001819141024</v>
      </c>
      <c r="G63" s="36">
        <f>G64+G65</f>
        <v>16.2001518</v>
      </c>
      <c r="H63" s="163">
        <f t="shared" si="5"/>
        <v>73.743287445044189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11.0057458955</v>
      </c>
      <c r="D64" s="16">
        <f>(Résultats!AH$171+Résultats!AH$173+Résultats!AH$174+Résultats!AH$175+Résultats!AH$176+Résultats!AH$177+Résultats!AH$178+Résultats!AH$179+Résultats!AH$180+Résultats!AH$181+Résultats!AH$182)/1000000</f>
        <v>32.702449786659727</v>
      </c>
      <c r="E64" s="16">
        <f>'T energie usages'!J69/'T energie usages'!J$72*(Résultats!AH$192+Résultats!AH$193+Résultats!AH$194)/1000000</f>
        <v>1.168356065737846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5.743343054414102</v>
      </c>
      <c r="G64" s="16">
        <f>Résultats!AH$133/1000000</f>
        <v>16.2001518</v>
      </c>
      <c r="H64" s="95">
        <f t="shared" si="5"/>
        <v>66.820046602311677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6.6431986360000002</v>
      </c>
      <c r="E65" s="16">
        <f>'T energie usages'!J71/'T energie usages'!J$72*(Résultats!AH$192+Résultats!AH$193+Résultats!AH$194)/1000000</f>
        <v>2.4885079232520837E-2</v>
      </c>
      <c r="F65" s="16">
        <f>(Résultats!AH$196)/1000000</f>
        <v>0.25515712750000002</v>
      </c>
      <c r="G65" s="16">
        <v>0</v>
      </c>
      <c r="H65" s="95">
        <f t="shared" si="5"/>
        <v>6.9232408427325218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11.388826618000001</v>
      </c>
      <c r="D66" s="37">
        <f>SUM(D61:D63)+D58</f>
        <v>135.99592689390795</v>
      </c>
      <c r="E66" s="37">
        <f>SUM(E61:E63)+E58</f>
        <v>3.3369479471000001</v>
      </c>
      <c r="F66" s="37">
        <f>SUM(F61:F63)+F58</f>
        <v>18.961157305036981</v>
      </c>
      <c r="G66" s="37">
        <f>SUM(G61:G63)+G58</f>
        <v>16.2001518</v>
      </c>
      <c r="H66" s="167">
        <f t="shared" si="5"/>
        <v>185.88301056404492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11.388826618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136.02627933145976</v>
      </c>
      <c r="E67" s="165">
        <f>(Résultats!AH$192+Résultats!AH$193+Résultats!AH$194)/1000000</f>
        <v>3.3369479471000001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19.006149491264104</v>
      </c>
      <c r="G67" s="165">
        <f>Résultats!AH$133/1000000</f>
        <v>16.2001518</v>
      </c>
      <c r="H67" s="188">
        <f t="shared" si="5"/>
        <v>185.95835518782383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185.95835500000001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3.0715702527010496E-5</v>
      </c>
      <c r="D71" s="36">
        <f>D72+D73</f>
        <v>14.46432050769368</v>
      </c>
      <c r="E71" s="36">
        <f>E72+E73</f>
        <v>6.7720077581643792E-2</v>
      </c>
      <c r="F71" s="36">
        <f>F72+F73</f>
        <v>2.5662873335870515E-2</v>
      </c>
      <c r="G71" s="36">
        <f>G72+G73</f>
        <v>0</v>
      </c>
      <c r="H71" s="163">
        <f t="shared" ref="H71:H80" si="6">SUM(C71:G71)</f>
        <v>14.557734174313721</v>
      </c>
      <c r="I71" s="3"/>
    </row>
    <row r="72" spans="1:28" x14ac:dyDescent="0.25">
      <c r="A72" s="148" t="s">
        <v>19</v>
      </c>
      <c r="B72" s="35"/>
      <c r="C72" s="16">
        <f>Résultats!AF$118/1000000</f>
        <v>3.0715702527010496E-5</v>
      </c>
      <c r="D72" s="16">
        <f>'T energie usages'!I90*3.2*Résultats!AW283</f>
        <v>6.1771677038936783</v>
      </c>
      <c r="E72" s="16">
        <f>'T energie usages'!J90/'T energie usages'!J$98*(Résultats!AW$192+Résultats!AW$193+Résultats!AW$194)/1000000</f>
        <v>2.2661487593120276E-2</v>
      </c>
      <c r="F72" s="16">
        <f>'T energie usages'!K90*2.394*Résultats!AW284</f>
        <v>1.7174457051742059E-7</v>
      </c>
      <c r="G72" s="16">
        <v>0</v>
      </c>
      <c r="H72" s="95">
        <f t="shared" si="6"/>
        <v>6.199860078933896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8.2871528038000015</v>
      </c>
      <c r="E73" s="16">
        <f>'T energie usages'!J91/'T energie usages'!J$98*(Résultats!AW$192+Résultats!AW$193+Résultats!AW$194)/1000000</f>
        <v>4.5058589988523516E-2</v>
      </c>
      <c r="F73" s="192">
        <f>(Résultats!AW$209+Résultats!AW$210+Résultats!AW$211+Résultats!AW$212+Résultats!AW$213)/1000000</f>
        <v>2.5662701591299998E-2</v>
      </c>
      <c r="G73" s="16">
        <v>0</v>
      </c>
      <c r="H73" s="95">
        <f t="shared" si="6"/>
        <v>8.3578740953798238</v>
      </c>
      <c r="I73" s="3"/>
    </row>
    <row r="74" spans="1:28" x14ac:dyDescent="0.25">
      <c r="A74" s="162" t="s">
        <v>21</v>
      </c>
      <c r="B74" s="187"/>
      <c r="C74" s="36">
        <f>Résultats!AW$135/1000000</f>
        <v>0.2356624172</v>
      </c>
      <c r="D74" s="36">
        <f>'T energie usages'!I92*3.2*Résultats!AW283</f>
        <v>3.3883320676534829</v>
      </c>
      <c r="E74" s="36">
        <f>'T energie usages'!J92/'T energie usages'!J$98*(Résultats!AW$192+Résultats!AW$193+Résultats!AW$194)/1000000</f>
        <v>7.3226723046778686E-2</v>
      </c>
      <c r="F74" s="36">
        <f>('T energie usages'!K92-8)*2.394*Résultats!AW284</f>
        <v>9.0147113117467134E-2</v>
      </c>
      <c r="G74" s="36">
        <v>0</v>
      </c>
      <c r="H74" s="163">
        <f t="shared" si="6"/>
        <v>3.7873683210177282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2.0223015061999998</v>
      </c>
      <c r="E75" s="36">
        <f>'T energie usages'!J93/'T energie usages'!J$98*(Résultats!AW$192+Résultats!AW$193+Résultats!AW$194)/1000000</f>
        <v>5.4031817900767838E-2</v>
      </c>
      <c r="F75" s="36">
        <f>(Résultats!AW$214+Résultats!AW$215)/1000000</f>
        <v>7.4369892620000003E-2</v>
      </c>
      <c r="G75" s="36">
        <v>0</v>
      </c>
      <c r="H75" s="163">
        <f t="shared" si="6"/>
        <v>2.1507032167207676</v>
      </c>
      <c r="I75" s="3"/>
    </row>
    <row r="76" spans="1:28" x14ac:dyDescent="0.25">
      <c r="A76" s="162" t="s">
        <v>23</v>
      </c>
      <c r="B76" s="187"/>
      <c r="C76" s="36">
        <f>C77+C78</f>
        <v>16.027547930099999</v>
      </c>
      <c r="D76" s="36">
        <f>D77+D78</f>
        <v>22.821729883145935</v>
      </c>
      <c r="E76" s="36">
        <f>E77+E78</f>
        <v>0.10475500815180964</v>
      </c>
      <c r="F76" s="36">
        <f>F77+F78</f>
        <v>0.15740447656062853</v>
      </c>
      <c r="G76" s="36">
        <f>G77+G78</f>
        <v>16.933808840000001</v>
      </c>
      <c r="H76" s="163">
        <f t="shared" si="6"/>
        <v>56.045246137958372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16.027547930099999</v>
      </c>
      <c r="D77" s="16">
        <f>(Résultats!AW$171+Résultats!AW$173+Résultats!AW$174+Résultats!AW$175+Résultats!AW$176+Résultats!AW$177+Résultats!AW$178+Résultats!AW$179+Résultats!AW$180+Résultats!AW$181+Résultats!AW$182)/1000000</f>
        <v>18.795141985145936</v>
      </c>
      <c r="E77" s="16">
        <f>'T energie usages'!J95/'T energie usages'!J$98*(Résultats!AW$192+Résultats!AW$193+Résultats!AW$194)/1000000</f>
        <v>0.10231709672369364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0.15134552047362854</v>
      </c>
      <c r="G77" s="16">
        <f>Résultats!AW$133/1000000</f>
        <v>16.933808840000001</v>
      </c>
      <c r="H77" s="95">
        <f t="shared" si="6"/>
        <v>52.01016137244325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4.0265878979999998</v>
      </c>
      <c r="E78" s="16">
        <f>'T energie usages'!J97/'T energie usages'!J$98*(Résultats!AW$192+Résultats!AW$193+Résultats!AW$194)/1000000</f>
        <v>2.4379114281160045E-3</v>
      </c>
      <c r="F78" s="16">
        <f>(Résultats!AW$196)/1000000</f>
        <v>6.058956087E-3</v>
      </c>
      <c r="G78" s="16">
        <v>0</v>
      </c>
      <c r="H78" s="95">
        <f t="shared" si="6"/>
        <v>4.0350847655151156</v>
      </c>
      <c r="I78" s="3"/>
    </row>
    <row r="79" spans="1:28" x14ac:dyDescent="0.25">
      <c r="A79" s="48" t="s">
        <v>41</v>
      </c>
      <c r="B79" s="37"/>
      <c r="C79" s="37">
        <f>SUM(C74:C76)+C71</f>
        <v>16.263241063002525</v>
      </c>
      <c r="D79" s="37">
        <f>SUM(D74:D76)+D71</f>
        <v>42.696683964693094</v>
      </c>
      <c r="E79" s="37">
        <f>SUM(E74:E76)+E71</f>
        <v>0.29973362668099995</v>
      </c>
      <c r="F79" s="37">
        <f>SUM(F74:F76)+F71</f>
        <v>0.34758435563396622</v>
      </c>
      <c r="G79" s="37">
        <f>SUM(G74:G76)+G71</f>
        <v>16.933808840000001</v>
      </c>
      <c r="H79" s="167">
        <f t="shared" si="6"/>
        <v>76.541051850010589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16.263210347299999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42.702464411145925</v>
      </c>
      <c r="E80" s="165">
        <f>(Résultats!AW$192+Résultats!AW$193+Résultats!AW$194)/1000000</f>
        <v>0.29973362668100001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0.3482207368119285</v>
      </c>
      <c r="G80" s="165">
        <f>Résultats!AW133/1000000</f>
        <v>16.933808840000001</v>
      </c>
      <c r="H80" s="188">
        <f t="shared" si="6"/>
        <v>76.547437961938854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76.547437959999911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2715.6825130000002</v>
      </c>
      <c r="H4" s="18">
        <f>VLOOKUP($D4,Résultats!$B$2:$AX$212,H$2,FALSE)/1000000</f>
        <v>2745.4671250000001</v>
      </c>
      <c r="I4" s="114">
        <f>VLOOKUP($D4,Résultats!$B$2:$AX$212,I$2,FALSE)/1000000</f>
        <v>2775.1517399999998</v>
      </c>
      <c r="J4" s="106">
        <f>VLOOKUP($D4,Résultats!$B$2:$AX$212,J$2,FALSE)/1000000</f>
        <v>2804.2295709999999</v>
      </c>
      <c r="K4" s="18">
        <f>VLOOKUP($D4,Résultats!$B$2:$AX$212,K$2,FALSE)/1000000</f>
        <v>2833.057577</v>
      </c>
      <c r="L4" s="18">
        <f>VLOOKUP($D4,Résultats!$B$2:$AX$212,L$2,FALSE)/1000000</f>
        <v>2863.7831890000002</v>
      </c>
      <c r="M4" s="18">
        <f>VLOOKUP($D4,Résultats!$B$2:$AX$212,M$2,FALSE)/1000000</f>
        <v>2893.2943919999998</v>
      </c>
      <c r="N4" s="107">
        <f>VLOOKUP($D4,Résultats!$B$2:$AX$212,N$2,FALSE)/1000000</f>
        <v>2920.6834960000001</v>
      </c>
      <c r="O4" s="106">
        <f>VLOOKUP($D4,Résultats!$B$2:$AX$212,O$2,FALSE)/1000000</f>
        <v>2946.0163050000001</v>
      </c>
      <c r="P4" s="18">
        <f>VLOOKUP($D4,Résultats!$B$2:$AX$212,P$2,FALSE)/1000000</f>
        <v>2969.1923109999998</v>
      </c>
      <c r="Q4" s="18">
        <f>VLOOKUP($D4,Résultats!$B$2:$AX$212,Q$2,FALSE)/1000000</f>
        <v>2990.3332730000002</v>
      </c>
      <c r="R4" s="18">
        <f>VLOOKUP($D4,Résultats!$B$2:$AX$212,R$2,FALSE)/1000000</f>
        <v>3009.2612450000001</v>
      </c>
      <c r="S4" s="107">
        <f>VLOOKUP($D4,Résultats!$B$2:$AX$212,S$2,FALSE)/1000000</f>
        <v>3025.8887220000001</v>
      </c>
      <c r="T4" s="114">
        <f>VLOOKUP($D4,Résultats!$B$2:$AX$212,T$2,FALSE)/1000000</f>
        <v>3096.9837219999999</v>
      </c>
      <c r="U4" s="114">
        <f>VLOOKUP($D4,Résultats!$B$2:$AX$212,U$2,FALSE)/1000000</f>
        <v>3145.2756850000001</v>
      </c>
      <c r="V4" s="18">
        <f>VLOOKUP($D4,Résultats!$B$2:$AX$212,V$2,FALSE)/1000000</f>
        <v>3179.3241320000002</v>
      </c>
      <c r="W4" s="114">
        <f>VLOOKUP($D4,Résultats!$B$2:$AX$212,W$2,FALSE)/1000000</f>
        <v>3207.035723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82692160.599999994</v>
      </c>
      <c r="G5" s="101">
        <f>VLOOKUP($D5,Résultats!$B$2:$AX$212,G$2,FALSE)/1000000</f>
        <v>129.68373440000002</v>
      </c>
      <c r="H5" s="25">
        <f>VLOOKUP($D5,Résultats!$B$2:$AX$212,H$2,FALSE)/1000000</f>
        <v>147.6235796</v>
      </c>
      <c r="I5" s="102">
        <f>VLOOKUP($D5,Résultats!$B$2:$AX$212,I$2,FALSE)/1000000</f>
        <v>168.16363909999998</v>
      </c>
      <c r="J5" s="101">
        <f>VLOOKUP($D5,Résultats!$B$2:$AX$212,J$2,FALSE)/1000000</f>
        <v>189.3611277</v>
      </c>
      <c r="K5" s="25">
        <f>VLOOKUP($D5,Résultats!$B$2:$AX$212,K$2,FALSE)/1000000</f>
        <v>213.8195791</v>
      </c>
      <c r="L5" s="25">
        <f>VLOOKUP($D5,Résultats!$B$2:$AX$212,L$2,FALSE)/1000000</f>
        <v>240.33535669999998</v>
      </c>
      <c r="M5" s="25">
        <f>VLOOKUP($D5,Résultats!$B$2:$AX$212,M$2,FALSE)/1000000</f>
        <v>271.5197316</v>
      </c>
      <c r="N5" s="102">
        <f>VLOOKUP($D5,Résultats!$B$2:$AX$212,N$2,FALSE)/1000000</f>
        <v>303.78469619999998</v>
      </c>
      <c r="O5" s="101">
        <f>VLOOKUP($D5,Résultats!$B$2:$AX$212,O$2,FALSE)/1000000</f>
        <v>350.04792039999995</v>
      </c>
      <c r="P5" s="25">
        <f>VLOOKUP($D5,Résultats!$B$2:$AX$212,P$2,FALSE)/1000000</f>
        <v>399.43502660000001</v>
      </c>
      <c r="Q5" s="25">
        <f>VLOOKUP($D5,Résultats!$B$2:$AX$212,Q$2,FALSE)/1000000</f>
        <v>451.00992450000001</v>
      </c>
      <c r="R5" s="25">
        <f>VLOOKUP($D5,Résultats!$B$2:$AX$212,R$2,FALSE)/1000000</f>
        <v>503.98582870000001</v>
      </c>
      <c r="S5" s="102">
        <f>VLOOKUP($D5,Résultats!$B$2:$AX$212,S$2,FALSE)/1000000</f>
        <v>557.28976139999997</v>
      </c>
      <c r="T5" s="105">
        <f>VLOOKUP($D5,Résultats!$B$2:$AX$212,T$2,FALSE)/1000000</f>
        <v>827.49882120000007</v>
      </c>
      <c r="U5" s="105">
        <f>VLOOKUP($D5,Résultats!$B$2:$AX$212,U$2,FALSE)/1000000</f>
        <v>1111.888406</v>
      </c>
      <c r="V5" s="25">
        <f>VLOOKUP($D5,Résultats!$B$2:$AX$212,V$2,FALSE)/1000000</f>
        <v>1408.7218780000001</v>
      </c>
      <c r="W5" s="105">
        <f>VLOOKUP($D5,Résultats!$B$2:$AX$212,W$2,FALSE)/1000000</f>
        <v>1693.3168559999999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57015872.460000001</v>
      </c>
      <c r="G6" s="101">
        <f>VLOOKUP($D6,Résultats!$B$2:$AX$212,G$2,FALSE)/1000000</f>
        <v>61.437460850000001</v>
      </c>
      <c r="H6" s="25">
        <f>VLOOKUP($D6,Résultats!$B$2:$AX$212,H$2,FALSE)/1000000</f>
        <v>65.941541720000004</v>
      </c>
      <c r="I6" s="102">
        <f>VLOOKUP($D6,Résultats!$B$2:$AX$212,I$2,FALSE)/1000000</f>
        <v>69.684890519999996</v>
      </c>
      <c r="J6" s="101">
        <f>VLOOKUP($D6,Résultats!$B$2:$AX$212,J$2,FALSE)/1000000</f>
        <v>74.798879589999999</v>
      </c>
      <c r="K6" s="25">
        <f>VLOOKUP($D6,Résultats!$B$2:$AX$212,K$2,FALSE)/1000000</f>
        <v>80.478979859999995</v>
      </c>
      <c r="L6" s="25">
        <f>VLOOKUP($D6,Résultats!$B$2:$AX$212,L$2,FALSE)/1000000</f>
        <v>91.751856939999996</v>
      </c>
      <c r="M6" s="25">
        <f>VLOOKUP($D6,Résultats!$B$2:$AX$212,M$2,FALSE)/1000000</f>
        <v>107.94561090000001</v>
      </c>
      <c r="N6" s="102">
        <f>VLOOKUP($D6,Résultats!$B$2:$AX$212,N$2,FALSE)/1000000</f>
        <v>124.37183829999999</v>
      </c>
      <c r="O6" s="101">
        <f>VLOOKUP($D6,Résultats!$B$2:$AX$212,O$2,FALSE)/1000000</f>
        <v>134.9269931</v>
      </c>
      <c r="P6" s="25">
        <f>VLOOKUP($D6,Résultats!$B$2:$AX$212,P$2,FALSE)/1000000</f>
        <v>144.93768780000002</v>
      </c>
      <c r="Q6" s="25">
        <f>VLOOKUP($D6,Résultats!$B$2:$AX$212,Q$2,FALSE)/1000000</f>
        <v>152.80780150000001</v>
      </c>
      <c r="R6" s="25">
        <f>VLOOKUP($D6,Résultats!$B$2:$AX$212,R$2,FALSE)/1000000</f>
        <v>158.0877835</v>
      </c>
      <c r="S6" s="102">
        <f>VLOOKUP($D6,Résultats!$B$2:$AX$212,S$2,FALSE)/1000000</f>
        <v>161.53913409999998</v>
      </c>
      <c r="T6" s="105">
        <f>VLOOKUP($D6,Résultats!$B$2:$AX$212,T$2,FALSE)/1000000</f>
        <v>170.19270219999999</v>
      </c>
      <c r="U6" s="105">
        <f>VLOOKUP($D6,Résultats!$B$2:$AX$212,U$2,FALSE)/1000000</f>
        <v>180.46907250000001</v>
      </c>
      <c r="V6" s="25">
        <f>VLOOKUP($D6,Résultats!$B$2:$AX$212,V$2,FALSE)/1000000</f>
        <v>176.1288467</v>
      </c>
      <c r="W6" s="105">
        <f>VLOOKUP($D6,Résultats!$B$2:$AX$212,W$2,FALSE)/1000000</f>
        <v>159.0780077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505204199</v>
      </c>
      <c r="G7" s="101">
        <f>VLOOKUP($D7,Résultats!$B$2:$AX$212,G$2,FALSE)/1000000</f>
        <v>553.65644650000002</v>
      </c>
      <c r="H7" s="25">
        <f>VLOOKUP($D7,Résultats!$B$2:$AX$212,H$2,FALSE)/1000000</f>
        <v>574.55248829999994</v>
      </c>
      <c r="I7" s="102">
        <f>VLOOKUP($D7,Résultats!$B$2:$AX$212,I$2,FALSE)/1000000</f>
        <v>595.84137989999999</v>
      </c>
      <c r="J7" s="101">
        <f>VLOOKUP($D7,Résultats!$B$2:$AX$212,J$2,FALSE)/1000000</f>
        <v>619.90894809999998</v>
      </c>
      <c r="K7" s="25">
        <f>VLOOKUP($D7,Résultats!$B$2:$AX$212,K$2,FALSE)/1000000</f>
        <v>644.22273710000002</v>
      </c>
      <c r="L7" s="25">
        <f>VLOOKUP($D7,Résultats!$B$2:$AX$212,L$2,FALSE)/1000000</f>
        <v>673.23134470000002</v>
      </c>
      <c r="M7" s="25">
        <f>VLOOKUP($D7,Résultats!$B$2:$AX$212,M$2,FALSE)/1000000</f>
        <v>705.86276359999999</v>
      </c>
      <c r="N7" s="102">
        <f>VLOOKUP($D7,Résultats!$B$2:$AX$212,N$2,FALSE)/1000000</f>
        <v>736.77271389999999</v>
      </c>
      <c r="O7" s="101">
        <f>VLOOKUP($D7,Résultats!$B$2:$AX$212,O$2,FALSE)/1000000</f>
        <v>766.5976991</v>
      </c>
      <c r="P7" s="25">
        <f>VLOOKUP($D7,Résultats!$B$2:$AX$212,P$2,FALSE)/1000000</f>
        <v>793.34135460000005</v>
      </c>
      <c r="Q7" s="25">
        <f>VLOOKUP($D7,Résultats!$B$2:$AX$212,Q$2,FALSE)/1000000</f>
        <v>815.4326658</v>
      </c>
      <c r="R7" s="25">
        <f>VLOOKUP($D7,Résultats!$B$2:$AX$212,R$2,FALSE)/1000000</f>
        <v>832.06926010000006</v>
      </c>
      <c r="S7" s="102">
        <f>VLOOKUP($D7,Résultats!$B$2:$AX$212,S$2,FALSE)/1000000</f>
        <v>843.86003460000006</v>
      </c>
      <c r="T7" s="105">
        <f>VLOOKUP($D7,Résultats!$B$2:$AX$212,T$2,FALSE)/1000000</f>
        <v>855.81653520000009</v>
      </c>
      <c r="U7" s="105">
        <f>VLOOKUP($D7,Résultats!$B$2:$AX$212,U$2,FALSE)/1000000</f>
        <v>806.12179349999997</v>
      </c>
      <c r="V7" s="25">
        <f>VLOOKUP($D7,Résultats!$B$2:$AX$212,V$2,FALSE)/1000000</f>
        <v>720.26680810000005</v>
      </c>
      <c r="W7" s="105">
        <f>VLOOKUP($D7,Résultats!$B$2:$AX$212,W$2,FALSE)/1000000</f>
        <v>623.30077229999995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834517962.60000002</v>
      </c>
      <c r="G8" s="101">
        <f>VLOOKUP($D8,Résultats!$B$2:$AX$212,G$2,FALSE)/1000000</f>
        <v>872.16669409999997</v>
      </c>
      <c r="H8" s="25">
        <f>VLOOKUP($D8,Résultats!$B$2:$AX$212,H$2,FALSE)/1000000</f>
        <v>883.27335449999998</v>
      </c>
      <c r="I8" s="102">
        <f>VLOOKUP($D8,Résultats!$B$2:$AX$212,I$2,FALSE)/1000000</f>
        <v>894.07742310000003</v>
      </c>
      <c r="J8" s="101">
        <f>VLOOKUP($D8,Résultats!$B$2:$AX$212,J$2,FALSE)/1000000</f>
        <v>903.20515979999993</v>
      </c>
      <c r="K8" s="25">
        <f>VLOOKUP($D8,Résultats!$B$2:$AX$212,K$2,FALSE)/1000000</f>
        <v>910.49684789999992</v>
      </c>
      <c r="L8" s="25">
        <f>VLOOKUP($D8,Résultats!$B$2:$AX$212,L$2,FALSE)/1000000</f>
        <v>912.54514489999997</v>
      </c>
      <c r="M8" s="25">
        <f>VLOOKUP($D8,Résultats!$B$2:$AX$212,M$2,FALSE)/1000000</f>
        <v>905.72171539999999</v>
      </c>
      <c r="N8" s="102">
        <f>VLOOKUP($D8,Résultats!$B$2:$AX$212,N$2,FALSE)/1000000</f>
        <v>896.01048700000001</v>
      </c>
      <c r="O8" s="101">
        <f>VLOOKUP($D8,Résultats!$B$2:$AX$212,O$2,FALSE)/1000000</f>
        <v>881.02592989999994</v>
      </c>
      <c r="P8" s="25">
        <f>VLOOKUP($D8,Résultats!$B$2:$AX$212,P$2,FALSE)/1000000</f>
        <v>864.2300219</v>
      </c>
      <c r="Q8" s="25">
        <f>VLOOKUP($D8,Résultats!$B$2:$AX$212,Q$2,FALSE)/1000000</f>
        <v>846.78599570000006</v>
      </c>
      <c r="R8" s="25">
        <f>VLOOKUP($D8,Résultats!$B$2:$AX$212,R$2,FALSE)/1000000</f>
        <v>829.11344239999994</v>
      </c>
      <c r="S8" s="102">
        <f>VLOOKUP($D8,Résultats!$B$2:$AX$212,S$2,FALSE)/1000000</f>
        <v>811.07470069999999</v>
      </c>
      <c r="T8" s="105">
        <f>VLOOKUP($D8,Résultats!$B$2:$AX$212,T$2,FALSE)/1000000</f>
        <v>718.96765320000009</v>
      </c>
      <c r="U8" s="105">
        <f>VLOOKUP($D8,Résultats!$B$2:$AX$212,U$2,FALSE)/1000000</f>
        <v>602.0022616</v>
      </c>
      <c r="V8" s="25">
        <f>VLOOKUP($D8,Résultats!$B$2:$AX$212,V$2,FALSE)/1000000</f>
        <v>485.70602110000004</v>
      </c>
      <c r="W8" s="105">
        <f>VLOOKUP($D8,Résultats!$B$2:$AX$212,W$2,FALSE)/1000000</f>
        <v>390.58835269999997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678030720</v>
      </c>
      <c r="G9" s="101">
        <f>VLOOKUP($D9,Résultats!$B$2:$AX$212,G$2,FALSE)/1000000</f>
        <v>659.65505519999999</v>
      </c>
      <c r="H9" s="25">
        <f>VLOOKUP($D9,Résultats!$B$2:$AX$212,H$2,FALSE)/1000000</f>
        <v>647.75576060000003</v>
      </c>
      <c r="I9" s="102">
        <f>VLOOKUP($D9,Résultats!$B$2:$AX$212,I$2,FALSE)/1000000</f>
        <v>634.54808109999999</v>
      </c>
      <c r="J9" s="101">
        <f>VLOOKUP($D9,Résultats!$B$2:$AX$212,J$2,FALSE)/1000000</f>
        <v>619.01486679999994</v>
      </c>
      <c r="K9" s="25">
        <f>VLOOKUP($D9,Résultats!$B$2:$AX$212,K$2,FALSE)/1000000</f>
        <v>601.80120650000003</v>
      </c>
      <c r="L9" s="25">
        <f>VLOOKUP($D9,Résultats!$B$2:$AX$212,L$2,FALSE)/1000000</f>
        <v>581.23053989999994</v>
      </c>
      <c r="M9" s="25">
        <f>VLOOKUP($D9,Résultats!$B$2:$AX$212,M$2,FALSE)/1000000</f>
        <v>557.05409029999998</v>
      </c>
      <c r="N9" s="102">
        <f>VLOOKUP($D9,Résultats!$B$2:$AX$212,N$2,FALSE)/1000000</f>
        <v>533.34721289999993</v>
      </c>
      <c r="O9" s="101">
        <f>VLOOKUP($D9,Résultats!$B$2:$AX$212,O$2,FALSE)/1000000</f>
        <v>507.09708749999999</v>
      </c>
      <c r="P9" s="25">
        <f>VLOOKUP($D9,Résultats!$B$2:$AX$212,P$2,FALSE)/1000000</f>
        <v>480.81963919999998</v>
      </c>
      <c r="Q9" s="25">
        <f>VLOOKUP($D9,Résultats!$B$2:$AX$212,Q$2,FALSE)/1000000</f>
        <v>456.35343819999997</v>
      </c>
      <c r="R9" s="25">
        <f>VLOOKUP($D9,Résultats!$B$2:$AX$212,R$2,FALSE)/1000000</f>
        <v>434.55316830000004</v>
      </c>
      <c r="S9" s="102">
        <f>VLOOKUP($D9,Résultats!$B$2:$AX$212,S$2,FALSE)/1000000</f>
        <v>415.2878058</v>
      </c>
      <c r="T9" s="105">
        <f>VLOOKUP($D9,Résultats!$B$2:$AX$212,T$2,FALSE)/1000000</f>
        <v>342.20994160000004</v>
      </c>
      <c r="U9" s="105">
        <f>VLOOKUP($D9,Résultats!$B$2:$AX$212,U$2,FALSE)/1000000</f>
        <v>295.83530830000001</v>
      </c>
      <c r="V9" s="25">
        <f>VLOOKUP($D9,Résultats!$B$2:$AX$212,V$2,FALSE)/1000000</f>
        <v>261.91319980000003</v>
      </c>
      <c r="W9" s="105">
        <f>VLOOKUP($D9,Résultats!$B$2:$AX$212,W$2,FALSE)/1000000</f>
        <v>232.21636699999999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347619631.30000001</v>
      </c>
      <c r="G10" s="101">
        <f>VLOOKUP($D10,Résultats!$B$2:$AX$212,G$2,FALSE)/1000000</f>
        <v>335.13428139999996</v>
      </c>
      <c r="H10" s="25">
        <f>VLOOKUP($D10,Résultats!$B$2:$AX$212,H$2,FALSE)/1000000</f>
        <v>327.89123960000001</v>
      </c>
      <c r="I10" s="102">
        <f>VLOOKUP($D10,Résultats!$B$2:$AX$212,I$2,FALSE)/1000000</f>
        <v>319.89190510000003</v>
      </c>
      <c r="J10" s="101">
        <f>VLOOKUP($D10,Résultats!$B$2:$AX$212,J$2,FALSE)/1000000</f>
        <v>310.71168389999997</v>
      </c>
      <c r="K10" s="25">
        <f>VLOOKUP($D10,Résultats!$B$2:$AX$212,K$2,FALSE)/1000000</f>
        <v>300.65048789999997</v>
      </c>
      <c r="L10" s="25">
        <f>VLOOKUP($D10,Résultats!$B$2:$AX$212,L$2,FALSE)/1000000</f>
        <v>288.95576549999998</v>
      </c>
      <c r="M10" s="25">
        <f>VLOOKUP($D10,Résultats!$B$2:$AX$212,M$2,FALSE)/1000000</f>
        <v>275.48999019999997</v>
      </c>
      <c r="N10" s="102">
        <f>VLOOKUP($D10,Résultats!$B$2:$AX$212,N$2,FALSE)/1000000</f>
        <v>262.3657043</v>
      </c>
      <c r="O10" s="101">
        <f>VLOOKUP($D10,Résultats!$B$2:$AX$212,O$2,FALSE)/1000000</f>
        <v>247.90769539999999</v>
      </c>
      <c r="P10" s="25">
        <f>VLOOKUP($D10,Résultats!$B$2:$AX$212,P$2,FALSE)/1000000</f>
        <v>233.34411539999999</v>
      </c>
      <c r="Q10" s="25">
        <f>VLOOKUP($D10,Résultats!$B$2:$AX$212,Q$2,FALSE)/1000000</f>
        <v>219.63477169999999</v>
      </c>
      <c r="R10" s="25">
        <f>VLOOKUP($D10,Résultats!$B$2:$AX$212,R$2,FALSE)/1000000</f>
        <v>207.28843419999998</v>
      </c>
      <c r="S10" s="102">
        <f>VLOOKUP($D10,Résultats!$B$2:$AX$212,S$2,FALSE)/1000000</f>
        <v>196.25698640000002</v>
      </c>
      <c r="T10" s="105">
        <f>VLOOKUP($D10,Résultats!$B$2:$AX$212,T$2,FALSE)/1000000</f>
        <v>154.06658419999999</v>
      </c>
      <c r="U10" s="105">
        <f>VLOOKUP($D10,Résultats!$B$2:$AX$212,U$2,FALSE)/1000000</f>
        <v>126.9373937</v>
      </c>
      <c r="V10" s="25">
        <f>VLOOKUP($D10,Résultats!$B$2:$AX$212,V$2,FALSE)/1000000</f>
        <v>107.734098</v>
      </c>
      <c r="W10" s="105">
        <f>VLOOKUP($D10,Résultats!$B$2:$AX$212,W$2,FALSE)/1000000</f>
        <v>92.421677150000008</v>
      </c>
      <c r="X10" s="3"/>
      <c r="Y10">
        <f>(K10+K11-S10-S11)*10</f>
        <v>1454.0094144999994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118588454.09999999</v>
      </c>
      <c r="G11" s="88">
        <f>VLOOKUP($D11,Résultats!$B$2:$AX$212,G$2,FALSE)/1000000</f>
        <v>103.9488403</v>
      </c>
      <c r="H11" s="17">
        <f>VLOOKUP($D11,Résultats!$B$2:$AX$212,H$2,FALSE)/1000000</f>
        <v>98.429161109999995</v>
      </c>
      <c r="I11" s="89">
        <f>VLOOKUP($D11,Résultats!$B$2:$AX$212,I$2,FALSE)/1000000</f>
        <v>92.944420780000002</v>
      </c>
      <c r="J11" s="88">
        <f>VLOOKUP($D11,Résultats!$B$2:$AX$212,J$2,FALSE)/1000000</f>
        <v>87.228905439999991</v>
      </c>
      <c r="K11" s="17">
        <f>VLOOKUP($D11,Résultats!$B$2:$AX$212,K$2,FALSE)/1000000</f>
        <v>81.58773862999999</v>
      </c>
      <c r="L11" s="17">
        <f>VLOOKUP($D11,Résultats!$B$2:$AX$212,L$2,FALSE)/1000000</f>
        <v>75.733180939999997</v>
      </c>
      <c r="M11" s="17">
        <f>VLOOKUP($D11,Résultats!$B$2:$AX$212,M$2,FALSE)/1000000</f>
        <v>69.700489869999998</v>
      </c>
      <c r="N11" s="89">
        <f>VLOOKUP($D11,Résultats!$B$2:$AX$212,N$2,FALSE)/1000000</f>
        <v>64.030843149999995</v>
      </c>
      <c r="O11" s="88">
        <f>VLOOKUP($D11,Résultats!$B$2:$AX$212,O$2,FALSE)/1000000</f>
        <v>58.412979999999997</v>
      </c>
      <c r="P11" s="17">
        <f>VLOOKUP($D11,Résultats!$B$2:$AX$212,P$2,FALSE)/1000000</f>
        <v>53.084465969999997</v>
      </c>
      <c r="Q11" s="17">
        <f>VLOOKUP($D11,Résultats!$B$2:$AX$212,Q$2,FALSE)/1000000</f>
        <v>48.308675590000007</v>
      </c>
      <c r="R11" s="17">
        <f>VLOOKUP($D11,Résultats!$B$2:$AX$212,R$2,FALSE)/1000000</f>
        <v>44.163328149999998</v>
      </c>
      <c r="S11" s="89">
        <f>VLOOKUP($D11,Résultats!$B$2:$AX$212,S$2,FALSE)/1000000</f>
        <v>40.580298679999999</v>
      </c>
      <c r="T11" s="97">
        <f>VLOOKUP($D11,Résultats!$B$2:$AX$212,T$2,FALSE)/1000000</f>
        <v>28.231485070000002</v>
      </c>
      <c r="U11" s="97">
        <f>VLOOKUP($D11,Résultats!$B$2:$AX$212,U$2,FALSE)/1000000</f>
        <v>22.021449230000002</v>
      </c>
      <c r="V11" s="17">
        <f>VLOOKUP($D11,Résultats!$B$2:$AX$212,V$2,FALSE)/1000000</f>
        <v>18.853279960000002</v>
      </c>
      <c r="W11" s="97">
        <f>VLOOKUP($D11,Résultats!$B$2:$AX$212,W$2,FALSE)/1000000</f>
        <v>16.727435180000001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27156.825130000001</v>
      </c>
      <c r="H15" s="18">
        <f t="shared" ref="H15:W15" si="1">H4*1000/100</f>
        <v>27454.671249999999</v>
      </c>
      <c r="I15" s="233">
        <f t="shared" si="1"/>
        <v>27751.517399999997</v>
      </c>
      <c r="J15" s="106">
        <f t="shared" si="1"/>
        <v>28042.295709999999</v>
      </c>
      <c r="K15" s="18">
        <f t="shared" si="1"/>
        <v>28330.575769999999</v>
      </c>
      <c r="L15" s="18">
        <f t="shared" si="1"/>
        <v>28637.831890000001</v>
      </c>
      <c r="M15" s="18">
        <f t="shared" si="1"/>
        <v>28932.943920000002</v>
      </c>
      <c r="N15" s="107">
        <f t="shared" si="1"/>
        <v>29206.834960000004</v>
      </c>
      <c r="O15" s="106">
        <f t="shared" si="1"/>
        <v>29460.163050000003</v>
      </c>
      <c r="P15" s="18">
        <f t="shared" si="1"/>
        <v>29691.923109999996</v>
      </c>
      <c r="Q15" s="18">
        <f t="shared" si="1"/>
        <v>29903.332730000002</v>
      </c>
      <c r="R15" s="18">
        <f t="shared" si="1"/>
        <v>30092.612450000001</v>
      </c>
      <c r="S15" s="107">
        <f t="shared" si="1"/>
        <v>30258.887220000001</v>
      </c>
      <c r="T15" s="18">
        <f t="shared" si="1"/>
        <v>30969.837220000001</v>
      </c>
      <c r="U15" s="114">
        <f t="shared" si="1"/>
        <v>31452.756850000002</v>
      </c>
      <c r="V15" s="18">
        <f t="shared" si="1"/>
        <v>31793.241320000001</v>
      </c>
      <c r="W15" s="114">
        <f t="shared" si="1"/>
        <v>32070.357229999998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3.151775647004252E-2</v>
      </c>
      <c r="G16" s="108">
        <f>G5/G$4</f>
        <v>4.7753643431882278E-2</v>
      </c>
      <c r="H16" s="74">
        <f t="shared" ref="H16:W16" si="2">H5/H$4</f>
        <v>5.3769931628665918E-2</v>
      </c>
      <c r="I16" s="109">
        <f t="shared" si="2"/>
        <v>6.0596196120072339E-2</v>
      </c>
      <c r="J16" s="108">
        <f t="shared" si="2"/>
        <v>6.7526970565563588E-2</v>
      </c>
      <c r="K16" s="74">
        <f t="shared" si="2"/>
        <v>7.5473079275155161E-2</v>
      </c>
      <c r="L16" s="74">
        <f t="shared" si="2"/>
        <v>8.3922329603423051E-2</v>
      </c>
      <c r="M16" s="74">
        <f t="shared" si="2"/>
        <v>9.3844488259043374E-2</v>
      </c>
      <c r="N16" s="109">
        <f t="shared" si="2"/>
        <v>0.1040115084760283</v>
      </c>
      <c r="O16" s="108">
        <f t="shared" si="2"/>
        <v>0.11882076816950948</v>
      </c>
      <c r="P16" s="74">
        <f t="shared" si="2"/>
        <v>0.13452649231247454</v>
      </c>
      <c r="Q16" s="74">
        <f t="shared" si="2"/>
        <v>0.15082262855856601</v>
      </c>
      <c r="R16" s="74">
        <f t="shared" si="2"/>
        <v>0.1674782571760399</v>
      </c>
      <c r="S16" s="109">
        <f t="shared" si="2"/>
        <v>0.18417391140268111</v>
      </c>
      <c r="T16" s="74">
        <f t="shared" si="2"/>
        <v>0.26719508253198371</v>
      </c>
      <c r="U16" s="115">
        <f t="shared" si="2"/>
        <v>0.35351063542781308</v>
      </c>
      <c r="V16" s="74">
        <f t="shared" si="2"/>
        <v>0.44308847400023443</v>
      </c>
      <c r="W16" s="115">
        <f t="shared" si="2"/>
        <v>0.52800062183778795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2.1731351195596701E-2</v>
      </c>
      <c r="G17" s="110">
        <f t="shared" si="3"/>
        <v>2.2623211865119813E-2</v>
      </c>
      <c r="H17" s="68">
        <f t="shared" ref="H17:W17" si="4">H6/H$4</f>
        <v>2.4018332297459217E-2</v>
      </c>
      <c r="I17" s="111">
        <f t="shared" si="4"/>
        <v>2.5110299201152871E-2</v>
      </c>
      <c r="J17" s="110">
        <f t="shared" si="4"/>
        <v>2.6673593475917311E-2</v>
      </c>
      <c r="K17" s="68">
        <f t="shared" si="4"/>
        <v>2.8407110576701138E-2</v>
      </c>
      <c r="L17" s="68">
        <f t="shared" si="4"/>
        <v>3.2038688296106198E-2</v>
      </c>
      <c r="M17" s="68">
        <f t="shared" si="4"/>
        <v>3.7308893003930456E-2</v>
      </c>
      <c r="N17" s="111">
        <f t="shared" si="4"/>
        <v>4.2583127706351101E-2</v>
      </c>
      <c r="O17" s="110">
        <f t="shared" si="4"/>
        <v>4.5799812061800518E-2</v>
      </c>
      <c r="P17" s="68">
        <f t="shared" si="4"/>
        <v>4.8813843166388302E-2</v>
      </c>
      <c r="Q17" s="68">
        <f t="shared" si="4"/>
        <v>5.1100592325181944E-2</v>
      </c>
      <c r="R17" s="68">
        <f t="shared" si="4"/>
        <v>5.2533751851112545E-2</v>
      </c>
      <c r="S17" s="111">
        <f t="shared" si="4"/>
        <v>5.338568233706513E-2</v>
      </c>
      <c r="T17" s="68">
        <f t="shared" si="4"/>
        <v>5.4954341862052572E-2</v>
      </c>
      <c r="U17" s="116">
        <f t="shared" si="4"/>
        <v>5.7377823305177142E-2</v>
      </c>
      <c r="V17" s="68">
        <f t="shared" si="4"/>
        <v>5.5398203953871031E-2</v>
      </c>
      <c r="W17" s="116">
        <f t="shared" si="4"/>
        <v>4.9602817505004761E-2</v>
      </c>
      <c r="X17" s="3"/>
      <c r="Y17" s="136" t="s">
        <v>54</v>
      </c>
      <c r="Z17" s="137">
        <f>I16+I17</f>
        <v>8.5706495321225207E-2</v>
      </c>
      <c r="AA17" s="137">
        <f>S16+S17</f>
        <v>0.23755959373974622</v>
      </c>
      <c r="AB17" s="138">
        <f>W16+W17</f>
        <v>0.57760343934279268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0.19255637772905043</v>
      </c>
      <c r="G18" s="110">
        <f t="shared" si="3"/>
        <v>0.20387377532154105</v>
      </c>
      <c r="H18" s="68">
        <f t="shared" ref="H18:W18" si="5">H7/H$4</f>
        <v>0.20927312626262093</v>
      </c>
      <c r="I18" s="111">
        <f t="shared" si="5"/>
        <v>0.21470587402907201</v>
      </c>
      <c r="J18" s="110">
        <f t="shared" si="5"/>
        <v>0.22106212505238573</v>
      </c>
      <c r="K18" s="68">
        <f t="shared" si="5"/>
        <v>0.2273948621200225</v>
      </c>
      <c r="L18" s="68">
        <f t="shared" si="5"/>
        <v>0.23508460671391976</v>
      </c>
      <c r="M18" s="68">
        <f t="shared" si="5"/>
        <v>0.2439650681768577</v>
      </c>
      <c r="N18" s="111">
        <f t="shared" si="5"/>
        <v>0.25226037498039122</v>
      </c>
      <c r="O18" s="110">
        <f t="shared" si="5"/>
        <v>0.26021502250307471</v>
      </c>
      <c r="P18" s="68">
        <f t="shared" si="5"/>
        <v>0.2671909635697558</v>
      </c>
      <c r="Q18" s="68">
        <f t="shared" si="5"/>
        <v>0.27268956044552561</v>
      </c>
      <c r="R18" s="68">
        <f t="shared" si="5"/>
        <v>0.2765028332061612</v>
      </c>
      <c r="S18" s="111">
        <f t="shared" si="5"/>
        <v>0.27888006206726595</v>
      </c>
      <c r="T18" s="68">
        <f t="shared" si="5"/>
        <v>0.27633872568349266</v>
      </c>
      <c r="U18" s="116">
        <f t="shared" si="5"/>
        <v>0.25629606884523382</v>
      </c>
      <c r="V18" s="68">
        <f t="shared" si="5"/>
        <v>0.22654714593283878</v>
      </c>
      <c r="W18" s="116">
        <f t="shared" si="5"/>
        <v>0.19435417193199753</v>
      </c>
      <c r="X18" s="3"/>
      <c r="Y18" s="136" t="s">
        <v>55</v>
      </c>
      <c r="Z18" s="137">
        <f>I18+I19+I20</f>
        <v>0.76553179182194919</v>
      </c>
      <c r="AA18" s="137">
        <f>S18+S19+S20</f>
        <v>0.68417008399821777</v>
      </c>
      <c r="AB18" s="138">
        <f>W18+W19+W20</f>
        <v>0.38855366750774417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0.31807288289795704</v>
      </c>
      <c r="G19" s="110">
        <f t="shared" si="3"/>
        <v>0.32115929970640122</v>
      </c>
      <c r="H19" s="68">
        <f t="shared" ref="H19:W19" si="6">H8/H$4</f>
        <v>0.32172060865598601</v>
      </c>
      <c r="I19" s="111">
        <f t="shared" si="6"/>
        <v>0.32217244564075626</v>
      </c>
      <c r="J19" s="110">
        <f t="shared" si="6"/>
        <v>0.32208673966657919</v>
      </c>
      <c r="K19" s="68">
        <f t="shared" si="6"/>
        <v>0.32138310752729182</v>
      </c>
      <c r="L19" s="68">
        <f t="shared" si="6"/>
        <v>0.31865022059112308</v>
      </c>
      <c r="M19" s="68">
        <f t="shared" si="6"/>
        <v>0.31304167246317327</v>
      </c>
      <c r="N19" s="111">
        <f t="shared" si="6"/>
        <v>0.3067810970367465</v>
      </c>
      <c r="O19" s="110">
        <f t="shared" si="6"/>
        <v>0.29905670528866946</v>
      </c>
      <c r="P19" s="68">
        <f t="shared" si="6"/>
        <v>0.29106569443086505</v>
      </c>
      <c r="Q19" s="68">
        <f t="shared" si="6"/>
        <v>0.28317445528420204</v>
      </c>
      <c r="R19" s="68">
        <f t="shared" si="6"/>
        <v>0.27552059289554964</v>
      </c>
      <c r="S19" s="111">
        <f t="shared" si="6"/>
        <v>0.26804511838224826</v>
      </c>
      <c r="T19" s="68">
        <f t="shared" si="6"/>
        <v>0.23215093062733252</v>
      </c>
      <c r="U19" s="116">
        <f t="shared" si="6"/>
        <v>0.19139888578638217</v>
      </c>
      <c r="V19" s="68">
        <f t="shared" si="6"/>
        <v>0.15277021182312089</v>
      </c>
      <c r="W19" s="116">
        <f t="shared" si="6"/>
        <v>0.12179108261838341</v>
      </c>
      <c r="X19" s="3"/>
      <c r="Y19" s="139" t="s">
        <v>60</v>
      </c>
      <c r="Z19" s="140">
        <f>I21+I22</f>
        <v>0.1487617127126894</v>
      </c>
      <c r="AA19" s="140">
        <f>S21+S22</f>
        <v>7.8270322156281852E-2</v>
      </c>
      <c r="AB19" s="272">
        <f>W21+W22</f>
        <v>3.4034267703104103E-2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0.25842845267447989</v>
      </c>
      <c r="G20" s="110">
        <f t="shared" si="3"/>
        <v>0.24290580803986639</v>
      </c>
      <c r="H20" s="68">
        <f t="shared" ref="H20:W20" si="7">H9/H$4</f>
        <v>0.23593644764549856</v>
      </c>
      <c r="I20" s="111">
        <f t="shared" si="7"/>
        <v>0.22865347215212095</v>
      </c>
      <c r="J20" s="110">
        <f t="shared" si="7"/>
        <v>0.22074329191930483</v>
      </c>
      <c r="K20" s="68">
        <f t="shared" si="7"/>
        <v>0.21242109986951388</v>
      </c>
      <c r="L20" s="68">
        <f t="shared" si="7"/>
        <v>0.20295898870157097</v>
      </c>
      <c r="M20" s="68">
        <f t="shared" si="7"/>
        <v>0.19253280683786014</v>
      </c>
      <c r="N20" s="111">
        <f t="shared" si="7"/>
        <v>0.18261041075845486</v>
      </c>
      <c r="O20" s="110">
        <f t="shared" si="7"/>
        <v>0.17212976270340091</v>
      </c>
      <c r="P20" s="68">
        <f t="shared" si="7"/>
        <v>0.16193617281666201</v>
      </c>
      <c r="Q20" s="68">
        <f t="shared" si="7"/>
        <v>0.15260955771065987</v>
      </c>
      <c r="R20" s="68">
        <f t="shared" si="7"/>
        <v>0.14440526525306713</v>
      </c>
      <c r="S20" s="111">
        <f t="shared" si="7"/>
        <v>0.13724490354870358</v>
      </c>
      <c r="T20" s="68">
        <f t="shared" si="7"/>
        <v>0.11049781733402345</v>
      </c>
      <c r="U20" s="116">
        <f t="shared" si="7"/>
        <v>9.4057035989199789E-2</v>
      </c>
      <c r="V20" s="68">
        <f t="shared" si="7"/>
        <v>8.2380150285350021E-2</v>
      </c>
      <c r="W20" s="116">
        <f t="shared" si="7"/>
        <v>7.2408412957363236E-2</v>
      </c>
      <c r="X20" s="3"/>
      <c r="Y20" s="173" t="s">
        <v>92</v>
      </c>
      <c r="Z20" s="174">
        <f>SUM(Z17:Z19)</f>
        <v>0.99999999985586374</v>
      </c>
      <c r="AA20" s="174">
        <f t="shared" ref="AA20:AB20" si="8">SUM(AA17:AA19)</f>
        <v>0.99999999989424582</v>
      </c>
      <c r="AB20" s="174">
        <f t="shared" si="8"/>
        <v>1.0001913745536408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0.13249370682810979</v>
      </c>
      <c r="G21" s="110">
        <f t="shared" si="3"/>
        <v>0.12340701823416718</v>
      </c>
      <c r="H21" s="68">
        <f t="shared" ref="H21:W21" si="9">H10/H$4</f>
        <v>0.11943003673737305</v>
      </c>
      <c r="I21" s="111">
        <f t="shared" si="9"/>
        <v>0.11527005910674998</v>
      </c>
      <c r="J21" s="110">
        <f t="shared" si="9"/>
        <v>0.11080108672743184</v>
      </c>
      <c r="K21" s="68">
        <f t="shared" si="9"/>
        <v>0.10612226533650854</v>
      </c>
      <c r="L21" s="68">
        <f t="shared" si="9"/>
        <v>0.1009000145715989</v>
      </c>
      <c r="M21" s="68">
        <f t="shared" si="9"/>
        <v>9.5216715921384878E-2</v>
      </c>
      <c r="N21" s="111">
        <f t="shared" si="9"/>
        <v>8.9830241674361822E-2</v>
      </c>
      <c r="O21" s="110">
        <f t="shared" si="9"/>
        <v>8.4150143697185001E-2</v>
      </c>
      <c r="P21" s="68">
        <f t="shared" si="9"/>
        <v>7.8588414275332544E-2</v>
      </c>
      <c r="Q21" s="68">
        <f t="shared" si="9"/>
        <v>7.3448258655014462E-2</v>
      </c>
      <c r="R21" s="68">
        <f t="shared" si="9"/>
        <v>6.8883495756447685E-2</v>
      </c>
      <c r="S21" s="111">
        <f t="shared" si="9"/>
        <v>6.485928744606359E-2</v>
      </c>
      <c r="T21" s="68">
        <f t="shared" si="9"/>
        <v>4.9747301900736306E-2</v>
      </c>
      <c r="U21" s="116">
        <f t="shared" si="9"/>
        <v>4.035811369584285E-2</v>
      </c>
      <c r="V21" s="68">
        <f t="shared" si="9"/>
        <v>3.388584917015941E-2</v>
      </c>
      <c r="W21" s="116">
        <f t="shared" si="9"/>
        <v>2.8818412120319249E-2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4.5199472227632369E-2</v>
      </c>
      <c r="G22" s="112">
        <f t="shared" si="3"/>
        <v>3.8277243308964072E-2</v>
      </c>
      <c r="H22" s="70">
        <f t="shared" ref="H22:W22" si="10">H11/H$4</f>
        <v>3.5851516929018043E-2</v>
      </c>
      <c r="I22" s="113">
        <f t="shared" si="10"/>
        <v>3.3491653605939406E-2</v>
      </c>
      <c r="J22" s="112">
        <f t="shared" si="10"/>
        <v>3.1106192710496881E-2</v>
      </c>
      <c r="K22" s="70">
        <f t="shared" si="10"/>
        <v>2.8798475291277142E-2</v>
      </c>
      <c r="L22" s="70">
        <f t="shared" si="10"/>
        <v>2.644515172478722E-2</v>
      </c>
      <c r="M22" s="70">
        <f t="shared" si="10"/>
        <v>2.4090355292818749E-2</v>
      </c>
      <c r="N22" s="113">
        <f t="shared" si="10"/>
        <v>2.1923239282069747E-2</v>
      </c>
      <c r="O22" s="112">
        <f t="shared" si="10"/>
        <v>1.9827785712136441E-2</v>
      </c>
      <c r="P22" s="70">
        <f t="shared" si="10"/>
        <v>1.7878419586814024E-2</v>
      </c>
      <c r="Q22" s="70">
        <f t="shared" si="10"/>
        <v>1.6154947017505899E-2</v>
      </c>
      <c r="R22" s="70">
        <f t="shared" si="10"/>
        <v>1.4675803977929473E-2</v>
      </c>
      <c r="S22" s="113">
        <f t="shared" si="10"/>
        <v>1.3411034710218268E-2</v>
      </c>
      <c r="T22" s="70">
        <f t="shared" si="10"/>
        <v>9.1158002767184072E-3</v>
      </c>
      <c r="U22" s="117">
        <f t="shared" si="10"/>
        <v>7.0014368963018268E-3</v>
      </c>
      <c r="V22" s="70">
        <f t="shared" si="10"/>
        <v>5.9299647274844141E-3</v>
      </c>
      <c r="W22" s="117">
        <f t="shared" si="10"/>
        <v>5.2158555827848509E-3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Y2" zoomScale="80" zoomScaleNormal="80" workbookViewId="0">
      <selection activeCell="O19" sqref="O19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35911.307350000003</v>
      </c>
      <c r="G4" s="59">
        <f t="shared" si="5"/>
        <v>36708.886160000002</v>
      </c>
      <c r="H4" s="59">
        <f t="shared" si="5"/>
        <v>37113.743849999999</v>
      </c>
      <c r="I4" s="59">
        <f t="shared" ref="I4:AM4" si="6">I43</f>
        <v>37091.734360000002</v>
      </c>
      <c r="J4" s="59">
        <f t="shared" si="6"/>
        <v>37550.815860000002</v>
      </c>
      <c r="K4" s="59">
        <f t="shared" si="6"/>
        <v>38049.530379999997</v>
      </c>
      <c r="L4" s="59">
        <f t="shared" si="6"/>
        <v>38228.911890000003</v>
      </c>
      <c r="M4" s="59">
        <f t="shared" si="6"/>
        <v>38065.306190000003</v>
      </c>
      <c r="N4" s="59">
        <f t="shared" si="6"/>
        <v>37525.36335</v>
      </c>
      <c r="O4" s="59">
        <f t="shared" si="6"/>
        <v>37411.869760000001</v>
      </c>
      <c r="P4" s="59">
        <f t="shared" si="6"/>
        <v>37019.239889999997</v>
      </c>
      <c r="Q4" s="59">
        <f t="shared" si="6"/>
        <v>36526.321470000003</v>
      </c>
      <c r="R4" s="59">
        <f t="shared" si="6"/>
        <v>35995.160080000001</v>
      </c>
      <c r="S4" s="59">
        <f t="shared" si="6"/>
        <v>35454.291799999999</v>
      </c>
      <c r="T4" s="59">
        <f t="shared" si="6"/>
        <v>34835.670810000003</v>
      </c>
      <c r="U4" s="59">
        <f t="shared" si="6"/>
        <v>34211.720090000003</v>
      </c>
      <c r="V4" s="59">
        <f t="shared" si="6"/>
        <v>33602.119019999998</v>
      </c>
      <c r="W4" s="59">
        <f t="shared" si="6"/>
        <v>33007.28327</v>
      </c>
      <c r="X4" s="59">
        <f t="shared" si="6"/>
        <v>32423.005290000001</v>
      </c>
      <c r="Y4" s="59">
        <f t="shared" si="6"/>
        <v>31883.917839999998</v>
      </c>
      <c r="Z4" s="59">
        <f t="shared" si="6"/>
        <v>31367.856950000001</v>
      </c>
      <c r="AA4" s="59">
        <f t="shared" si="6"/>
        <v>30865.517319999999</v>
      </c>
      <c r="AB4" s="59">
        <f t="shared" si="6"/>
        <v>30374.950779999999</v>
      </c>
      <c r="AC4" s="59">
        <f t="shared" si="6"/>
        <v>29897.813300000002</v>
      </c>
      <c r="AD4" s="59">
        <f t="shared" si="6"/>
        <v>29441.686890000001</v>
      </c>
      <c r="AE4" s="59">
        <f t="shared" si="6"/>
        <v>29007.934819999999</v>
      </c>
      <c r="AF4" s="59">
        <f t="shared" si="6"/>
        <v>28597.33455</v>
      </c>
      <c r="AG4" s="59">
        <f t="shared" si="6"/>
        <v>28210.230039999999</v>
      </c>
      <c r="AH4" s="59">
        <f t="shared" si="6"/>
        <v>27778.425449999999</v>
      </c>
      <c r="AI4" s="59">
        <f t="shared" si="6"/>
        <v>27400.53901</v>
      </c>
      <c r="AJ4" s="59">
        <f t="shared" si="6"/>
        <v>27054.802070000002</v>
      </c>
      <c r="AK4" s="59">
        <f t="shared" si="6"/>
        <v>26732.120579999999</v>
      </c>
      <c r="AL4" s="59">
        <f t="shared" si="6"/>
        <v>26425.816989999999</v>
      </c>
      <c r="AM4" s="103">
        <f t="shared" si="6"/>
        <v>26133.104439999999</v>
      </c>
    </row>
    <row r="5" spans="1:39" x14ac:dyDescent="0.25">
      <c r="C5" s="175" t="s">
        <v>72</v>
      </c>
      <c r="D5" s="58" t="s">
        <v>450</v>
      </c>
      <c r="E5" s="154"/>
      <c r="F5" s="154"/>
      <c r="G5" s="154">
        <f t="shared" ref="G5:AM5" si="7">G4/1000</f>
        <v>36.708886159999999</v>
      </c>
      <c r="H5" s="154">
        <f t="shared" si="7"/>
        <v>37.113743849999999</v>
      </c>
      <c r="I5" s="154">
        <f t="shared" si="7"/>
        <v>37.091734360000004</v>
      </c>
      <c r="J5" s="154">
        <f t="shared" si="7"/>
        <v>37.55081586</v>
      </c>
      <c r="K5" s="154">
        <f t="shared" si="7"/>
        <v>38.049530379999993</v>
      </c>
      <c r="L5" s="154">
        <f t="shared" si="7"/>
        <v>38.228911890000006</v>
      </c>
      <c r="M5" s="154">
        <f t="shared" si="7"/>
        <v>38.065306190000001</v>
      </c>
      <c r="N5" s="154">
        <f t="shared" si="7"/>
        <v>37.525363349999999</v>
      </c>
      <c r="O5" s="154">
        <f t="shared" si="7"/>
        <v>37.411869760000002</v>
      </c>
      <c r="P5" s="154">
        <f t="shared" si="7"/>
        <v>37.019239889999994</v>
      </c>
      <c r="Q5" s="154">
        <f t="shared" si="7"/>
        <v>36.526321469999999</v>
      </c>
      <c r="R5" s="154">
        <f t="shared" si="7"/>
        <v>35.995160079999998</v>
      </c>
      <c r="S5" s="154">
        <f t="shared" si="7"/>
        <v>35.4542918</v>
      </c>
      <c r="T5" s="154">
        <f t="shared" si="7"/>
        <v>34.835670810000003</v>
      </c>
      <c r="U5" s="154">
        <f t="shared" si="7"/>
        <v>34.21172009</v>
      </c>
      <c r="V5" s="154">
        <f t="shared" si="7"/>
        <v>33.602119019999996</v>
      </c>
      <c r="W5" s="154">
        <f t="shared" si="7"/>
        <v>33.007283270000002</v>
      </c>
      <c r="X5" s="154">
        <f t="shared" si="7"/>
        <v>32.423005289999999</v>
      </c>
      <c r="Y5" s="154">
        <f t="shared" si="7"/>
        <v>31.883917839999999</v>
      </c>
      <c r="Z5" s="154">
        <f t="shared" si="7"/>
        <v>31.36785695</v>
      </c>
      <c r="AA5" s="154">
        <f t="shared" si="7"/>
        <v>30.865517319999999</v>
      </c>
      <c r="AB5" s="154">
        <f t="shared" si="7"/>
        <v>30.374950779999999</v>
      </c>
      <c r="AC5" s="154">
        <f t="shared" si="7"/>
        <v>29.897813300000003</v>
      </c>
      <c r="AD5" s="154">
        <f t="shared" si="7"/>
        <v>29.44168689</v>
      </c>
      <c r="AE5" s="154">
        <f t="shared" si="7"/>
        <v>29.007934819999999</v>
      </c>
      <c r="AF5" s="154">
        <f t="shared" si="7"/>
        <v>28.597334549999999</v>
      </c>
      <c r="AG5" s="154">
        <f t="shared" si="7"/>
        <v>28.210230039999999</v>
      </c>
      <c r="AH5" s="154">
        <f t="shared" si="7"/>
        <v>27.77842545</v>
      </c>
      <c r="AI5" s="154">
        <f t="shared" si="7"/>
        <v>27.400539009999999</v>
      </c>
      <c r="AJ5" s="154">
        <f t="shared" si="7"/>
        <v>27.054802070000001</v>
      </c>
      <c r="AK5" s="154">
        <f t="shared" si="7"/>
        <v>26.73212058</v>
      </c>
      <c r="AL5" s="154">
        <f t="shared" si="7"/>
        <v>26.425816989999998</v>
      </c>
      <c r="AM5" s="176">
        <f t="shared" si="7"/>
        <v>26.13310444</v>
      </c>
    </row>
    <row r="6" spans="1:39" x14ac:dyDescent="0.25">
      <c r="C6" s="157" t="s">
        <v>73</v>
      </c>
      <c r="D6" s="3" t="s">
        <v>451</v>
      </c>
      <c r="E6" s="155"/>
      <c r="F6" s="155"/>
      <c r="G6" s="155">
        <f>G91</f>
        <v>1.0659355342314204E-2</v>
      </c>
      <c r="H6" s="155">
        <f t="shared" ref="H6:AM6" si="8">H91</f>
        <v>1.3892001235008795E-2</v>
      </c>
      <c r="I6" s="155">
        <f t="shared" si="8"/>
        <v>1.7185234352034218E-2</v>
      </c>
      <c r="J6" s="155">
        <f t="shared" si="8"/>
        <v>2.2274693959206029E-2</v>
      </c>
      <c r="K6" s="155">
        <f t="shared" si="8"/>
        <v>2.9058843669229017E-2</v>
      </c>
      <c r="L6" s="155">
        <f t="shared" si="8"/>
        <v>3.6544448741305774E-2</v>
      </c>
      <c r="M6" s="155">
        <f t="shared" si="8"/>
        <v>4.4153353177060047E-2</v>
      </c>
      <c r="N6" s="155">
        <f t="shared" si="8"/>
        <v>5.0050502708856512E-2</v>
      </c>
      <c r="O6" s="155">
        <f t="shared" si="8"/>
        <v>6.1375765518542208E-2</v>
      </c>
      <c r="P6" s="155">
        <f t="shared" si="8"/>
        <v>7.4494004474277176E-2</v>
      </c>
      <c r="Q6" s="155">
        <f t="shared" si="8"/>
        <v>9.1516731235733714E-2</v>
      </c>
      <c r="R6" s="155">
        <f t="shared" si="8"/>
        <v>0.11307977861339184</v>
      </c>
      <c r="S6" s="155">
        <f t="shared" si="8"/>
        <v>0.13918679340254092</v>
      </c>
      <c r="T6" s="155">
        <f t="shared" si="8"/>
        <v>0.16766104605407481</v>
      </c>
      <c r="U6" s="155">
        <f t="shared" si="8"/>
        <v>0.19833222428308483</v>
      </c>
      <c r="V6" s="155">
        <f t="shared" si="8"/>
        <v>0.23029341606087797</v>
      </c>
      <c r="W6" s="155">
        <f t="shared" si="8"/>
        <v>0.26255114824540965</v>
      </c>
      <c r="X6" s="155">
        <f t="shared" si="8"/>
        <v>0.29436566381289941</v>
      </c>
      <c r="Y6" s="155">
        <f t="shared" si="8"/>
        <v>0.32609700232498151</v>
      </c>
      <c r="Z6" s="155">
        <f t="shared" si="8"/>
        <v>0.35706275337372062</v>
      </c>
      <c r="AA6" s="155">
        <f t="shared" si="8"/>
        <v>0.38698217483820874</v>
      </c>
      <c r="AB6" s="155">
        <f t="shared" si="8"/>
        <v>0.41579363671976294</v>
      </c>
      <c r="AC6" s="155">
        <f t="shared" si="8"/>
        <v>0.44353619266195632</v>
      </c>
      <c r="AD6" s="155">
        <f t="shared" si="8"/>
        <v>0.47021796820691619</v>
      </c>
      <c r="AE6" s="155">
        <f t="shared" si="8"/>
        <v>0.49589512487742138</v>
      </c>
      <c r="AF6" s="155">
        <f t="shared" si="8"/>
        <v>0.52061229601553893</v>
      </c>
      <c r="AG6" s="155">
        <f t="shared" si="8"/>
        <v>0.54440501365014748</v>
      </c>
      <c r="AH6" s="155">
        <f t="shared" si="8"/>
        <v>0.56816709278243127</v>
      </c>
      <c r="AI6" s="155">
        <f t="shared" si="8"/>
        <v>0.59139696865401181</v>
      </c>
      <c r="AJ6" s="155">
        <f t="shared" si="8"/>
        <v>0.61376341904245169</v>
      </c>
      <c r="AK6" s="155">
        <f t="shared" si="8"/>
        <v>0.63516097232866819</v>
      </c>
      <c r="AL6" s="155">
        <f t="shared" si="8"/>
        <v>0.65553655603364558</v>
      </c>
      <c r="AM6" s="177">
        <f t="shared" si="8"/>
        <v>0.67489969247603099</v>
      </c>
    </row>
    <row r="7" spans="1:39" x14ac:dyDescent="0.25">
      <c r="C7" s="178" t="s">
        <v>75</v>
      </c>
      <c r="D7" s="7" t="s">
        <v>452</v>
      </c>
      <c r="E7" s="179"/>
      <c r="F7" s="179"/>
      <c r="G7" s="179">
        <f>G99</f>
        <v>0.98934064470672012</v>
      </c>
      <c r="H7" s="179">
        <f t="shared" ref="H7:AM7" si="9">H99</f>
        <v>0.98610799864104792</v>
      </c>
      <c r="I7" s="179">
        <f t="shared" si="9"/>
        <v>0.98281476558056535</v>
      </c>
      <c r="J7" s="179">
        <f t="shared" si="9"/>
        <v>0.97772530607275054</v>
      </c>
      <c r="K7" s="179">
        <f t="shared" si="9"/>
        <v>0.9709411561993635</v>
      </c>
      <c r="L7" s="179">
        <f t="shared" si="9"/>
        <v>0.96345555128485239</v>
      </c>
      <c r="M7" s="179">
        <f t="shared" si="9"/>
        <v>0.95584664677039866</v>
      </c>
      <c r="N7" s="179">
        <f t="shared" si="9"/>
        <v>0.94994949755763003</v>
      </c>
      <c r="O7" s="179">
        <f t="shared" si="9"/>
        <v>0.93862423437453979</v>
      </c>
      <c r="P7" s="179">
        <f t="shared" si="9"/>
        <v>0.92550599557974877</v>
      </c>
      <c r="Q7" s="179">
        <f t="shared" si="9"/>
        <v>0.9084832686273786</v>
      </c>
      <c r="R7" s="179">
        <f t="shared" si="9"/>
        <v>0.88692022146995264</v>
      </c>
      <c r="S7" s="179">
        <f t="shared" si="9"/>
        <v>0.86081320654104843</v>
      </c>
      <c r="T7" s="179">
        <f t="shared" si="9"/>
        <v>0.8323389541755748</v>
      </c>
      <c r="U7" s="179">
        <f t="shared" si="9"/>
        <v>0.80166777577537462</v>
      </c>
      <c r="V7" s="179">
        <f t="shared" si="9"/>
        <v>0.76970658411768234</v>
      </c>
      <c r="W7" s="179">
        <f t="shared" si="9"/>
        <v>0.73744885184547937</v>
      </c>
      <c r="X7" s="179">
        <f t="shared" si="9"/>
        <v>0.70563433634131212</v>
      </c>
      <c r="Y7" s="179">
        <f t="shared" si="9"/>
        <v>0.67390299767501849</v>
      </c>
      <c r="Z7" s="179">
        <f t="shared" si="9"/>
        <v>0.64293724662627927</v>
      </c>
      <c r="AA7" s="179">
        <f t="shared" si="9"/>
        <v>0.61301782516179126</v>
      </c>
      <c r="AB7" s="179">
        <f t="shared" si="9"/>
        <v>0.58420636295101835</v>
      </c>
      <c r="AC7" s="179">
        <f t="shared" si="9"/>
        <v>0.55646380767251624</v>
      </c>
      <c r="AD7" s="179">
        <f t="shared" si="9"/>
        <v>0.52978203179308381</v>
      </c>
      <c r="AE7" s="179">
        <f t="shared" si="9"/>
        <v>0.50410487546731197</v>
      </c>
      <c r="AF7" s="179">
        <f t="shared" si="9"/>
        <v>0.47938770398446101</v>
      </c>
      <c r="AG7" s="179">
        <f t="shared" si="9"/>
        <v>0.45559498634985257</v>
      </c>
      <c r="AH7" s="179">
        <f t="shared" si="9"/>
        <v>0.43183290721756878</v>
      </c>
      <c r="AI7" s="179">
        <f t="shared" si="9"/>
        <v>0.40860303134598813</v>
      </c>
      <c r="AJ7" s="179">
        <f t="shared" si="9"/>
        <v>0.38623658095754826</v>
      </c>
      <c r="AK7" s="179">
        <f t="shared" si="9"/>
        <v>0.36483902759651554</v>
      </c>
      <c r="AL7" s="179">
        <f t="shared" si="9"/>
        <v>0.34446344411772151</v>
      </c>
      <c r="AM7" s="180">
        <f t="shared" si="9"/>
        <v>0.32510030752396862</v>
      </c>
    </row>
    <row r="8" spans="1:39" s="3" customFormat="1" x14ac:dyDescent="0.25">
      <c r="C8" s="153" t="s">
        <v>70</v>
      </c>
      <c r="E8" s="231"/>
      <c r="F8" s="231"/>
      <c r="G8" s="231">
        <f>SUM(G6:G7)</f>
        <v>1.0000000000490343</v>
      </c>
      <c r="H8" s="231">
        <f t="shared" ref="H8:AM8" si="10">SUM(H6:H7)</f>
        <v>0.9999999998760567</v>
      </c>
      <c r="I8" s="231">
        <f t="shared" si="10"/>
        <v>0.99999999993259958</v>
      </c>
      <c r="J8" s="231">
        <f t="shared" si="10"/>
        <v>1.0000000000319567</v>
      </c>
      <c r="K8" s="231">
        <f t="shared" si="10"/>
        <v>0.99999999986859256</v>
      </c>
      <c r="L8" s="231">
        <f t="shared" si="10"/>
        <v>1.0000000000261582</v>
      </c>
      <c r="M8" s="231">
        <f t="shared" si="10"/>
        <v>0.9999999999474587</v>
      </c>
      <c r="N8" s="231">
        <f t="shared" si="10"/>
        <v>1.0000000002664866</v>
      </c>
      <c r="O8" s="231">
        <f t="shared" si="10"/>
        <v>0.99999999989308197</v>
      </c>
      <c r="P8" s="231">
        <f t="shared" si="10"/>
        <v>1.0000000000540259</v>
      </c>
      <c r="Q8" s="231">
        <f t="shared" si="10"/>
        <v>0.99999999986311228</v>
      </c>
      <c r="R8" s="231">
        <f t="shared" si="10"/>
        <v>1.0000000000833444</v>
      </c>
      <c r="S8" s="231">
        <f t="shared" si="10"/>
        <v>0.99999999994358935</v>
      </c>
      <c r="T8" s="231">
        <f t="shared" si="10"/>
        <v>1.0000000002296496</v>
      </c>
      <c r="U8" s="231">
        <f t="shared" si="10"/>
        <v>1.0000000000584595</v>
      </c>
      <c r="V8" s="231">
        <f t="shared" si="10"/>
        <v>1.0000000001785603</v>
      </c>
      <c r="W8" s="231">
        <f t="shared" si="10"/>
        <v>1.0000000000908891</v>
      </c>
      <c r="X8" s="231">
        <f t="shared" si="10"/>
        <v>1.0000000001542115</v>
      </c>
      <c r="Y8" s="231">
        <f t="shared" si="10"/>
        <v>1</v>
      </c>
      <c r="Z8" s="231">
        <f t="shared" si="10"/>
        <v>0.99999999999999989</v>
      </c>
      <c r="AA8" s="231">
        <f t="shared" si="10"/>
        <v>1</v>
      </c>
      <c r="AB8" s="231">
        <f t="shared" si="10"/>
        <v>0.99999999967078135</v>
      </c>
      <c r="AC8" s="231">
        <f t="shared" si="10"/>
        <v>1.0000000003344724</v>
      </c>
      <c r="AD8" s="231">
        <f t="shared" si="10"/>
        <v>1</v>
      </c>
      <c r="AE8" s="231">
        <f t="shared" si="10"/>
        <v>1.0000000003447334</v>
      </c>
      <c r="AF8" s="231">
        <f t="shared" si="10"/>
        <v>1</v>
      </c>
      <c r="AG8" s="231">
        <f t="shared" si="10"/>
        <v>1</v>
      </c>
      <c r="AH8" s="231">
        <f t="shared" si="10"/>
        <v>1</v>
      </c>
      <c r="AI8" s="231">
        <f t="shared" si="10"/>
        <v>1</v>
      </c>
      <c r="AJ8" s="231">
        <f t="shared" si="10"/>
        <v>1</v>
      </c>
      <c r="AK8" s="231">
        <f t="shared" si="10"/>
        <v>0.99999999992518374</v>
      </c>
      <c r="AL8" s="231">
        <f t="shared" si="10"/>
        <v>1.0000000001513671</v>
      </c>
      <c r="AM8" s="231">
        <f t="shared" si="10"/>
        <v>0.99999999999999956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1.7185234352034218E-2</v>
      </c>
      <c r="J13" s="182">
        <f>S91</f>
        <v>0.13918679340254092</v>
      </c>
      <c r="K13" s="182">
        <f>AM91</f>
        <v>0.67489969247603099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1.7185234352034218E-2</v>
      </c>
      <c r="J14" s="183">
        <f>S91</f>
        <v>0.13918679340254092</v>
      </c>
      <c r="K14" s="183">
        <f>AM91</f>
        <v>0.67489969247603099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0.98281476558056535</v>
      </c>
      <c r="J15" s="181">
        <f>S99</f>
        <v>0.86081320654104843</v>
      </c>
      <c r="K15" s="182">
        <f>AM99</f>
        <v>0.32510030752396862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0.14818502992212196</v>
      </c>
      <c r="J16" s="184">
        <f>S100+S101</f>
        <v>0.17337625102414261</v>
      </c>
      <c r="K16" s="184">
        <f>AM100+AM101</f>
        <v>6.6716927145147098E-2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0.7148255210894916</v>
      </c>
      <c r="J17" s="183">
        <f>S102+S103+S104</f>
        <v>0.61464131642872077</v>
      </c>
      <c r="K17" s="183">
        <f>AM102+AM103+AM104</f>
        <v>0.23154984815879764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0.11980421448807117</v>
      </c>
      <c r="J18" s="183">
        <f>S105+S106</f>
        <v>7.2795639127672562E-2</v>
      </c>
      <c r="K18" s="183">
        <f>AM105+AM106</f>
        <v>2.6833532208544602E-2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0.98281476549968472</v>
      </c>
      <c r="J19" s="185">
        <f>SUM(J16:J18)</f>
        <v>0.86081320658053584</v>
      </c>
      <c r="K19" s="185">
        <f>SUM(K16:K18)</f>
        <v>0.32510030751248936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1940.3869999999999</v>
      </c>
      <c r="G26" s="99">
        <f>VLOOKUP($D26,Résultats!$B$2:$AZ$251,G$2,FALSE)</f>
        <v>2203.7420000000002</v>
      </c>
      <c r="H26" s="99">
        <f>VLOOKUP($D26,Résultats!$B$2:$AZ$251,H$2,FALSE)</f>
        <v>2240.3020000000001</v>
      </c>
      <c r="I26" s="99">
        <f>VLOOKUP($D26,Résultats!$B$2:$AZ$251,I$2,FALSE)</f>
        <v>1833.6776990000001</v>
      </c>
      <c r="J26" s="51">
        <f>VLOOKUP($D26,Résultats!$B$2:$AZ$251,J$2,FALSE)</f>
        <v>2313.6682249999999</v>
      </c>
      <c r="K26" s="51">
        <f>VLOOKUP($D26,Résultats!$B$2:$AZ$251,K$2,FALSE)</f>
        <v>2584.870954</v>
      </c>
      <c r="L26" s="51">
        <f>VLOOKUP($D26,Résultats!$B$2:$AZ$251,L$2,FALSE)</f>
        <v>2417.589183</v>
      </c>
      <c r="M26" s="51">
        <f>VLOOKUP($D26,Résultats!$B$2:$AZ$251,M$2,FALSE)</f>
        <v>2085.1538179999998</v>
      </c>
      <c r="N26" s="51">
        <f>VLOOKUP($D26,Résultats!$B$2:$AZ$251,N$2,FALSE)</f>
        <v>1701.1526120000001</v>
      </c>
      <c r="O26" s="51">
        <f>VLOOKUP($D26,Résultats!$B$2:$AZ$251,O$2,FALSE)</f>
        <v>2102.571171</v>
      </c>
      <c r="P26" s="51">
        <f>VLOOKUP($D26,Résultats!$B$2:$AZ$251,P$2,FALSE)</f>
        <v>1825.465177</v>
      </c>
      <c r="Q26" s="51">
        <f>VLOOKUP($D26,Résultats!$B$2:$AZ$251,Q$2,FALSE)</f>
        <v>1710.607761</v>
      </c>
      <c r="R26" s="51">
        <f>VLOOKUP($D26,Résultats!$B$2:$AZ$251,R$2,FALSE)</f>
        <v>1651.6865110000001</v>
      </c>
      <c r="S26" s="51">
        <f>VLOOKUP($D26,Résultats!$B$2:$AZ$251,S$2,FALSE)</f>
        <v>1618.84132</v>
      </c>
      <c r="T26" s="51">
        <f>VLOOKUP($D26,Résultats!$B$2:$AZ$251,T$2,FALSE)</f>
        <v>1517.179725</v>
      </c>
      <c r="U26" s="51">
        <f>VLOOKUP($D26,Résultats!$B$2:$AZ$251,U$2,FALSE)</f>
        <v>1483.045498</v>
      </c>
      <c r="V26" s="51">
        <f>VLOOKUP($D26,Résultats!$B$2:$AZ$251,V$2,FALSE)</f>
        <v>1468.033754</v>
      </c>
      <c r="W26" s="51">
        <f>VLOOKUP($D26,Résultats!$B$2:$AZ$251,W$2,FALSE)</f>
        <v>1454.0739430000001</v>
      </c>
      <c r="X26" s="51">
        <f>VLOOKUP($D26,Résultats!$B$2:$AZ$251,X$2,FALSE)</f>
        <v>1436.576102</v>
      </c>
      <c r="Y26" s="51">
        <f>VLOOKUP($D26,Résultats!$B$2:$AZ$251,Y$2,FALSE)</f>
        <v>1454.130083</v>
      </c>
      <c r="Z26" s="51">
        <f>VLOOKUP($D26,Résultats!$B$2:$AZ$251,Z$2,FALSE)</f>
        <v>1452.082191</v>
      </c>
      <c r="AA26" s="51">
        <f>VLOOKUP($D26,Résultats!$B$2:$AZ$251,AA$2,FALSE)</f>
        <v>1441.9490189999999</v>
      </c>
      <c r="AB26" s="51">
        <f>VLOOKUP($D26,Résultats!$B$2:$AZ$251,AB$2,FALSE)</f>
        <v>1430.523749</v>
      </c>
      <c r="AC26" s="51">
        <f>VLOOKUP($D26,Résultats!$B$2:$AZ$251,AC$2,FALSE)</f>
        <v>1421.296951</v>
      </c>
      <c r="AD26" s="51">
        <f>VLOOKUP($D26,Résultats!$B$2:$AZ$251,AD$2,FALSE)</f>
        <v>1412.4869160000001</v>
      </c>
      <c r="AE26" s="51">
        <f>VLOOKUP($D26,Résultats!$B$2:$AZ$251,AE$2,FALSE)</f>
        <v>1406.3533660000001</v>
      </c>
      <c r="AF26" s="51">
        <f>VLOOKUP($D26,Résultats!$B$2:$AZ$251,AF$2,FALSE)</f>
        <v>1402.395655</v>
      </c>
      <c r="AG26" s="51">
        <f>VLOOKUP($D26,Résultats!$B$2:$AZ$251,AG$2,FALSE)</f>
        <v>1400.228899</v>
      </c>
      <c r="AH26" s="51">
        <f>VLOOKUP($D26,Résultats!$B$2:$AZ$251,AH$2,FALSE)</f>
        <v>1448.8774060000001</v>
      </c>
      <c r="AI26" s="51">
        <f>VLOOKUP($D26,Résultats!$B$2:$AZ$251,AI$2,FALSE)</f>
        <v>1474.0085959999999</v>
      </c>
      <c r="AJ26" s="51">
        <f>VLOOKUP($D26,Résultats!$B$2:$AZ$251,AJ$2,FALSE)</f>
        <v>1480.965655</v>
      </c>
      <c r="AK26" s="51">
        <f>VLOOKUP($D26,Résultats!$B$2:$AZ$251,AK$2,FALSE)</f>
        <v>1480.9719849999999</v>
      </c>
      <c r="AL26" s="51">
        <f>VLOOKUP($D26,Résultats!$B$2:$AZ$251,AL$2,FALSE)</f>
        <v>1475.8377829999999</v>
      </c>
      <c r="AM26" s="100">
        <f>VLOOKUP($D26,Résultats!$B$2:$AZ$251,AM$2,FALSE)</f>
        <v>1469.0085799999999</v>
      </c>
    </row>
    <row r="27" spans="1:39" x14ac:dyDescent="0.25">
      <c r="C27" s="217" t="s">
        <v>490</v>
      </c>
      <c r="D27" s="52" t="s">
        <v>158</v>
      </c>
      <c r="E27" s="53">
        <f>VLOOKUP($D27,Résultats!$B$2:$AZ$251,E$2,FALSE)</f>
        <v>2.2105842679999999</v>
      </c>
      <c r="F27" s="53">
        <f>VLOOKUP($D27,Résultats!$B$2:$AZ$251,F$2,FALSE)</f>
        <v>46.264464420000003</v>
      </c>
      <c r="G27" s="53">
        <f>VLOOKUP($D27,Résultats!$B$2:$AZ$251,G$2,FALSE)</f>
        <v>111.7358953</v>
      </c>
      <c r="H27" s="53">
        <f>VLOOKUP($D27,Résultats!$B$2:$AZ$251,H$2,FALSE)</f>
        <v>143.8557667</v>
      </c>
      <c r="I27" s="53">
        <f>VLOOKUP($D27,Résultats!$B$2:$AZ$251,I$2,FALSE)</f>
        <v>147.6251809</v>
      </c>
      <c r="J27" s="53">
        <f>VLOOKUP($D27,Résultats!$B$2:$AZ$251,J$2,FALSE)</f>
        <v>230.87429109999999</v>
      </c>
      <c r="K27" s="53">
        <f>VLOOKUP($D27,Résultats!$B$2:$AZ$251,K$2,FALSE)</f>
        <v>315.71091999999999</v>
      </c>
      <c r="L27" s="53">
        <f>VLOOKUP($D27,Résultats!$B$2:$AZ$251,L$2,FALSE)</f>
        <v>356.41888230000001</v>
      </c>
      <c r="M27" s="53">
        <f>VLOOKUP($D27,Résultats!$B$2:$AZ$251,M$2,FALSE)</f>
        <v>365.8360745</v>
      </c>
      <c r="N27" s="53">
        <f>VLOOKUP($D27,Résultats!$B$2:$AZ$251,N$2,FALSE)</f>
        <v>298.57987639999999</v>
      </c>
      <c r="O27" s="53">
        <f>VLOOKUP($D27,Résultats!$B$2:$AZ$251,O$2,FALSE)</f>
        <v>528.93400210000004</v>
      </c>
      <c r="P27" s="53">
        <f>VLOOKUP($D27,Résultats!$B$2:$AZ$251,P$2,FALSE)</f>
        <v>597.66655679999997</v>
      </c>
      <c r="Q27" s="53">
        <f>VLOOKUP($D27,Résultats!$B$2:$AZ$251,Q$2,FALSE)</f>
        <v>749.20761289999996</v>
      </c>
      <c r="R27" s="53">
        <f>VLOOKUP($D27,Résultats!$B$2:$AZ$251,R$2,FALSE)</f>
        <v>927.32229199999995</v>
      </c>
      <c r="S27" s="53">
        <f>VLOOKUP($D27,Résultats!$B$2:$AZ$251,S$2,FALSE)</f>
        <v>1108.663939</v>
      </c>
      <c r="T27" s="53">
        <f>VLOOKUP($D27,Résultats!$B$2:$AZ$251,T$2,FALSE)</f>
        <v>1203.0910730000001</v>
      </c>
      <c r="U27" s="53">
        <f>VLOOKUP($D27,Résultats!$B$2:$AZ$251,U$2,FALSE)</f>
        <v>1297.962724</v>
      </c>
      <c r="V27" s="53">
        <f>VLOOKUP($D27,Résultats!$B$2:$AZ$251,V$2,FALSE)</f>
        <v>1365.122169</v>
      </c>
      <c r="W27" s="53">
        <f>VLOOKUP($D27,Résultats!$B$2:$AZ$251,W$2,FALSE)</f>
        <v>1399.6037610000001</v>
      </c>
      <c r="X27" s="53">
        <f>VLOOKUP($D27,Résultats!$B$2:$AZ$251,X$2,FALSE)</f>
        <v>1408.6969099999999</v>
      </c>
      <c r="Y27" s="53">
        <f>VLOOKUP($D27,Résultats!$B$2:$AZ$251,Y$2,FALSE)</f>
        <v>1439.765361</v>
      </c>
      <c r="Z27" s="53">
        <f>VLOOKUP($D27,Résultats!$B$2:$AZ$251,Z$2,FALSE)</f>
        <v>1444.8488950000001</v>
      </c>
      <c r="AA27" s="53">
        <f>VLOOKUP($D27,Résultats!$B$2:$AZ$251,AA$2,FALSE)</f>
        <v>1438.3447100000001</v>
      </c>
      <c r="AB27" s="53">
        <f>VLOOKUP($D27,Résultats!$B$2:$AZ$251,AB$2,FALSE)</f>
        <v>1428.7339320000001</v>
      </c>
      <c r="AC27" s="53">
        <f>VLOOKUP($D27,Résultats!$B$2:$AZ$251,AC$2,FALSE)</f>
        <v>1420.4079750000001</v>
      </c>
      <c r="AD27" s="53">
        <f>VLOOKUP($D27,Résultats!$B$2:$AZ$251,AD$2,FALSE)</f>
        <v>1412.045556</v>
      </c>
      <c r="AE27" s="53">
        <f>VLOOKUP($D27,Résultats!$B$2:$AZ$251,AE$2,FALSE)</f>
        <v>1406.1339049999999</v>
      </c>
      <c r="AF27" s="53">
        <f>VLOOKUP($D27,Résultats!$B$2:$AZ$251,AF$2,FALSE)</f>
        <v>1402.286382</v>
      </c>
      <c r="AG27" s="53">
        <f>VLOOKUP($D27,Résultats!$B$2:$AZ$251,AG$2,FALSE)</f>
        <v>1400.174426</v>
      </c>
      <c r="AH27" s="53">
        <f>VLOOKUP($D27,Résultats!$B$2:$AZ$251,AH$2,FALSE)</f>
        <v>1448.8492639999999</v>
      </c>
      <c r="AI27" s="53">
        <f>VLOOKUP($D27,Résultats!$B$2:$AZ$251,AI$2,FALSE)</f>
        <v>1473.9943020000001</v>
      </c>
      <c r="AJ27" s="53">
        <f>VLOOKUP($D27,Résultats!$B$2:$AZ$251,AJ$2,FALSE)</f>
        <v>1480.9584850000001</v>
      </c>
      <c r="AK27" s="53">
        <f>VLOOKUP($D27,Résultats!$B$2:$AZ$251,AK$2,FALSE)</f>
        <v>1480.968406</v>
      </c>
      <c r="AL27" s="53">
        <f>VLOOKUP($D27,Résultats!$B$2:$AZ$251,AL$2,FALSE)</f>
        <v>1475.836002</v>
      </c>
      <c r="AM27" s="213">
        <f>VLOOKUP($D27,Résultats!$B$2:$AZ$251,AM$2,FALSE)</f>
        <v>1469.007695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6.5836415799999997E-3</v>
      </c>
      <c r="F28" s="25">
        <f>VLOOKUP($D28,Résultats!$B$2:$AZ$251,F$2,FALSE)</f>
        <v>0.82254868420000005</v>
      </c>
      <c r="G28" s="25">
        <f>VLOOKUP($D28,Résultats!$B$2:$AZ$251,G$2,FALSE)</f>
        <v>1.614477242</v>
      </c>
      <c r="H28" s="25">
        <f>VLOOKUP($D28,Résultats!$B$2:$AZ$251,H$2,FALSE)</f>
        <v>2.3408444749999999</v>
      </c>
      <c r="I28" s="25">
        <f>VLOOKUP($D28,Résultats!$B$2:$AZ$251,I$2,FALSE)</f>
        <v>2.680274957</v>
      </c>
      <c r="J28" s="25">
        <f>VLOOKUP($D28,Résultats!$B$2:$AZ$251,J$2,FALSE)</f>
        <v>4.690709719</v>
      </c>
      <c r="K28" s="25">
        <f>VLOOKUP($D28,Résultats!$B$2:$AZ$251,K$2,FALSE)</f>
        <v>10.27044615</v>
      </c>
      <c r="L28" s="25">
        <f>VLOOKUP($D28,Résultats!$B$2:$AZ$251,L$2,FALSE)</f>
        <v>14.53409811</v>
      </c>
      <c r="M28" s="25">
        <f>VLOOKUP($D28,Résultats!$B$2:$AZ$251,M$2,FALSE)</f>
        <v>15.94142972</v>
      </c>
      <c r="N28" s="25">
        <f>VLOOKUP($D28,Résultats!$B$2:$AZ$251,N$2,FALSE)</f>
        <v>13.078835010000001</v>
      </c>
      <c r="O28" s="25">
        <f>VLOOKUP($D28,Résultats!$B$2:$AZ$251,O$2,FALSE)</f>
        <v>25.536839560000001</v>
      </c>
      <c r="P28" s="25">
        <f>VLOOKUP($D28,Résultats!$B$2:$AZ$251,P$2,FALSE)</f>
        <v>30.657001380000001</v>
      </c>
      <c r="Q28" s="25">
        <f>VLOOKUP($D28,Résultats!$B$2:$AZ$251,Q$2,FALSE)</f>
        <v>40.656089119999997</v>
      </c>
      <c r="R28" s="25">
        <f>VLOOKUP($D28,Résultats!$B$2:$AZ$251,R$2,FALSE)</f>
        <v>53.057885310000003</v>
      </c>
      <c r="S28" s="25">
        <f>VLOOKUP($D28,Résultats!$B$2:$AZ$251,S$2,FALSE)</f>
        <v>66.684951150000003</v>
      </c>
      <c r="T28" s="25">
        <f>VLOOKUP($D28,Résultats!$B$2:$AZ$251,T$2,FALSE)</f>
        <v>75.932451900000004</v>
      </c>
      <c r="U28" s="25">
        <f>VLOOKUP($D28,Résultats!$B$2:$AZ$251,U$2,FALSE)</f>
        <v>85.829996370000003</v>
      </c>
      <c r="V28" s="25">
        <f>VLOOKUP($D28,Résultats!$B$2:$AZ$251,V$2,FALSE)</f>
        <v>94.451021850000004</v>
      </c>
      <c r="W28" s="25">
        <f>VLOOKUP($D28,Résultats!$B$2:$AZ$251,W$2,FALSE)</f>
        <v>101.20766740000001</v>
      </c>
      <c r="X28" s="25">
        <f>VLOOKUP($D28,Résultats!$B$2:$AZ$251,X$2,FALSE)</f>
        <v>106.367935</v>
      </c>
      <c r="Y28" s="25">
        <f>VLOOKUP($D28,Résultats!$B$2:$AZ$251,Y$2,FALSE)</f>
        <v>113.4946406</v>
      </c>
      <c r="Z28" s="25">
        <f>VLOOKUP($D28,Résultats!$B$2:$AZ$251,Z$2,FALSE)</f>
        <v>118.8591502</v>
      </c>
      <c r="AA28" s="25">
        <f>VLOOKUP($D28,Résultats!$B$2:$AZ$251,AA$2,FALSE)</f>
        <v>123.4513226</v>
      </c>
      <c r="AB28" s="25">
        <f>VLOOKUP($D28,Résultats!$B$2:$AZ$251,AB$2,FALSE)</f>
        <v>127.9106465</v>
      </c>
      <c r="AC28" s="25">
        <f>VLOOKUP($D28,Résultats!$B$2:$AZ$251,AC$2,FALSE)</f>
        <v>132.60720549999999</v>
      </c>
      <c r="AD28" s="25">
        <f>VLOOKUP($D28,Résultats!$B$2:$AZ$251,AD$2,FALSE)</f>
        <v>136.6343578</v>
      </c>
      <c r="AE28" s="25">
        <f>VLOOKUP($D28,Résultats!$B$2:$AZ$251,AE$2,FALSE)</f>
        <v>140.9824457</v>
      </c>
      <c r="AF28" s="25">
        <f>VLOOKUP($D28,Résultats!$B$2:$AZ$251,AF$2,FALSE)</f>
        <v>145.61948279999999</v>
      </c>
      <c r="AG28" s="25">
        <f>VLOOKUP($D28,Résultats!$B$2:$AZ$251,AG$2,FALSE)</f>
        <v>150.51521249999999</v>
      </c>
      <c r="AH28" s="25">
        <f>VLOOKUP($D28,Résultats!$B$2:$AZ$251,AH$2,FALSE)</f>
        <v>174.67193549999999</v>
      </c>
      <c r="AI28" s="25">
        <f>VLOOKUP($D28,Résultats!$B$2:$AZ$251,AI$2,FALSE)</f>
        <v>183.46585339999999</v>
      </c>
      <c r="AJ28" s="25">
        <f>VLOOKUP($D28,Résultats!$B$2:$AZ$251,AJ$2,FALSE)</f>
        <v>190.16786400000001</v>
      </c>
      <c r="AK28" s="25">
        <f>VLOOKUP($D28,Résultats!$B$2:$AZ$251,AK$2,FALSE)</f>
        <v>196.0330941</v>
      </c>
      <c r="AL28" s="25">
        <f>VLOOKUP($D28,Résultats!$B$2:$AZ$251,AL$2,FALSE)</f>
        <v>201.21268219999999</v>
      </c>
      <c r="AM28" s="102">
        <f>VLOOKUP($D28,Résultats!$B$2:$AZ$251,AM$2,FALSE)</f>
        <v>206.12108330000001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1.5091732199999999E-2</v>
      </c>
      <c r="F29" s="25">
        <f>VLOOKUP($D29,Résultats!$B$2:$AZ$251,F$2,FALSE)</f>
        <v>0.77234048359999996</v>
      </c>
      <c r="G29" s="25">
        <f>VLOOKUP($D29,Résultats!$B$2:$AZ$251,G$2,FALSE)</f>
        <v>1.6231565240000001</v>
      </c>
      <c r="H29" s="25">
        <f>VLOOKUP($D29,Résultats!$B$2:$AZ$251,H$2,FALSE)</f>
        <v>2.2609538900000001</v>
      </c>
      <c r="I29" s="25">
        <f>VLOOKUP($D29,Résultats!$B$2:$AZ$251,I$2,FALSE)</f>
        <v>2.5003766270000001</v>
      </c>
      <c r="J29" s="25">
        <f>VLOOKUP($D29,Résultats!$B$2:$AZ$251,J$2,FALSE)</f>
        <v>4.231003523</v>
      </c>
      <c r="K29" s="25">
        <f>VLOOKUP($D29,Résultats!$B$2:$AZ$251,K$2,FALSE)</f>
        <v>8.1879647989999995</v>
      </c>
      <c r="L29" s="25">
        <f>VLOOKUP($D29,Résultats!$B$2:$AZ$251,L$2,FALSE)</f>
        <v>10.99026975</v>
      </c>
      <c r="M29" s="25">
        <f>VLOOKUP($D29,Résultats!$B$2:$AZ$251,M$2,FALSE)</f>
        <v>11.872318050000001</v>
      </c>
      <c r="N29" s="25">
        <f>VLOOKUP($D29,Résultats!$B$2:$AZ$251,N$2,FALSE)</f>
        <v>7.1671803250000004</v>
      </c>
      <c r="O29" s="25">
        <f>VLOOKUP($D29,Résultats!$B$2:$AZ$251,O$2,FALSE)</f>
        <v>18.576486280000001</v>
      </c>
      <c r="P29" s="25">
        <f>VLOOKUP($D29,Résultats!$B$2:$AZ$251,P$2,FALSE)</f>
        <v>21.991544749999999</v>
      </c>
      <c r="Q29" s="25">
        <f>VLOOKUP($D29,Résultats!$B$2:$AZ$251,Q$2,FALSE)</f>
        <v>28.784359769999998</v>
      </c>
      <c r="R29" s="25">
        <f>VLOOKUP($D29,Résultats!$B$2:$AZ$251,R$2,FALSE)</f>
        <v>37.098769079999997</v>
      </c>
      <c r="S29" s="25">
        <f>VLOOKUP($D29,Résultats!$B$2:$AZ$251,S$2,FALSE)</f>
        <v>46.072710020000002</v>
      </c>
      <c r="T29" s="25">
        <f>VLOOKUP($D29,Résultats!$B$2:$AZ$251,T$2,FALSE)</f>
        <v>51.85106373</v>
      </c>
      <c r="U29" s="25">
        <f>VLOOKUP($D29,Résultats!$B$2:$AZ$251,U$2,FALSE)</f>
        <v>57.93592537</v>
      </c>
      <c r="V29" s="25">
        <f>VLOOKUP($D29,Résultats!$B$2:$AZ$251,V$2,FALSE)</f>
        <v>63.028519240000001</v>
      </c>
      <c r="W29" s="25">
        <f>VLOOKUP($D29,Résultats!$B$2:$AZ$251,W$2,FALSE)</f>
        <v>66.769269800000004</v>
      </c>
      <c r="X29" s="25">
        <f>VLOOKUP($D29,Résultats!$B$2:$AZ$251,X$2,FALSE)</f>
        <v>69.372445069999998</v>
      </c>
      <c r="Y29" s="25">
        <f>VLOOKUP($D29,Résultats!$B$2:$AZ$251,Y$2,FALSE)</f>
        <v>73.157366839999995</v>
      </c>
      <c r="Z29" s="25">
        <f>VLOOKUP($D29,Résultats!$B$2:$AZ$251,Z$2,FALSE)</f>
        <v>75.704739340000003</v>
      </c>
      <c r="AA29" s="25">
        <f>VLOOKUP($D29,Résultats!$B$2:$AZ$251,AA$2,FALSE)</f>
        <v>77.672525089999894</v>
      </c>
      <c r="AB29" s="25">
        <f>VLOOKUP($D29,Résultats!$B$2:$AZ$251,AB$2,FALSE)</f>
        <v>79.473073020000001</v>
      </c>
      <c r="AC29" s="25">
        <f>VLOOKUP($D29,Résultats!$B$2:$AZ$251,AC$2,FALSE)</f>
        <v>81.335049429999998</v>
      </c>
      <c r="AD29" s="25">
        <f>VLOOKUP($D29,Résultats!$B$2:$AZ$251,AD$2,FALSE)</f>
        <v>82.856414119999997</v>
      </c>
      <c r="AE29" s="25">
        <f>VLOOKUP($D29,Résultats!$B$2:$AZ$251,AE$2,FALSE)</f>
        <v>84.503877790000004</v>
      </c>
      <c r="AF29" s="25">
        <f>VLOOKUP($D29,Résultats!$B$2:$AZ$251,AF$2,FALSE)</f>
        <v>86.253745570000007</v>
      </c>
      <c r="AG29" s="25">
        <f>VLOOKUP($D29,Résultats!$B$2:$AZ$251,AG$2,FALSE)</f>
        <v>88.084410779999999</v>
      </c>
      <c r="AH29" s="25">
        <f>VLOOKUP($D29,Résultats!$B$2:$AZ$251,AH$2,FALSE)</f>
        <v>97.917587920000003</v>
      </c>
      <c r="AI29" s="25">
        <f>VLOOKUP($D29,Résultats!$B$2:$AZ$251,AI$2,FALSE)</f>
        <v>101.53094</v>
      </c>
      <c r="AJ29" s="25">
        <f>VLOOKUP($D29,Résultats!$B$2:$AZ$251,AJ$2,FALSE)</f>
        <v>103.8802486</v>
      </c>
      <c r="AK29" s="25">
        <f>VLOOKUP($D29,Résultats!$B$2:$AZ$251,AK$2,FALSE)</f>
        <v>105.6908847</v>
      </c>
      <c r="AL29" s="25">
        <f>VLOOKUP($D29,Résultats!$B$2:$AZ$251,AL$2,FALSE)</f>
        <v>107.0643532</v>
      </c>
      <c r="AM29" s="102">
        <f>VLOOKUP($D29,Résultats!$B$2:$AZ$251,AM$2,FALSE)</f>
        <v>108.2348101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6.1784944000000001E-2</v>
      </c>
      <c r="F30" s="25">
        <f>VLOOKUP($D30,Résultats!$B$2:$AZ$251,F$2,FALSE)</f>
        <v>1.4591654140000001</v>
      </c>
      <c r="G30" s="25">
        <f>VLOOKUP($D30,Résultats!$B$2:$AZ$251,G$2,FALSE)</f>
        <v>3.446093072</v>
      </c>
      <c r="H30" s="25">
        <f>VLOOKUP($D30,Résultats!$B$2:$AZ$251,H$2,FALSE)</f>
        <v>4.4926229089999996</v>
      </c>
      <c r="I30" s="25">
        <f>VLOOKUP($D30,Résultats!$B$2:$AZ$251,I$2,FALSE)</f>
        <v>4.6672269670000004</v>
      </c>
      <c r="J30" s="25">
        <f>VLOOKUP($D30,Résultats!$B$2:$AZ$251,J$2,FALSE)</f>
        <v>7.3965354689999998</v>
      </c>
      <c r="K30" s="25">
        <f>VLOOKUP($D30,Résultats!$B$2:$AZ$251,K$2,FALSE)</f>
        <v>10.73644781</v>
      </c>
      <c r="L30" s="25">
        <f>VLOOKUP($D30,Résultats!$B$2:$AZ$251,L$2,FALSE)</f>
        <v>12.45259242</v>
      </c>
      <c r="M30" s="25">
        <f>VLOOKUP($D30,Résultats!$B$2:$AZ$251,M$2,FALSE)</f>
        <v>12.87034186</v>
      </c>
      <c r="N30" s="25">
        <f>VLOOKUP($D30,Résultats!$B$2:$AZ$251,N$2,FALSE)</f>
        <v>10.55720876</v>
      </c>
      <c r="O30" s="25">
        <f>VLOOKUP($D30,Résultats!$B$2:$AZ$251,O$2,FALSE)</f>
        <v>18.779924390000001</v>
      </c>
      <c r="P30" s="25">
        <f>VLOOKUP($D30,Résultats!$B$2:$AZ$251,P$2,FALSE)</f>
        <v>21.311918370000001</v>
      </c>
      <c r="Q30" s="25">
        <f>VLOOKUP($D30,Résultats!$B$2:$AZ$251,Q$2,FALSE)</f>
        <v>26.79771354</v>
      </c>
      <c r="R30" s="25">
        <f>VLOOKUP($D30,Résultats!$B$2:$AZ$251,R$2,FALSE)</f>
        <v>33.23177931</v>
      </c>
      <c r="S30" s="25">
        <f>VLOOKUP($D30,Résultats!$B$2:$AZ$251,S$2,FALSE)</f>
        <v>39.761427189999999</v>
      </c>
      <c r="T30" s="25">
        <f>VLOOKUP($D30,Résultats!$B$2:$AZ$251,T$2,FALSE)</f>
        <v>43.133914840000003</v>
      </c>
      <c r="U30" s="25">
        <f>VLOOKUP($D30,Résultats!$B$2:$AZ$251,U$2,FALSE)</f>
        <v>46.46692565</v>
      </c>
      <c r="V30" s="25">
        <f>VLOOKUP($D30,Résultats!$B$2:$AZ$251,V$2,FALSE)</f>
        <v>48.741186599999999</v>
      </c>
      <c r="W30" s="25">
        <f>VLOOKUP($D30,Résultats!$B$2:$AZ$251,W$2,FALSE)</f>
        <v>49.776455759999997</v>
      </c>
      <c r="X30" s="25">
        <f>VLOOKUP($D30,Résultats!$B$2:$AZ$251,X$2,FALSE)</f>
        <v>49.835835099999997</v>
      </c>
      <c r="Y30" s="25">
        <f>VLOOKUP($D30,Résultats!$B$2:$AZ$251,Y$2,FALSE)</f>
        <v>50.5874959</v>
      </c>
      <c r="Z30" s="25">
        <f>VLOOKUP($D30,Résultats!$B$2:$AZ$251,Z$2,FALSE)</f>
        <v>50.33426936</v>
      </c>
      <c r="AA30" s="25">
        <f>VLOOKUP($D30,Résultats!$B$2:$AZ$251,AA$2,FALSE)</f>
        <v>49.586922209999997</v>
      </c>
      <c r="AB30" s="25">
        <f>VLOOKUP($D30,Résultats!$B$2:$AZ$251,AB$2,FALSE)</f>
        <v>48.640614550000002</v>
      </c>
      <c r="AC30" s="25">
        <f>VLOOKUP($D30,Résultats!$B$2:$AZ$251,AC$2,FALSE)</f>
        <v>47.642112789999999</v>
      </c>
      <c r="AD30" s="25">
        <f>VLOOKUP($D30,Résultats!$B$2:$AZ$251,AD$2,FALSE)</f>
        <v>46.662129010000001</v>
      </c>
      <c r="AE30" s="25">
        <f>VLOOKUP($D30,Résultats!$B$2:$AZ$251,AE$2,FALSE)</f>
        <v>45.686359840000001</v>
      </c>
      <c r="AF30" s="25">
        <f>VLOOKUP($D30,Résultats!$B$2:$AZ$251,AF$2,FALSE)</f>
        <v>44.698687450000001</v>
      </c>
      <c r="AG30" s="25">
        <f>VLOOKUP($D30,Résultats!$B$2:$AZ$251,AG$2,FALSE)</f>
        <v>43.686020620000001</v>
      </c>
      <c r="AH30" s="25">
        <f>VLOOKUP($D30,Résultats!$B$2:$AZ$251,AH$2,FALSE)</f>
        <v>41.165371260000001</v>
      </c>
      <c r="AI30" s="25">
        <f>VLOOKUP($D30,Résultats!$B$2:$AZ$251,AI$2,FALSE)</f>
        <v>40.491661579999999</v>
      </c>
      <c r="AJ30" s="25">
        <f>VLOOKUP($D30,Résultats!$B$2:$AZ$251,AJ$2,FALSE)</f>
        <v>39.207656159999999</v>
      </c>
      <c r="AK30" s="25">
        <f>VLOOKUP($D30,Résultats!$B$2:$AZ$251,AK$2,FALSE)</f>
        <v>37.657388689999998</v>
      </c>
      <c r="AL30" s="25">
        <f>VLOOKUP($D30,Résultats!$B$2:$AZ$251,AL$2,FALSE)</f>
        <v>35.912035000000003</v>
      </c>
      <c r="AM30" s="102">
        <f>VLOOKUP($D30,Résultats!$B$2:$AZ$251,AM$2,FALSE)</f>
        <v>34.073348629999998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1.4514397509999999</v>
      </c>
      <c r="F31" s="25">
        <f>VLOOKUP($D31,Résultats!$B$2:$AZ$251,F$2,FALSE)</f>
        <v>30.13035047</v>
      </c>
      <c r="G31" s="25">
        <f>VLOOKUP($D31,Résultats!$B$2:$AZ$251,G$2,FALSE)</f>
        <v>72.965900189999999</v>
      </c>
      <c r="H31" s="25">
        <f>VLOOKUP($D31,Résultats!$B$2:$AZ$251,H$2,FALSE)</f>
        <v>93.802769819999995</v>
      </c>
      <c r="I31" s="25">
        <f>VLOOKUP($D31,Résultats!$B$2:$AZ$251,I$2,FALSE)</f>
        <v>96.113343150000006</v>
      </c>
      <c r="J31" s="25">
        <f>VLOOKUP($D31,Résultats!$B$2:$AZ$251,J$2,FALSE)</f>
        <v>150.0477703</v>
      </c>
      <c r="K31" s="25">
        <f>VLOOKUP($D31,Résultats!$B$2:$AZ$251,K$2,FALSE)</f>
        <v>203.08617430000001</v>
      </c>
      <c r="L31" s="25">
        <f>VLOOKUP($D31,Résultats!$B$2:$AZ$251,L$2,FALSE)</f>
        <v>227.634331</v>
      </c>
      <c r="M31" s="25">
        <f>VLOOKUP($D31,Résultats!$B$2:$AZ$251,M$2,FALSE)</f>
        <v>233.0726244</v>
      </c>
      <c r="N31" s="25">
        <f>VLOOKUP($D31,Résultats!$B$2:$AZ$251,N$2,FALSE)</f>
        <v>190.26699099999999</v>
      </c>
      <c r="O31" s="25">
        <f>VLOOKUP($D31,Résultats!$B$2:$AZ$251,O$2,FALSE)</f>
        <v>335.5720943</v>
      </c>
      <c r="P31" s="25">
        <f>VLOOKUP($D31,Résultats!$B$2:$AZ$251,P$2,FALSE)</f>
        <v>378.15196320000001</v>
      </c>
      <c r="Q31" s="25">
        <f>VLOOKUP($D31,Résultats!$B$2:$AZ$251,Q$2,FALSE)</f>
        <v>472.76169010000001</v>
      </c>
      <c r="R31" s="25">
        <f>VLOOKUP($D31,Résultats!$B$2:$AZ$251,R$2,FALSE)</f>
        <v>583.58559149999996</v>
      </c>
      <c r="S31" s="25">
        <f>VLOOKUP($D31,Résultats!$B$2:$AZ$251,S$2,FALSE)</f>
        <v>695.83833489999995</v>
      </c>
      <c r="T31" s="25">
        <f>VLOOKUP($D31,Résultats!$B$2:$AZ$251,T$2,FALSE)</f>
        <v>753.04763609999998</v>
      </c>
      <c r="U31" s="25">
        <f>VLOOKUP($D31,Résultats!$B$2:$AZ$251,U$2,FALSE)</f>
        <v>810.1720894</v>
      </c>
      <c r="V31" s="25">
        <f>VLOOKUP($D31,Résultats!$B$2:$AZ$251,V$2,FALSE)</f>
        <v>849.67379129999995</v>
      </c>
      <c r="W31" s="25">
        <f>VLOOKUP($D31,Résultats!$B$2:$AZ$251,W$2,FALSE)</f>
        <v>868.60358140000005</v>
      </c>
      <c r="X31" s="25">
        <f>VLOOKUP($D31,Résultats!$B$2:$AZ$251,X$2,FALSE)</f>
        <v>871.6359751</v>
      </c>
      <c r="Y31" s="25">
        <f>VLOOKUP($D31,Résultats!$B$2:$AZ$251,Y$2,FALSE)</f>
        <v>888.08604089999994</v>
      </c>
      <c r="Z31" s="25">
        <f>VLOOKUP($D31,Résultats!$B$2:$AZ$251,Z$2,FALSE)</f>
        <v>888.34141639999996</v>
      </c>
      <c r="AA31" s="25">
        <f>VLOOKUP($D31,Résultats!$B$2:$AZ$251,AA$2,FALSE)</f>
        <v>881.36803359999999</v>
      </c>
      <c r="AB31" s="25">
        <f>VLOOKUP($D31,Résultats!$B$2:$AZ$251,AB$2,FALSE)</f>
        <v>872.41552909999996</v>
      </c>
      <c r="AC31" s="25">
        <f>VLOOKUP($D31,Résultats!$B$2:$AZ$251,AC$2,FALSE)</f>
        <v>864.18034120000004</v>
      </c>
      <c r="AD31" s="25">
        <f>VLOOKUP($D31,Résultats!$B$2:$AZ$251,AD$2,FALSE)</f>
        <v>856.31279070000005</v>
      </c>
      <c r="AE31" s="25">
        <f>VLOOKUP($D31,Résultats!$B$2:$AZ$251,AE$2,FALSE)</f>
        <v>849.88808459999996</v>
      </c>
      <c r="AF31" s="25">
        <f>VLOOKUP($D31,Résultats!$B$2:$AZ$251,AF$2,FALSE)</f>
        <v>844.66990310000006</v>
      </c>
      <c r="AG31" s="25">
        <f>VLOOKUP($D31,Résultats!$B$2:$AZ$251,AG$2,FALSE)</f>
        <v>840.45943390000002</v>
      </c>
      <c r="AH31" s="25">
        <f>VLOOKUP($D31,Résultats!$B$2:$AZ$251,AH$2,FALSE)</f>
        <v>858.88384640000004</v>
      </c>
      <c r="AI31" s="25">
        <f>VLOOKUP($D31,Résultats!$B$2:$AZ$251,AI$2,FALSE)</f>
        <v>870.53179769999997</v>
      </c>
      <c r="AJ31" s="25">
        <f>VLOOKUP($D31,Résultats!$B$2:$AZ$251,AJ$2,FALSE)</f>
        <v>871.36058439999999</v>
      </c>
      <c r="AK31" s="25">
        <f>VLOOKUP($D31,Résultats!$B$2:$AZ$251,AK$2,FALSE)</f>
        <v>868.08216860000005</v>
      </c>
      <c r="AL31" s="25">
        <f>VLOOKUP($D31,Résultats!$B$2:$AZ$251,AL$2,FALSE)</f>
        <v>861.80942400000004</v>
      </c>
      <c r="AM31" s="102">
        <f>VLOOKUP($D31,Résultats!$B$2:$AZ$251,AM$2,FALSE)</f>
        <v>854.58658930000001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0.57206780960000003</v>
      </c>
      <c r="F32" s="25">
        <f>VLOOKUP($D32,Résultats!$B$2:$AZ$251,F$2,FALSE)</f>
        <v>11.50337208</v>
      </c>
      <c r="G32" s="25">
        <f>VLOOKUP($D32,Résultats!$B$2:$AZ$251,G$2,FALSE)</f>
        <v>28.062418560000001</v>
      </c>
      <c r="H32" s="25">
        <f>VLOOKUP($D32,Résultats!$B$2:$AZ$251,H$2,FALSE)</f>
        <v>35.932078859999997</v>
      </c>
      <c r="I32" s="25">
        <f>VLOOKUP($D32,Résultats!$B$2:$AZ$251,I$2,FALSE)</f>
        <v>36.664196269999998</v>
      </c>
      <c r="J32" s="25">
        <f>VLOOKUP($D32,Résultats!$B$2:$AZ$251,J$2,FALSE)</f>
        <v>56.963846840000002</v>
      </c>
      <c r="K32" s="25">
        <f>VLOOKUP($D32,Résultats!$B$2:$AZ$251,K$2,FALSE)</f>
        <v>74.989182459999995</v>
      </c>
      <c r="L32" s="25">
        <f>VLOOKUP($D32,Résultats!$B$2:$AZ$251,L$2,FALSE)</f>
        <v>82.459081249999997</v>
      </c>
      <c r="M32" s="25">
        <f>VLOOKUP($D32,Résultats!$B$2:$AZ$251,M$2,FALSE)</f>
        <v>83.878304740000004</v>
      </c>
      <c r="N32" s="25">
        <f>VLOOKUP($D32,Résultats!$B$2:$AZ$251,N$2,FALSE)</f>
        <v>68.512429870000005</v>
      </c>
      <c r="O32" s="25">
        <f>VLOOKUP($D32,Résultats!$B$2:$AZ$251,O$2,FALSE)</f>
        <v>119.4398947</v>
      </c>
      <c r="P32" s="25">
        <f>VLOOKUP($D32,Résultats!$B$2:$AZ$251,P$2,FALSE)</f>
        <v>133.64491240000001</v>
      </c>
      <c r="Q32" s="25">
        <f>VLOOKUP($D32,Résultats!$B$2:$AZ$251,Q$2,FALSE)</f>
        <v>165.91867350000001</v>
      </c>
      <c r="R32" s="25">
        <f>VLOOKUP($D32,Résultats!$B$2:$AZ$251,R$2,FALSE)</f>
        <v>203.39856399999999</v>
      </c>
      <c r="S32" s="25">
        <f>VLOOKUP($D32,Résultats!$B$2:$AZ$251,S$2,FALSE)</f>
        <v>240.86083199999999</v>
      </c>
      <c r="T32" s="25">
        <f>VLOOKUP($D32,Résultats!$B$2:$AZ$251,T$2,FALSE)</f>
        <v>258.8631378</v>
      </c>
      <c r="U32" s="25">
        <f>VLOOKUP($D32,Résultats!$B$2:$AZ$251,U$2,FALSE)</f>
        <v>276.55392069999999</v>
      </c>
      <c r="V32" s="25">
        <f>VLOOKUP($D32,Résultats!$B$2:$AZ$251,V$2,FALSE)</f>
        <v>287.9885304</v>
      </c>
      <c r="W32" s="25">
        <f>VLOOKUP($D32,Résultats!$B$2:$AZ$251,W$2,FALSE)</f>
        <v>292.29656349999999</v>
      </c>
      <c r="X32" s="25">
        <f>VLOOKUP($D32,Résultats!$B$2:$AZ$251,X$2,FALSE)</f>
        <v>291.18404930000003</v>
      </c>
      <c r="Y32" s="25">
        <f>VLOOKUP($D32,Résultats!$B$2:$AZ$251,Y$2,FALSE)</f>
        <v>294.45910980000002</v>
      </c>
      <c r="Z32" s="25">
        <f>VLOOKUP($D32,Résultats!$B$2:$AZ$251,Z$2,FALSE)</f>
        <v>292.28814490000002</v>
      </c>
      <c r="AA32" s="25">
        <f>VLOOKUP($D32,Résultats!$B$2:$AZ$251,AA$2,FALSE)</f>
        <v>287.71903509999999</v>
      </c>
      <c r="AB32" s="25">
        <f>VLOOKUP($D32,Résultats!$B$2:$AZ$251,AB$2,FALSE)</f>
        <v>282.51329679999998</v>
      </c>
      <c r="AC32" s="25">
        <f>VLOOKUP($D32,Résultats!$B$2:$AZ$251,AC$2,FALSE)</f>
        <v>277.5623099</v>
      </c>
      <c r="AD32" s="25">
        <f>VLOOKUP($D32,Résultats!$B$2:$AZ$251,AD$2,FALSE)</f>
        <v>273.07529369999997</v>
      </c>
      <c r="AE32" s="25">
        <f>VLOOKUP($D32,Résultats!$B$2:$AZ$251,AE$2,FALSE)</f>
        <v>269.07889779999999</v>
      </c>
      <c r="AF32" s="25">
        <f>VLOOKUP($D32,Résultats!$B$2:$AZ$251,AF$2,FALSE)</f>
        <v>265.50054649999998</v>
      </c>
      <c r="AG32" s="25">
        <f>VLOOKUP($D32,Résultats!$B$2:$AZ$251,AG$2,FALSE)</f>
        <v>262.28077689999998</v>
      </c>
      <c r="AH32" s="25">
        <f>VLOOKUP($D32,Résultats!$B$2:$AZ$251,AH$2,FALSE)</f>
        <v>261.60998280000001</v>
      </c>
      <c r="AI32" s="25">
        <f>VLOOKUP($D32,Résultats!$B$2:$AZ$251,AI$2,FALSE)</f>
        <v>263.36971510000001</v>
      </c>
      <c r="AJ32" s="25">
        <f>VLOOKUP($D32,Résultats!$B$2:$AZ$251,AJ$2,FALSE)</f>
        <v>261.8917141</v>
      </c>
      <c r="AK32" s="25">
        <f>VLOOKUP($D32,Résultats!$B$2:$AZ$251,AK$2,FALSE)</f>
        <v>259.25142870000002</v>
      </c>
      <c r="AL32" s="25">
        <f>VLOOKUP($D32,Résultats!$B$2:$AZ$251,AL$2,FALSE)</f>
        <v>255.80630629999999</v>
      </c>
      <c r="AM32" s="102">
        <f>VLOOKUP($D32,Résultats!$B$2:$AZ$251,AM$2,FALSE)</f>
        <v>252.17650459999999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7.7990830999999997E-3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2.2298022899999999E-2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9.5817306599999999E-2</v>
      </c>
      <c r="F34" s="55">
        <f>VLOOKUP($D34,Résultats!$B$2:$AZ$251,F$2,FALSE)</f>
        <v>1.576687293</v>
      </c>
      <c r="G34" s="55">
        <f>VLOOKUP($D34,Résultats!$B$2:$AZ$251,G$2,FALSE)</f>
        <v>4.0238496939999999</v>
      </c>
      <c r="H34" s="55">
        <f>VLOOKUP($D34,Résultats!$B$2:$AZ$251,H$2,FALSE)</f>
        <v>5.0264967760000001</v>
      </c>
      <c r="I34" s="55">
        <f>VLOOKUP($D34,Résultats!$B$2:$AZ$251,I$2,FALSE)</f>
        <v>4.9997629119999996</v>
      </c>
      <c r="J34" s="55">
        <f>VLOOKUP($D34,Résultats!$B$2:$AZ$251,J$2,FALSE)</f>
        <v>7.5444252670000003</v>
      </c>
      <c r="K34" s="55">
        <f>VLOOKUP($D34,Résultats!$B$2:$AZ$251,K$2,FALSE)</f>
        <v>8.4407045459999903</v>
      </c>
      <c r="L34" s="55">
        <f>VLOOKUP($D34,Résultats!$B$2:$AZ$251,L$2,FALSE)</f>
        <v>8.3485097340000003</v>
      </c>
      <c r="M34" s="55">
        <f>VLOOKUP($D34,Résultats!$B$2:$AZ$251,M$2,FALSE)</f>
        <v>8.2010557249999998</v>
      </c>
      <c r="N34" s="55">
        <f>VLOOKUP($D34,Résultats!$B$2:$AZ$251,N$2,FALSE)</f>
        <v>6.7127960739999999</v>
      </c>
      <c r="O34" s="55">
        <f>VLOOKUP($D34,Résultats!$B$2:$AZ$251,O$2,FALSE)</f>
        <v>11.028762909999999</v>
      </c>
      <c r="P34" s="55">
        <f>VLOOKUP($D34,Résultats!$B$2:$AZ$251,P$2,FALSE)</f>
        <v>11.90921663</v>
      </c>
      <c r="Q34" s="55">
        <f>VLOOKUP($D34,Résultats!$B$2:$AZ$251,Q$2,FALSE)</f>
        <v>14.28908691</v>
      </c>
      <c r="R34" s="55">
        <f>VLOOKUP($D34,Résultats!$B$2:$AZ$251,R$2,FALSE)</f>
        <v>16.94970275</v>
      </c>
      <c r="S34" s="55">
        <f>VLOOKUP($D34,Résultats!$B$2:$AZ$251,S$2,FALSE)</f>
        <v>19.445683450000001</v>
      </c>
      <c r="T34" s="55">
        <f>VLOOKUP($D34,Résultats!$B$2:$AZ$251,T$2,FALSE)</f>
        <v>20.26286837</v>
      </c>
      <c r="U34" s="55">
        <f>VLOOKUP($D34,Résultats!$B$2:$AZ$251,U$2,FALSE)</f>
        <v>21.003866689999999</v>
      </c>
      <c r="V34" s="55">
        <f>VLOOKUP($D34,Résultats!$B$2:$AZ$251,V$2,FALSE)</f>
        <v>21.23911979</v>
      </c>
      <c r="W34" s="55">
        <f>VLOOKUP($D34,Résultats!$B$2:$AZ$251,W$2,FALSE)</f>
        <v>20.950223059999999</v>
      </c>
      <c r="X34" s="55">
        <f>VLOOKUP($D34,Résultats!$B$2:$AZ$251,X$2,FALSE)</f>
        <v>20.30067047</v>
      </c>
      <c r="Y34" s="55">
        <f>VLOOKUP($D34,Résultats!$B$2:$AZ$251,Y$2,FALSE)</f>
        <v>19.980706949999998</v>
      </c>
      <c r="Z34" s="55">
        <f>VLOOKUP($D34,Résultats!$B$2:$AZ$251,Z$2,FALSE)</f>
        <v>19.321175239999999</v>
      </c>
      <c r="AA34" s="55">
        <f>VLOOKUP($D34,Résultats!$B$2:$AZ$251,AA$2,FALSE)</f>
        <v>18.546871670000002</v>
      </c>
      <c r="AB34" s="55">
        <f>VLOOKUP($D34,Résultats!$B$2:$AZ$251,AB$2,FALSE)</f>
        <v>17.780772299999999</v>
      </c>
      <c r="AC34" s="55">
        <f>VLOOKUP($D34,Résultats!$B$2:$AZ$251,AC$2,FALSE)</f>
        <v>17.080955790000001</v>
      </c>
      <c r="AD34" s="55">
        <f>VLOOKUP($D34,Résultats!$B$2:$AZ$251,AD$2,FALSE)</f>
        <v>16.504570820000001</v>
      </c>
      <c r="AE34" s="55">
        <f>VLOOKUP($D34,Résultats!$B$2:$AZ$251,AE$2,FALSE)</f>
        <v>15.994239159999999</v>
      </c>
      <c r="AF34" s="55">
        <f>VLOOKUP($D34,Résultats!$B$2:$AZ$251,AF$2,FALSE)</f>
        <v>15.544016790000001</v>
      </c>
      <c r="AG34" s="55">
        <f>VLOOKUP($D34,Résultats!$B$2:$AZ$251,AG$2,FALSE)</f>
        <v>15.148571110000001</v>
      </c>
      <c r="AH34" s="55">
        <f>VLOOKUP($D34,Résultats!$B$2:$AZ$251,AH$2,FALSE)</f>
        <v>14.60054031</v>
      </c>
      <c r="AI34" s="55">
        <f>VLOOKUP($D34,Résultats!$B$2:$AZ$251,AI$2,FALSE)</f>
        <v>14.60433418</v>
      </c>
      <c r="AJ34" s="55">
        <f>VLOOKUP($D34,Résultats!$B$2:$AZ$251,AJ$2,FALSE)</f>
        <v>14.450417460000001</v>
      </c>
      <c r="AK34" s="55">
        <f>VLOOKUP($D34,Résultats!$B$2:$AZ$251,AK$2,FALSE)</f>
        <v>14.25344117</v>
      </c>
      <c r="AL34" s="55">
        <f>VLOOKUP($D34,Résultats!$B$2:$AZ$251,AL$2,FALSE)</f>
        <v>14.03120161</v>
      </c>
      <c r="AM34" s="214">
        <f>VLOOKUP($D34,Résultats!$B$2:$AZ$251,AM$2,FALSE)</f>
        <v>13.815359150000001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2370.7894160000001</v>
      </c>
      <c r="F35" s="53">
        <f>VLOOKUP($D35,Résultats!$B$2:$AZ$251,F$2,FALSE)</f>
        <v>1894.1225360000001</v>
      </c>
      <c r="G35" s="53">
        <f>VLOOKUP($D35,Résultats!$B$2:$AZ$251,G$2,FALSE)</f>
        <v>2092.0061049999999</v>
      </c>
      <c r="H35" s="53">
        <f>VLOOKUP($D35,Résultats!$B$2:$AZ$251,H$2,FALSE)</f>
        <v>2096.4462330000001</v>
      </c>
      <c r="I35" s="53">
        <f>VLOOKUP($D35,Résultats!$B$2:$AZ$251,I$2,FALSE)</f>
        <v>1686.052518</v>
      </c>
      <c r="J35" s="53">
        <f>VLOOKUP($D35,Résultats!$B$2:$AZ$251,J$2,FALSE)</f>
        <v>2082.7939339999998</v>
      </c>
      <c r="K35" s="53">
        <f>VLOOKUP($D35,Résultats!$B$2:$AZ$251,K$2,FALSE)</f>
        <v>2269.1600330000001</v>
      </c>
      <c r="L35" s="53">
        <f>VLOOKUP($D35,Résultats!$B$2:$AZ$251,L$2,FALSE)</f>
        <v>2061.1703010000001</v>
      </c>
      <c r="M35" s="53">
        <f>VLOOKUP($D35,Résultats!$B$2:$AZ$251,M$2,FALSE)</f>
        <v>1719.3177430000001</v>
      </c>
      <c r="N35" s="53">
        <f>VLOOKUP($D35,Résultats!$B$2:$AZ$251,N$2,FALSE)</f>
        <v>1402.5727360000001</v>
      </c>
      <c r="O35" s="53">
        <f>VLOOKUP($D35,Résultats!$B$2:$AZ$251,O$2,FALSE)</f>
        <v>1573.6371690000001</v>
      </c>
      <c r="P35" s="53">
        <f>VLOOKUP($D35,Résultats!$B$2:$AZ$251,P$2,FALSE)</f>
        <v>1227.79862</v>
      </c>
      <c r="Q35" s="53">
        <f>VLOOKUP($D35,Résultats!$B$2:$AZ$251,Q$2,FALSE)</f>
        <v>961.40014810000002</v>
      </c>
      <c r="R35" s="53">
        <f>VLOOKUP($D35,Résultats!$B$2:$AZ$251,R$2,FALSE)</f>
        <v>724.36421859999996</v>
      </c>
      <c r="S35" s="53">
        <f>VLOOKUP($D35,Résultats!$B$2:$AZ$251,S$2,FALSE)</f>
        <v>510.17738179999998</v>
      </c>
      <c r="T35" s="53">
        <f>VLOOKUP($D35,Résultats!$B$2:$AZ$251,T$2,FALSE)</f>
        <v>314.08865229999998</v>
      </c>
      <c r="U35" s="53">
        <f>VLOOKUP($D35,Résultats!$B$2:$AZ$251,U$2,FALSE)</f>
        <v>185.08277419999999</v>
      </c>
      <c r="V35" s="53">
        <f>VLOOKUP($D35,Résultats!$B$2:$AZ$251,V$2,FALSE)</f>
        <v>102.9115843</v>
      </c>
      <c r="W35" s="53">
        <f>VLOOKUP($D35,Résultats!$B$2:$AZ$251,W$2,FALSE)</f>
        <v>54.470182350000002</v>
      </c>
      <c r="X35" s="53">
        <f>VLOOKUP($D35,Résultats!$B$2:$AZ$251,X$2,FALSE)</f>
        <v>27.87919166</v>
      </c>
      <c r="Y35" s="53">
        <f>VLOOKUP($D35,Résultats!$B$2:$AZ$251,Y$2,FALSE)</f>
        <v>14.36472191</v>
      </c>
      <c r="Z35" s="53">
        <f>VLOOKUP($D35,Résultats!$B$2:$AZ$251,Z$2,FALSE)</f>
        <v>7.2332950709999997</v>
      </c>
      <c r="AA35" s="53">
        <f>VLOOKUP($D35,Résultats!$B$2:$AZ$251,AA$2,FALSE)</f>
        <v>3.6043085239999999</v>
      </c>
      <c r="AB35" s="53">
        <f>VLOOKUP($D35,Résultats!$B$2:$AZ$251,AB$2,FALSE)</f>
        <v>1.7898171679999999</v>
      </c>
      <c r="AC35" s="53">
        <f>VLOOKUP($D35,Résultats!$B$2:$AZ$251,AC$2,FALSE)</f>
        <v>0.88897597569999998</v>
      </c>
      <c r="AD35" s="53">
        <f>VLOOKUP($D35,Résultats!$B$2:$AZ$251,AD$2,FALSE)</f>
        <v>0.44136037989999999</v>
      </c>
      <c r="AE35" s="53">
        <f>VLOOKUP($D35,Résultats!$B$2:$AZ$251,AE$2,FALSE)</f>
        <v>0.21946121430000001</v>
      </c>
      <c r="AF35" s="53">
        <f>VLOOKUP($D35,Résultats!$B$2:$AZ$251,AF$2,FALSE)</f>
        <v>0.1092727961</v>
      </c>
      <c r="AG35" s="53">
        <f>VLOOKUP($D35,Résultats!$B$2:$AZ$251,AG$2,FALSE)</f>
        <v>5.4473031099999999E-2</v>
      </c>
      <c r="AH35" s="53">
        <f>VLOOKUP($D35,Résultats!$B$2:$AZ$251,AH$2,FALSE)</f>
        <v>2.8142032800000001E-2</v>
      </c>
      <c r="AI35" s="53">
        <f>VLOOKUP($D35,Résultats!$B$2:$AZ$251,AI$2,FALSE)</f>
        <v>1.4294015199999999E-2</v>
      </c>
      <c r="AJ35" s="53">
        <f>VLOOKUP($D35,Résultats!$B$2:$AZ$251,AJ$2,FALSE)</f>
        <v>7.1699566999999997E-3</v>
      </c>
      <c r="AK35" s="53">
        <f>VLOOKUP($D35,Résultats!$B$2:$AZ$251,AK$2,FALSE)</f>
        <v>3.5795466700000002E-3</v>
      </c>
      <c r="AL35" s="53">
        <f>VLOOKUP($D35,Résultats!$B$2:$AZ$251,AL$2,FALSE)</f>
        <v>1.78083763E-3</v>
      </c>
      <c r="AM35" s="213">
        <f>VLOOKUP($D35,Résultats!$B$2:$AZ$251,AM$2,FALSE)</f>
        <v>8.8494789099999999E-4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1.185987702</v>
      </c>
      <c r="F36" s="25">
        <f>VLOOKUP($D36,Résultats!$B$2:$AZ$251,F$2,FALSE)</f>
        <v>49.845540700000001</v>
      </c>
      <c r="G36" s="25">
        <f>VLOOKUP($D36,Résultats!$B$2:$AZ$251,G$2,FALSE)</f>
        <v>66.898265469999998</v>
      </c>
      <c r="H36" s="25">
        <f>VLOOKUP($D36,Résultats!$B$2:$AZ$251,H$2,FALSE)</f>
        <v>70.262009730000003</v>
      </c>
      <c r="I36" s="25">
        <f>VLOOKUP($D36,Résultats!$B$2:$AZ$251,I$2,FALSE)</f>
        <v>80.499435050000002</v>
      </c>
      <c r="J36" s="25">
        <f>VLOOKUP($D36,Résultats!$B$2:$AZ$251,J$2,FALSE)</f>
        <v>100.81123770000001</v>
      </c>
      <c r="K36" s="25">
        <f>VLOOKUP($D36,Résultats!$B$2:$AZ$251,K$2,FALSE)</f>
        <v>153.75163570000001</v>
      </c>
      <c r="L36" s="25">
        <f>VLOOKUP($D36,Résultats!$B$2:$AZ$251,L$2,FALSE)</f>
        <v>164.7621943</v>
      </c>
      <c r="M36" s="25">
        <f>VLOOKUP($D36,Résultats!$B$2:$AZ$251,M$2,FALSE)</f>
        <v>151.52186090000001</v>
      </c>
      <c r="N36" s="25">
        <f>VLOOKUP($D36,Résultats!$B$2:$AZ$251,N$2,FALSE)</f>
        <v>123.6830836</v>
      </c>
      <c r="O36" s="25">
        <f>VLOOKUP($D36,Résultats!$B$2:$AZ$251,O$2,FALSE)</f>
        <v>148.80705950000001</v>
      </c>
      <c r="P36" s="25">
        <f>VLOOKUP($D36,Résultats!$B$2:$AZ$251,P$2,FALSE)</f>
        <v>125.7470509</v>
      </c>
      <c r="Q36" s="25">
        <f>VLOOKUP($D36,Résultats!$B$2:$AZ$251,Q$2,FALSE)</f>
        <v>103.3892481</v>
      </c>
      <c r="R36" s="25">
        <f>VLOOKUP($D36,Résultats!$B$2:$AZ$251,R$2,FALSE)</f>
        <v>81.403092450000003</v>
      </c>
      <c r="S36" s="25">
        <f>VLOOKUP($D36,Résultats!$B$2:$AZ$251,S$2,FALSE)</f>
        <v>59.664396480000001</v>
      </c>
      <c r="T36" s="25">
        <f>VLOOKUP($D36,Résultats!$B$2:$AZ$251,T$2,FALSE)</f>
        <v>38.041934589999997</v>
      </c>
      <c r="U36" s="25">
        <f>VLOOKUP($D36,Résultats!$B$2:$AZ$251,U$2,FALSE)</f>
        <v>23.25277513</v>
      </c>
      <c r="V36" s="25">
        <f>VLOOKUP($D36,Résultats!$B$2:$AZ$251,V$2,FALSE)</f>
        <v>13.41362187</v>
      </c>
      <c r="W36" s="25">
        <f>VLOOKUP($D36,Résultats!$B$2:$AZ$251,W$2,FALSE)</f>
        <v>7.3737512919999997</v>
      </c>
      <c r="X36" s="25">
        <f>VLOOKUP($D36,Résultats!$B$2:$AZ$251,X$2,FALSE)</f>
        <v>3.9277494709999998</v>
      </c>
      <c r="Y36" s="25">
        <f>VLOOKUP($D36,Résultats!$B$2:$AZ$251,Y$2,FALSE)</f>
        <v>2.1100521419999998</v>
      </c>
      <c r="Z36" s="25">
        <f>VLOOKUP($D36,Résultats!$B$2:$AZ$251,Z$2,FALSE)</f>
        <v>1.109824634</v>
      </c>
      <c r="AA36" s="25">
        <f>VLOOKUP($D36,Résultats!$B$2:$AZ$251,AA$2,FALSE)</f>
        <v>0.57792100339999997</v>
      </c>
      <c r="AB36" s="25">
        <f>VLOOKUP($D36,Résultats!$B$2:$AZ$251,AB$2,FALSE)</f>
        <v>0.29987750619999998</v>
      </c>
      <c r="AC36" s="25">
        <f>VLOOKUP($D36,Résultats!$B$2:$AZ$251,AC$2,FALSE)</f>
        <v>0.1555218065</v>
      </c>
      <c r="AD36" s="25">
        <f>VLOOKUP($D36,Résultats!$B$2:$AZ$251,AD$2,FALSE)</f>
        <v>8.0561408099999995E-2</v>
      </c>
      <c r="AE36" s="25">
        <f>VLOOKUP($D36,Résultats!$B$2:$AZ$251,AE$2,FALSE)</f>
        <v>4.1749649999999999E-2</v>
      </c>
      <c r="AF36" s="25">
        <f>VLOOKUP($D36,Résultats!$B$2:$AZ$251,AF$2,FALSE)</f>
        <v>2.16240046E-2</v>
      </c>
      <c r="AG36" s="25">
        <f>VLOOKUP($D36,Résultats!$B$2:$AZ$251,AG$2,FALSE)</f>
        <v>1.1192282600000001E-2</v>
      </c>
      <c r="AH36" s="25">
        <f>VLOOKUP($D36,Résultats!$B$2:$AZ$251,AH$2,FALSE)</f>
        <v>6.2919926899999996E-3</v>
      </c>
      <c r="AI36" s="25">
        <f>VLOOKUP($D36,Résultats!$B$2:$AZ$251,AI$2,FALSE)</f>
        <v>3.30645451E-3</v>
      </c>
      <c r="AJ36" s="25">
        <f>VLOOKUP($D36,Résultats!$B$2:$AZ$251,AJ$2,FALSE)</f>
        <v>1.7180243300000001E-3</v>
      </c>
      <c r="AK36" s="25">
        <f>VLOOKUP($D36,Résultats!$B$2:$AZ$251,AK$2,FALSE)</f>
        <v>8.8673668500000003E-4</v>
      </c>
      <c r="AL36" s="25">
        <f>VLOOKUP($D36,Résultats!$B$2:$AZ$251,AL$2,FALSE)</f>
        <v>4.5529900399999998E-4</v>
      </c>
      <c r="AM36" s="102">
        <f>VLOOKUP($D36,Résultats!$B$2:$AZ$251,AM$2,FALSE)</f>
        <v>2.32730292E-4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426.95557259999998</v>
      </c>
      <c r="F37" s="25">
        <f>VLOOKUP($D37,Résultats!$B$2:$AZ$251,F$2,FALSE)</f>
        <v>367.0961719</v>
      </c>
      <c r="G37" s="25">
        <f>VLOOKUP($D37,Résultats!$B$2:$AZ$251,G$2,FALSE)</f>
        <v>408.58427599999999</v>
      </c>
      <c r="H37" s="25">
        <f>VLOOKUP($D37,Résultats!$B$2:$AZ$251,H$2,FALSE)</f>
        <v>411.8779629</v>
      </c>
      <c r="I37" s="25">
        <f>VLOOKUP($D37,Résultats!$B$2:$AZ$251,I$2,FALSE)</f>
        <v>344.08086680000002</v>
      </c>
      <c r="J37" s="25">
        <f>VLOOKUP($D37,Résultats!$B$2:$AZ$251,J$2,FALSE)</f>
        <v>418.12371450000001</v>
      </c>
      <c r="K37" s="25">
        <f>VLOOKUP($D37,Résultats!$B$2:$AZ$251,K$2,FALSE)</f>
        <v>474.93789579999998</v>
      </c>
      <c r="L37" s="25">
        <f>VLOOKUP($D37,Résultats!$B$2:$AZ$251,L$2,FALSE)</f>
        <v>437.97953439999998</v>
      </c>
      <c r="M37" s="25">
        <f>VLOOKUP($D37,Résultats!$B$2:$AZ$251,M$2,FALSE)</f>
        <v>366.64388910000002</v>
      </c>
      <c r="N37" s="25">
        <f>VLOOKUP($D37,Résultats!$B$2:$AZ$251,N$2,FALSE)</f>
        <v>299.15500609999998</v>
      </c>
      <c r="O37" s="25">
        <f>VLOOKUP($D37,Résultats!$B$2:$AZ$251,O$2,FALSE)</f>
        <v>335.75017059999999</v>
      </c>
      <c r="P37" s="25">
        <f>VLOOKUP($D37,Résultats!$B$2:$AZ$251,P$2,FALSE)</f>
        <v>264.1293392</v>
      </c>
      <c r="Q37" s="25">
        <f>VLOOKUP($D37,Résultats!$B$2:$AZ$251,Q$2,FALSE)</f>
        <v>207.7176374</v>
      </c>
      <c r="R37" s="25">
        <f>VLOOKUP($D37,Résultats!$B$2:$AZ$251,R$2,FALSE)</f>
        <v>157.14492630000001</v>
      </c>
      <c r="S37" s="25">
        <f>VLOOKUP($D37,Résultats!$B$2:$AZ$251,S$2,FALSE)</f>
        <v>111.04603059999999</v>
      </c>
      <c r="T37" s="25">
        <f>VLOOKUP($D37,Résultats!$B$2:$AZ$251,T$2,FALSE)</f>
        <v>68.563004410000005</v>
      </c>
      <c r="U37" s="25">
        <f>VLOOKUP($D37,Résultats!$B$2:$AZ$251,U$2,FALSE)</f>
        <v>40.529128300000004</v>
      </c>
      <c r="V37" s="25">
        <f>VLOOKUP($D37,Résultats!$B$2:$AZ$251,V$2,FALSE)</f>
        <v>22.605781019999998</v>
      </c>
      <c r="W37" s="25">
        <f>VLOOKUP($D37,Résultats!$B$2:$AZ$251,W$2,FALSE)</f>
        <v>12.003076999999999</v>
      </c>
      <c r="X37" s="25">
        <f>VLOOKUP($D37,Résultats!$B$2:$AZ$251,X$2,FALSE)</f>
        <v>6.164310575</v>
      </c>
      <c r="Y37" s="25">
        <f>VLOOKUP($D37,Résultats!$B$2:$AZ$251,Y$2,FALSE)</f>
        <v>3.1873650580000001</v>
      </c>
      <c r="Z37" s="25">
        <f>VLOOKUP($D37,Résultats!$B$2:$AZ$251,Z$2,FALSE)</f>
        <v>1.610697085</v>
      </c>
      <c r="AA37" s="25">
        <f>VLOOKUP($D37,Résultats!$B$2:$AZ$251,AA$2,FALSE)</f>
        <v>0.80529619070000003</v>
      </c>
      <c r="AB37" s="25">
        <f>VLOOKUP($D37,Résultats!$B$2:$AZ$251,AB$2,FALSE)</f>
        <v>0.40109345010000003</v>
      </c>
      <c r="AC37" s="25">
        <f>VLOOKUP($D37,Résultats!$B$2:$AZ$251,AC$2,FALSE)</f>
        <v>0.19971350469999999</v>
      </c>
      <c r="AD37" s="25">
        <f>VLOOKUP($D37,Résultats!$B$2:$AZ$251,AD$2,FALSE)</f>
        <v>9.9205385100000001E-2</v>
      </c>
      <c r="AE37" s="25">
        <f>VLOOKUP($D37,Résultats!$B$2:$AZ$251,AE$2,FALSE)</f>
        <v>4.9320335E-2</v>
      </c>
      <c r="AF37" s="25">
        <f>VLOOKUP($D37,Résultats!$B$2:$AZ$251,AF$2,FALSE)</f>
        <v>2.4536213099999999E-2</v>
      </c>
      <c r="AG37" s="25">
        <f>VLOOKUP($D37,Résultats!$B$2:$AZ$251,AG$2,FALSE)</f>
        <v>1.22132595E-2</v>
      </c>
      <c r="AH37" s="25">
        <f>VLOOKUP($D37,Résultats!$B$2:$AZ$251,AH$2,FALSE)</f>
        <v>6.3197628399999997E-3</v>
      </c>
      <c r="AI37" s="25">
        <f>VLOOKUP($D37,Résultats!$B$2:$AZ$251,AI$2,FALSE)</f>
        <v>3.1985784799999999E-3</v>
      </c>
      <c r="AJ37" s="25">
        <f>VLOOKUP($D37,Résultats!$B$2:$AZ$251,AJ$2,FALSE)</f>
        <v>1.5958730400000001E-3</v>
      </c>
      <c r="AK37" s="25">
        <f>VLOOKUP($D37,Résultats!$B$2:$AZ$251,AK$2,FALSE)</f>
        <v>7.9215013700000003E-4</v>
      </c>
      <c r="AL37" s="25">
        <f>VLOOKUP($D37,Résultats!$B$2:$AZ$251,AL$2,FALSE)</f>
        <v>3.916487E-4</v>
      </c>
      <c r="AM37" s="102">
        <f>VLOOKUP($D37,Résultats!$B$2:$AZ$251,AM$2,FALSE)</f>
        <v>1.93505463E-4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673.64101459999995</v>
      </c>
      <c r="F38" s="25">
        <f>VLOOKUP($D38,Résultats!$B$2:$AZ$251,F$2,FALSE)</f>
        <v>549.63795149999999</v>
      </c>
      <c r="G38" s="25">
        <f>VLOOKUP($D38,Résultats!$B$2:$AZ$251,G$2,FALSE)</f>
        <v>608.20817799999998</v>
      </c>
      <c r="H38" s="25">
        <f>VLOOKUP($D38,Résultats!$B$2:$AZ$251,H$2,FALSE)</f>
        <v>611.35750389999998</v>
      </c>
      <c r="I38" s="25">
        <f>VLOOKUP($D38,Résultats!$B$2:$AZ$251,I$2,FALSE)</f>
        <v>497.06437499999998</v>
      </c>
      <c r="J38" s="25">
        <f>VLOOKUP($D38,Résultats!$B$2:$AZ$251,J$2,FALSE)</f>
        <v>610.46356560000004</v>
      </c>
      <c r="K38" s="25">
        <f>VLOOKUP($D38,Résultats!$B$2:$AZ$251,K$2,FALSE)</f>
        <v>667.45415190000006</v>
      </c>
      <c r="L38" s="25">
        <f>VLOOKUP($D38,Résultats!$B$2:$AZ$251,L$2,FALSE)</f>
        <v>603.13445009999998</v>
      </c>
      <c r="M38" s="25">
        <f>VLOOKUP($D38,Résultats!$B$2:$AZ$251,M$2,FALSE)</f>
        <v>500.43162059999997</v>
      </c>
      <c r="N38" s="25">
        <f>VLOOKUP($D38,Résultats!$B$2:$AZ$251,N$2,FALSE)</f>
        <v>408.32539580000002</v>
      </c>
      <c r="O38" s="25">
        <f>VLOOKUP($D38,Résultats!$B$2:$AZ$251,O$2,FALSE)</f>
        <v>455.84312649999998</v>
      </c>
      <c r="P38" s="25">
        <f>VLOOKUP($D38,Résultats!$B$2:$AZ$251,P$2,FALSE)</f>
        <v>354.00740450000001</v>
      </c>
      <c r="Q38" s="25">
        <f>VLOOKUP($D38,Résultats!$B$2:$AZ$251,Q$2,FALSE)</f>
        <v>276.24630710000002</v>
      </c>
      <c r="R38" s="25">
        <f>VLOOKUP($D38,Résultats!$B$2:$AZ$251,R$2,FALSE)</f>
        <v>207.43107069999999</v>
      </c>
      <c r="S38" s="25">
        <f>VLOOKUP($D38,Résultats!$B$2:$AZ$251,S$2,FALSE)</f>
        <v>145.59643890000001</v>
      </c>
      <c r="T38" s="25">
        <f>VLOOKUP($D38,Résultats!$B$2:$AZ$251,T$2,FALSE)</f>
        <v>89.34453594</v>
      </c>
      <c r="U38" s="25">
        <f>VLOOKUP($D38,Résultats!$B$2:$AZ$251,U$2,FALSE)</f>
        <v>52.456264449999999</v>
      </c>
      <c r="V38" s="25">
        <f>VLOOKUP($D38,Résultats!$B$2:$AZ$251,V$2,FALSE)</f>
        <v>29.05195694</v>
      </c>
      <c r="W38" s="25">
        <f>VLOOKUP($D38,Résultats!$B$2:$AZ$251,W$2,FALSE)</f>
        <v>15.309257580000001</v>
      </c>
      <c r="X38" s="25">
        <f>VLOOKUP($D38,Résultats!$B$2:$AZ$251,X$2,FALSE)</f>
        <v>7.7962908569999998</v>
      </c>
      <c r="Y38" s="25">
        <f>VLOOKUP($D38,Résultats!$B$2:$AZ$251,Y$2,FALSE)</f>
        <v>3.9940413320000001</v>
      </c>
      <c r="Z38" s="25">
        <f>VLOOKUP($D38,Résultats!$B$2:$AZ$251,Z$2,FALSE)</f>
        <v>1.998042117</v>
      </c>
      <c r="AA38" s="25">
        <f>VLOOKUP($D38,Résultats!$B$2:$AZ$251,AA$2,FALSE)</f>
        <v>0.98840164060000002</v>
      </c>
      <c r="AB38" s="25">
        <f>VLOOKUP($D38,Résultats!$B$2:$AZ$251,AB$2,FALSE)</f>
        <v>0.4869299527</v>
      </c>
      <c r="AC38" s="25">
        <f>VLOOKUP($D38,Résultats!$B$2:$AZ$251,AC$2,FALSE)</f>
        <v>0.23979218829999999</v>
      </c>
      <c r="AD38" s="25">
        <f>VLOOKUP($D38,Résultats!$B$2:$AZ$251,AD$2,FALSE)</f>
        <v>0.11797288490000001</v>
      </c>
      <c r="AE38" s="25">
        <f>VLOOKUP($D38,Résultats!$B$2:$AZ$251,AE$2,FALSE)</f>
        <v>5.8101218199999999E-2</v>
      </c>
      <c r="AF38" s="25">
        <f>VLOOKUP($D38,Résultats!$B$2:$AZ$251,AF$2,FALSE)</f>
        <v>2.8646722900000001E-2</v>
      </c>
      <c r="AG38" s="25">
        <f>VLOOKUP($D38,Résultats!$B$2:$AZ$251,AG$2,FALSE)</f>
        <v>1.41384098E-2</v>
      </c>
      <c r="AH38" s="25">
        <f>VLOOKUP($D38,Résultats!$B$2:$AZ$251,AH$2,FALSE)</f>
        <v>7.1172913000000001E-3</v>
      </c>
      <c r="AI38" s="25">
        <f>VLOOKUP($D38,Résultats!$B$2:$AZ$251,AI$2,FALSE)</f>
        <v>3.57470034E-3</v>
      </c>
      <c r="AJ38" s="25">
        <f>VLOOKUP($D38,Résultats!$B$2:$AZ$251,AJ$2,FALSE)</f>
        <v>1.77142894E-3</v>
      </c>
      <c r="AK38" s="25">
        <f>VLOOKUP($D38,Résultats!$B$2:$AZ$251,AK$2,FALSE)</f>
        <v>8.7371850300000005E-4</v>
      </c>
      <c r="AL38" s="25">
        <f>VLOOKUP($D38,Résultats!$B$2:$AZ$251,AL$2,FALSE)</f>
        <v>4.29457463E-4</v>
      </c>
      <c r="AM38" s="102">
        <f>VLOOKUP($D38,Résultats!$B$2:$AZ$251,AM$2,FALSE)</f>
        <v>2.10985512E-4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664.15311299999996</v>
      </c>
      <c r="F39" s="25">
        <f>VLOOKUP($D39,Résultats!$B$2:$AZ$251,F$2,FALSE)</f>
        <v>523.94702419999999</v>
      </c>
      <c r="G39" s="25">
        <f>VLOOKUP($D39,Résultats!$B$2:$AZ$251,G$2,FALSE)</f>
        <v>575.04188710000005</v>
      </c>
      <c r="H39" s="25">
        <f>VLOOKUP($D39,Résultats!$B$2:$AZ$251,H$2,FALSE)</f>
        <v>579.89059710000004</v>
      </c>
      <c r="I39" s="25">
        <f>VLOOKUP($D39,Résultats!$B$2:$AZ$251,I$2,FALSE)</f>
        <v>460.2510881</v>
      </c>
      <c r="J39" s="25">
        <f>VLOOKUP($D39,Résultats!$B$2:$AZ$251,J$2,FALSE)</f>
        <v>580.27808010000001</v>
      </c>
      <c r="K39" s="25">
        <f>VLOOKUP($D39,Résultats!$B$2:$AZ$251,K$2,FALSE)</f>
        <v>621.36594430000002</v>
      </c>
      <c r="L39" s="25">
        <f>VLOOKUP($D39,Résultats!$B$2:$AZ$251,L$2,FALSE)</f>
        <v>555.23554090000005</v>
      </c>
      <c r="M39" s="25">
        <f>VLOOKUP($D39,Résultats!$B$2:$AZ$251,M$2,FALSE)</f>
        <v>458.09348360000001</v>
      </c>
      <c r="N39" s="25">
        <f>VLOOKUP($D39,Résultats!$B$2:$AZ$251,N$2,FALSE)</f>
        <v>373.74124269999999</v>
      </c>
      <c r="O39" s="25">
        <f>VLOOKUP($D39,Résultats!$B$2:$AZ$251,O$2,FALSE)</f>
        <v>415.7166952</v>
      </c>
      <c r="P39" s="25">
        <f>VLOOKUP($D39,Résultats!$B$2:$AZ$251,P$2,FALSE)</f>
        <v>320.5164436</v>
      </c>
      <c r="Q39" s="25">
        <f>VLOOKUP($D39,Résultats!$B$2:$AZ$251,Q$2,FALSE)</f>
        <v>248.99871110000001</v>
      </c>
      <c r="R39" s="25">
        <f>VLOOKUP($D39,Résultats!$B$2:$AZ$251,R$2,FALSE)</f>
        <v>186.173293</v>
      </c>
      <c r="S39" s="25">
        <f>VLOOKUP($D39,Résultats!$B$2:$AZ$251,S$2,FALSE)</f>
        <v>130.1673692</v>
      </c>
      <c r="T39" s="25">
        <f>VLOOKUP($D39,Résultats!$B$2:$AZ$251,T$2,FALSE)</f>
        <v>79.593511699999894</v>
      </c>
      <c r="U39" s="25">
        <f>VLOOKUP($D39,Résultats!$B$2:$AZ$251,U$2,FALSE)</f>
        <v>46.549706559999997</v>
      </c>
      <c r="V39" s="25">
        <f>VLOOKUP($D39,Résultats!$B$2:$AZ$251,V$2,FALSE)</f>
        <v>25.676640119999998</v>
      </c>
      <c r="W39" s="25">
        <f>VLOOKUP($D39,Résultats!$B$2:$AZ$251,W$2,FALSE)</f>
        <v>13.472348350000001</v>
      </c>
      <c r="X39" s="25">
        <f>VLOOKUP($D39,Résultats!$B$2:$AZ$251,X$2,FALSE)</f>
        <v>6.8283378470000002</v>
      </c>
      <c r="Y39" s="25">
        <f>VLOOKUP($D39,Résultats!$B$2:$AZ$251,Y$2,FALSE)</f>
        <v>3.4801110290000001</v>
      </c>
      <c r="Z39" s="25">
        <f>VLOOKUP($D39,Résultats!$B$2:$AZ$251,Z$2,FALSE)</f>
        <v>1.7312430830000001</v>
      </c>
      <c r="AA39" s="25">
        <f>VLOOKUP($D39,Résultats!$B$2:$AZ$251,AA$2,FALSE)</f>
        <v>0.85145988620000002</v>
      </c>
      <c r="AB39" s="25">
        <f>VLOOKUP($D39,Résultats!$B$2:$AZ$251,AB$2,FALSE)</f>
        <v>0.41699221289999999</v>
      </c>
      <c r="AC39" s="25">
        <f>VLOOKUP($D39,Résultats!$B$2:$AZ$251,AC$2,FALSE)</f>
        <v>0.2041470085</v>
      </c>
      <c r="AD39" s="25">
        <f>VLOOKUP($D39,Résultats!$B$2:$AZ$251,AD$2,FALSE)</f>
        <v>9.9914242400000006E-2</v>
      </c>
      <c r="AE39" s="25">
        <f>VLOOKUP($D39,Résultats!$B$2:$AZ$251,AE$2,FALSE)</f>
        <v>4.8961147900000002E-2</v>
      </c>
      <c r="AF39" s="25">
        <f>VLOOKUP($D39,Résultats!$B$2:$AZ$251,AF$2,FALSE)</f>
        <v>2.4027205400000001E-2</v>
      </c>
      <c r="AG39" s="25">
        <f>VLOOKUP($D39,Résultats!$B$2:$AZ$251,AG$2,FALSE)</f>
        <v>1.18068115E-2</v>
      </c>
      <c r="AH39" s="25">
        <f>VLOOKUP($D39,Résultats!$B$2:$AZ$251,AH$2,FALSE)</f>
        <v>5.8697022000000001E-3</v>
      </c>
      <c r="AI39" s="25">
        <f>VLOOKUP($D39,Résultats!$B$2:$AZ$251,AI$2,FALSE)</f>
        <v>2.93787228E-3</v>
      </c>
      <c r="AJ39" s="25">
        <f>VLOOKUP($D39,Résultats!$B$2:$AZ$251,AJ$2,FALSE)</f>
        <v>1.4514582800000001E-3</v>
      </c>
      <c r="AK39" s="25">
        <f>VLOOKUP($D39,Résultats!$B$2:$AZ$251,AK$2,FALSE)</f>
        <v>7.1399436999999995E-4</v>
      </c>
      <c r="AL39" s="25">
        <f>VLOOKUP($D39,Résultats!$B$2:$AZ$251,AL$2,FALSE)</f>
        <v>3.5014236500000001E-4</v>
      </c>
      <c r="AM39" s="102">
        <f>VLOOKUP($D39,Résultats!$B$2:$AZ$251,AM$2,FALSE)</f>
        <v>1.7166742799999999E-4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426.95557259999998</v>
      </c>
      <c r="F40" s="25">
        <f>VLOOKUP($D40,Résultats!$B$2:$AZ$251,F$2,FALSE)</f>
        <v>313.2464281</v>
      </c>
      <c r="G40" s="25">
        <f>VLOOKUP($D40,Résultats!$B$2:$AZ$251,G$2,FALSE)</f>
        <v>334.40776690000001</v>
      </c>
      <c r="H40" s="25">
        <f>VLOOKUP($D40,Résultats!$B$2:$AZ$251,H$2,FALSE)</f>
        <v>330.71206710000001</v>
      </c>
      <c r="I40" s="25">
        <f>VLOOKUP($D40,Résultats!$B$2:$AZ$251,I$2,FALSE)</f>
        <v>246.33605399999999</v>
      </c>
      <c r="J40" s="25">
        <f>VLOOKUP($D40,Résultats!$B$2:$AZ$251,J$2,FALSE)</f>
        <v>324.76956180000002</v>
      </c>
      <c r="K40" s="25">
        <f>VLOOKUP($D40,Résultats!$B$2:$AZ$251,K$2,FALSE)</f>
        <v>315.9709593</v>
      </c>
      <c r="L40" s="25">
        <f>VLOOKUP($D40,Résultats!$B$2:$AZ$251,L$2,FALSE)</f>
        <v>273.3332163</v>
      </c>
      <c r="M40" s="25">
        <f>VLOOKUP($D40,Résultats!$B$2:$AZ$251,M$2,FALSE)</f>
        <v>222.29599820000001</v>
      </c>
      <c r="N40" s="25">
        <f>VLOOKUP($D40,Résultats!$B$2:$AZ$251,N$2,FALSE)</f>
        <v>181.36940390000001</v>
      </c>
      <c r="O40" s="25">
        <f>VLOOKUP($D40,Résultats!$B$2:$AZ$251,O$2,FALSE)</f>
        <v>199.98494299999999</v>
      </c>
      <c r="P40" s="25">
        <f>VLOOKUP($D40,Résultats!$B$2:$AZ$251,P$2,FALSE)</f>
        <v>151.2545892</v>
      </c>
      <c r="Q40" s="25">
        <f>VLOOKUP($D40,Résultats!$B$2:$AZ$251,Q$2,FALSE)</f>
        <v>116.1920884</v>
      </c>
      <c r="R40" s="25">
        <f>VLOOKUP($D40,Résultats!$B$2:$AZ$251,R$2,FALSE)</f>
        <v>85.968861750000002</v>
      </c>
      <c r="S40" s="25">
        <f>VLOOKUP($D40,Résultats!$B$2:$AZ$251,S$2,FALSE)</f>
        <v>59.557874409999997</v>
      </c>
      <c r="T40" s="25">
        <f>VLOOKUP($D40,Résultats!$B$2:$AZ$251,T$2,FALSE)</f>
        <v>36.123620699999996</v>
      </c>
      <c r="U40" s="25">
        <f>VLOOKUP($D40,Résultats!$B$2:$AZ$251,U$2,FALSE)</f>
        <v>20.944857729999999</v>
      </c>
      <c r="V40" s="25">
        <f>VLOOKUP($D40,Résultats!$B$2:$AZ$251,V$2,FALSE)</f>
        <v>11.453608340000001</v>
      </c>
      <c r="W40" s="25">
        <f>VLOOKUP($D40,Résultats!$B$2:$AZ$251,W$2,FALSE)</f>
        <v>5.9567622560000002</v>
      </c>
      <c r="X40" s="25">
        <f>VLOOKUP($D40,Résultats!$B$2:$AZ$251,X$2,FALSE)</f>
        <v>2.991304795</v>
      </c>
      <c r="Y40" s="25">
        <f>VLOOKUP($D40,Résultats!$B$2:$AZ$251,Y$2,FALSE)</f>
        <v>1.510143816</v>
      </c>
      <c r="Z40" s="25">
        <f>VLOOKUP($D40,Résultats!$B$2:$AZ$251,Z$2,FALSE)</f>
        <v>0.74415273500000001</v>
      </c>
      <c r="AA40" s="25">
        <f>VLOOKUP($D40,Résultats!$B$2:$AZ$251,AA$2,FALSE)</f>
        <v>0.36272569449999997</v>
      </c>
      <c r="AB40" s="25">
        <f>VLOOKUP($D40,Résultats!$B$2:$AZ$251,AB$2,FALSE)</f>
        <v>0.1762075937</v>
      </c>
      <c r="AC40" s="25">
        <f>VLOOKUP($D40,Résultats!$B$2:$AZ$251,AC$2,FALSE)</f>
        <v>8.5669459500000003E-2</v>
      </c>
      <c r="AD40" s="25">
        <f>VLOOKUP($D40,Résultats!$B$2:$AZ$251,AD$2,FALSE)</f>
        <v>4.1729757100000001E-2</v>
      </c>
      <c r="AE40" s="25">
        <f>VLOOKUP($D40,Résultats!$B$2:$AZ$251,AE$2,FALSE)</f>
        <v>2.0376770499999999E-2</v>
      </c>
      <c r="AF40" s="25">
        <f>VLOOKUP($D40,Résultats!$B$2:$AZ$251,AF$2,FALSE)</f>
        <v>9.9769732100000001E-3</v>
      </c>
      <c r="AG40" s="25">
        <f>VLOOKUP($D40,Résultats!$B$2:$AZ$251,AG$2,FALSE)</f>
        <v>4.8971043299999998E-3</v>
      </c>
      <c r="AH40" s="25">
        <f>VLOOKUP($D40,Résultats!$B$2:$AZ$251,AH$2,FALSE)</f>
        <v>2.4322190799999999E-3</v>
      </c>
      <c r="AI40" s="25">
        <f>VLOOKUP($D40,Résultats!$B$2:$AZ$251,AI$2,FALSE)</f>
        <v>1.2205965800000001E-3</v>
      </c>
      <c r="AJ40" s="25">
        <f>VLOOKUP($D40,Résultats!$B$2:$AZ$251,AJ$2,FALSE)</f>
        <v>6.0541905800000004E-4</v>
      </c>
      <c r="AK40" s="25">
        <f>VLOOKUP($D40,Résultats!$B$2:$AZ$251,AK$2,FALSE)</f>
        <v>2.99188334E-4</v>
      </c>
      <c r="AL40" s="25">
        <f>VLOOKUP($D40,Résultats!$B$2:$AZ$251,AL$2,FALSE)</f>
        <v>1.4748354799999999E-4</v>
      </c>
      <c r="AM40" s="102">
        <f>VLOOKUP($D40,Résultats!$B$2:$AZ$251,AM$2,FALSE)</f>
        <v>7.2691981499999994E-5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142.31852420000001</v>
      </c>
      <c r="F41" s="25">
        <f>VLOOKUP($D41,Résultats!$B$2:$AZ$251,F$2,FALSE)</f>
        <v>80.055150659999995</v>
      </c>
      <c r="G41" s="25">
        <f>VLOOKUP($D41,Résultats!$B$2:$AZ$251,G$2,FALSE)</f>
        <v>88.358489849999998</v>
      </c>
      <c r="H41" s="25">
        <f>VLOOKUP($D41,Résultats!$B$2:$AZ$251,H$2,FALSE)</f>
        <v>84.739040739999894</v>
      </c>
      <c r="I41" s="25">
        <f>VLOOKUP($D41,Résultats!$B$2:$AZ$251,I$2,FALSE)</f>
        <v>55.409612269999997</v>
      </c>
      <c r="J41" s="25">
        <f>VLOOKUP($D41,Résultats!$B$2:$AZ$251,J$2,FALSE)</f>
        <v>48.347773930000002</v>
      </c>
      <c r="K41" s="25">
        <f>VLOOKUP($D41,Résultats!$B$2:$AZ$251,K$2,FALSE)</f>
        <v>35.679446489999997</v>
      </c>
      <c r="L41" s="25">
        <f>VLOOKUP($D41,Résultats!$B$2:$AZ$251,L$2,FALSE)</f>
        <v>26.725365180000001</v>
      </c>
      <c r="M41" s="25">
        <f>VLOOKUP($D41,Résultats!$B$2:$AZ$251,M$2,FALSE)</f>
        <v>20.330890589999999</v>
      </c>
      <c r="N41" s="25">
        <f>VLOOKUP($D41,Résultats!$B$2:$AZ$251,N$2,FALSE)</f>
        <v>16.600954510000001</v>
      </c>
      <c r="O41" s="25">
        <f>VLOOKUP($D41,Résultats!$B$2:$AZ$251,O$2,FALSE)</f>
        <v>17.535174000000001</v>
      </c>
      <c r="P41" s="25">
        <f>VLOOKUP($D41,Résultats!$B$2:$AZ$251,P$2,FALSE)</f>
        <v>12.14379289</v>
      </c>
      <c r="Q41" s="25">
        <f>VLOOKUP($D41,Résultats!$B$2:$AZ$251,Q$2,FALSE)</f>
        <v>8.8561560299999904</v>
      </c>
      <c r="R41" s="25">
        <f>VLOOKUP($D41,Résultats!$B$2:$AZ$251,R$2,FALSE)</f>
        <v>6.2429743599999998</v>
      </c>
      <c r="S41" s="25">
        <f>VLOOKUP($D41,Résultats!$B$2:$AZ$251,S$2,FALSE)</f>
        <v>4.1452721840000004</v>
      </c>
      <c r="T41" s="25">
        <f>VLOOKUP($D41,Résultats!$B$2:$AZ$251,T$2,FALSE)</f>
        <v>2.422044911</v>
      </c>
      <c r="U41" s="25">
        <f>VLOOKUP($D41,Résultats!$B$2:$AZ$251,U$2,FALSE)</f>
        <v>1.3500419930000001</v>
      </c>
      <c r="V41" s="25">
        <f>VLOOKUP($D41,Résultats!$B$2:$AZ$251,V$2,FALSE)</f>
        <v>0.70997605230000005</v>
      </c>
      <c r="W41" s="25">
        <f>VLOOKUP($D41,Résultats!$B$2:$AZ$251,W$2,FALSE)</f>
        <v>0.35498586609999999</v>
      </c>
      <c r="X41" s="25">
        <f>VLOOKUP($D41,Résultats!$B$2:$AZ$251,X$2,FALSE)</f>
        <v>0.17119811500000001</v>
      </c>
      <c r="Y41" s="25">
        <f>VLOOKUP($D41,Résultats!$B$2:$AZ$251,Y$2,FALSE)</f>
        <v>8.3008532800000007E-2</v>
      </c>
      <c r="Z41" s="25">
        <f>VLOOKUP($D41,Résultats!$B$2:$AZ$251,Z$2,FALSE)</f>
        <v>3.9335415999999998E-2</v>
      </c>
      <c r="AA41" s="25">
        <f>VLOOKUP($D41,Résultats!$B$2:$AZ$251,AA$2,FALSE)</f>
        <v>1.85041089E-2</v>
      </c>
      <c r="AB41" s="25">
        <f>VLOOKUP($D41,Résultats!$B$2:$AZ$251,AB$2,FALSE)</f>
        <v>8.7164527200000001E-3</v>
      </c>
      <c r="AC41" s="25">
        <f>VLOOKUP($D41,Résultats!$B$2:$AZ$251,AC$2,FALSE)</f>
        <v>4.1320078400000002E-3</v>
      </c>
      <c r="AD41" s="25">
        <f>VLOOKUP($D41,Résultats!$B$2:$AZ$251,AD$2,FALSE)</f>
        <v>1.9767022099999999E-3</v>
      </c>
      <c r="AE41" s="25">
        <f>VLOOKUP($D41,Résultats!$B$2:$AZ$251,AE$2,FALSE)</f>
        <v>9.5209270999999996E-4</v>
      </c>
      <c r="AF41" s="25">
        <f>VLOOKUP($D41,Résultats!$B$2:$AZ$251,AF$2,FALSE)</f>
        <v>4.6167690800000001E-4</v>
      </c>
      <c r="AG41" s="25">
        <f>VLOOKUP($D41,Résultats!$B$2:$AZ$251,AG$2,FALSE)</f>
        <v>2.2516345899999999E-4</v>
      </c>
      <c r="AH41" s="25">
        <f>VLOOKUP($D41,Résultats!$B$2:$AZ$251,AH$2,FALSE)</f>
        <v>1.11064708E-4</v>
      </c>
      <c r="AI41" s="25">
        <f>VLOOKUP($D41,Résultats!$B$2:$AZ$251,AI$2,FALSE)</f>
        <v>5.5813021099999998E-5</v>
      </c>
      <c r="AJ41" s="25">
        <f>VLOOKUP($D41,Résultats!$B$2:$AZ$251,AJ$2,FALSE)</f>
        <v>2.7753056100000002E-5</v>
      </c>
      <c r="AK41" s="25">
        <f>VLOOKUP($D41,Résultats!$B$2:$AZ$251,AK$2,FALSE)</f>
        <v>1.3758644299999999E-5</v>
      </c>
      <c r="AL41" s="25">
        <f>VLOOKUP($D41,Résultats!$B$2:$AZ$251,AL$2,FALSE)</f>
        <v>6.8065525900000004E-6</v>
      </c>
      <c r="AM41" s="102">
        <f>VLOOKUP($D41,Résultats!$B$2:$AZ$251,AM$2,FALSE)</f>
        <v>3.3672164800000002E-6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35.579631050000003</v>
      </c>
      <c r="F42" s="57">
        <f>VLOOKUP($D42,Résultats!$B$2:$AZ$251,F$2,FALSE)</f>
        <v>10.29426851</v>
      </c>
      <c r="G42" s="57">
        <f>VLOOKUP($D42,Résultats!$B$2:$AZ$251,G$2,FALSE)</f>
        <v>10.507241280000001</v>
      </c>
      <c r="H42" s="57">
        <f>VLOOKUP($D42,Résultats!$B$2:$AZ$251,H$2,FALSE)</f>
        <v>7.6070518329999999</v>
      </c>
      <c r="I42" s="57">
        <f>VLOOKUP($D42,Résultats!$B$2:$AZ$251,I$2,FALSE)</f>
        <v>2.411086418</v>
      </c>
      <c r="J42" s="57">
        <f>VLOOKUP($D42,Résultats!$B$2:$AZ$251,J$2,FALSE)</f>
        <v>0</v>
      </c>
      <c r="K42" s="57">
        <f>VLOOKUP($D42,Résultats!$B$2:$AZ$251,K$2,FALSE)</f>
        <v>0</v>
      </c>
      <c r="L42" s="57">
        <f>VLOOKUP($D42,Résultats!$B$2:$AZ$251,L$2,FALSE)</f>
        <v>0</v>
      </c>
      <c r="M42" s="57">
        <f>VLOOKUP($D42,Résultats!$B$2:$AZ$251,M$2,FALSE)</f>
        <v>0</v>
      </c>
      <c r="N42" s="57">
        <f>VLOOKUP($D42,Résultats!$B$2:$AZ$251,N$2,FALSE)</f>
        <v>0</v>
      </c>
      <c r="O42" s="57">
        <f>VLOOKUP($D42,Résultats!$B$2:$AZ$251,O$2,FALSE)</f>
        <v>0</v>
      </c>
      <c r="P42" s="57">
        <f>VLOOKUP($D42,Résultats!$B$2:$AZ$251,P$2,FALSE)</f>
        <v>0</v>
      </c>
      <c r="Q42" s="57">
        <f>VLOOKUP($D42,Résultats!$B$2:$AZ$251,Q$2,FALSE)</f>
        <v>0</v>
      </c>
      <c r="R42" s="57">
        <f>VLOOKUP($D42,Résultats!$B$2:$AZ$251,R$2,FALSE)</f>
        <v>0</v>
      </c>
      <c r="S42" s="57">
        <f>VLOOKUP($D42,Résultats!$B$2:$AZ$251,S$2,FALSE)</f>
        <v>0</v>
      </c>
      <c r="T42" s="57">
        <f>VLOOKUP($D42,Résultats!$B$2:$AZ$251,T$2,FALSE)</f>
        <v>0</v>
      </c>
      <c r="U42" s="57">
        <f>VLOOKUP($D42,Résultats!$B$2:$AZ$251,U$2,FALSE)</f>
        <v>0</v>
      </c>
      <c r="V42" s="57">
        <f>VLOOKUP($D42,Résultats!$B$2:$AZ$251,V$2,FALSE)</f>
        <v>0</v>
      </c>
      <c r="W42" s="57">
        <f>VLOOKUP($D42,Résultats!$B$2:$AZ$251,W$2,FALSE)</f>
        <v>0</v>
      </c>
      <c r="X42" s="57">
        <f>VLOOKUP($D42,Résultats!$B$2:$AZ$251,X$2,FALSE)</f>
        <v>0</v>
      </c>
      <c r="Y42" s="57">
        <f>VLOOKUP($D42,Résultats!$B$2:$AZ$251,Y$2,FALSE)</f>
        <v>0</v>
      </c>
      <c r="Z42" s="57">
        <f>VLOOKUP($D42,Résultats!$B$2:$AZ$251,Z$2,FALSE)</f>
        <v>0</v>
      </c>
      <c r="AA42" s="57">
        <f>VLOOKUP($D42,Résultats!$B$2:$AZ$251,AA$2,FALSE)</f>
        <v>0</v>
      </c>
      <c r="AB42" s="57">
        <f>VLOOKUP($D42,Résultats!$B$2:$AZ$251,AB$2,FALSE)</f>
        <v>0</v>
      </c>
      <c r="AC42" s="57">
        <f>VLOOKUP($D42,Résultats!$B$2:$AZ$251,AC$2,FALSE)</f>
        <v>0</v>
      </c>
      <c r="AD42" s="57">
        <f>VLOOKUP($D42,Résultats!$B$2:$AZ$251,AD$2,FALSE)</f>
        <v>0</v>
      </c>
      <c r="AE42" s="57">
        <f>VLOOKUP($D42,Résultats!$B$2:$AZ$251,AE$2,FALSE)</f>
        <v>0</v>
      </c>
      <c r="AF42" s="57">
        <f>VLOOKUP($D42,Résultats!$B$2:$AZ$251,AF$2,FALSE)</f>
        <v>0</v>
      </c>
      <c r="AG42" s="57">
        <f>VLOOKUP($D42,Résultats!$B$2:$AZ$251,AG$2,FALSE)</f>
        <v>0</v>
      </c>
      <c r="AH42" s="57">
        <f>VLOOKUP($D42,Résultats!$B$2:$AZ$251,AH$2,FALSE)</f>
        <v>0</v>
      </c>
      <c r="AI42" s="57">
        <f>VLOOKUP($D42,Résultats!$B$2:$AZ$251,AI$2,FALSE)</f>
        <v>0</v>
      </c>
      <c r="AJ42" s="57">
        <f>VLOOKUP($D42,Résultats!$B$2:$AZ$251,AJ$2,FALSE)</f>
        <v>0</v>
      </c>
      <c r="AK42" s="57">
        <f>VLOOKUP($D42,Résultats!$B$2:$AZ$251,AK$2,FALSE)</f>
        <v>0</v>
      </c>
      <c r="AL42" s="57">
        <f>VLOOKUP($D42,Résultats!$B$2:$AZ$251,AL$2,FALSE)</f>
        <v>0</v>
      </c>
      <c r="AM42" s="215">
        <f>VLOOKUP($D42,Résultats!$B$2:$AZ$251,AM$2,FALSE)</f>
        <v>0</v>
      </c>
    </row>
    <row r="43" spans="2:39" x14ac:dyDescent="0.2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35911.307350000003</v>
      </c>
      <c r="G43" s="99">
        <f>VLOOKUP($D48,Résultats!$B$2:$AZ$212,G$2,FALSE)</f>
        <v>36708.886160000002</v>
      </c>
      <c r="H43" s="99">
        <f>VLOOKUP($D48,Résultats!$B$2:$AZ$212,H$2,FALSE)</f>
        <v>37113.743849999999</v>
      </c>
      <c r="I43" s="99">
        <f>VLOOKUP($D48,Résultats!$B$2:$AZ$212,I$2,FALSE)</f>
        <v>37091.734360000002</v>
      </c>
      <c r="J43" s="99">
        <f>VLOOKUP($D48,Résultats!$B$2:$AZ$212,J$2,FALSE)</f>
        <v>37550.815860000002</v>
      </c>
      <c r="K43" s="99">
        <f>VLOOKUP($D48,Résultats!$B$2:$AZ$212,K$2,FALSE)</f>
        <v>38049.530379999997</v>
      </c>
      <c r="L43" s="99">
        <f>VLOOKUP($D48,Résultats!$B$2:$AZ$212,L$2,FALSE)</f>
        <v>38228.911890000003</v>
      </c>
      <c r="M43" s="99">
        <f>VLOOKUP($D48,Résultats!$B$2:$AZ$212,M$2,FALSE)</f>
        <v>38065.306190000003</v>
      </c>
      <c r="N43" s="99">
        <f>VLOOKUP($D48,Résultats!$B$2:$AZ$212,N$2,FALSE)</f>
        <v>37525.36335</v>
      </c>
      <c r="O43" s="99">
        <f>VLOOKUP($D48,Résultats!$B$2:$AZ$212,O$2,FALSE)</f>
        <v>37411.869760000001</v>
      </c>
      <c r="P43" s="99">
        <f>VLOOKUP($D48,Résultats!$B$2:$AZ$212,P$2,FALSE)</f>
        <v>37019.239889999997</v>
      </c>
      <c r="Q43" s="99">
        <f>VLOOKUP($D48,Résultats!$B$2:$AZ$212,Q$2,FALSE)</f>
        <v>36526.321470000003</v>
      </c>
      <c r="R43" s="99">
        <f>VLOOKUP($D48,Résultats!$B$2:$AZ$212,R$2,FALSE)</f>
        <v>35995.160080000001</v>
      </c>
      <c r="S43" s="99">
        <f>VLOOKUP($D48,Résultats!$B$2:$AZ$212,S$2,FALSE)</f>
        <v>35454.291799999999</v>
      </c>
      <c r="T43" s="99">
        <f>VLOOKUP($D48,Résultats!$B$2:$AZ$212,T$2,FALSE)</f>
        <v>34835.670810000003</v>
      </c>
      <c r="U43" s="99">
        <f>VLOOKUP($D48,Résultats!$B$2:$AZ$212,U$2,FALSE)</f>
        <v>34211.720090000003</v>
      </c>
      <c r="V43" s="99">
        <f>VLOOKUP($D48,Résultats!$B$2:$AZ$212,V$2,FALSE)</f>
        <v>33602.119019999998</v>
      </c>
      <c r="W43" s="99">
        <f>VLOOKUP($D48,Résultats!$B$2:$AZ$212,W$2,FALSE)</f>
        <v>33007.28327</v>
      </c>
      <c r="X43" s="99">
        <f>VLOOKUP($D48,Résultats!$B$2:$AZ$212,X$2,FALSE)</f>
        <v>32423.005290000001</v>
      </c>
      <c r="Y43" s="99">
        <f>VLOOKUP($D48,Résultats!$B$2:$AZ$212,Y$2,FALSE)</f>
        <v>31883.917839999998</v>
      </c>
      <c r="Z43" s="99">
        <f>VLOOKUP($D48,Résultats!$B$2:$AZ$212,Z$2,FALSE)</f>
        <v>31367.856950000001</v>
      </c>
      <c r="AA43" s="99">
        <f>VLOOKUP($D48,Résultats!$B$2:$AZ$212,AA$2,FALSE)</f>
        <v>30865.517319999999</v>
      </c>
      <c r="AB43" s="99">
        <f>VLOOKUP($D48,Résultats!$B$2:$AZ$212,AB$2,FALSE)</f>
        <v>30374.950779999999</v>
      </c>
      <c r="AC43" s="99">
        <f>VLOOKUP($D48,Résultats!$B$2:$AZ$212,AC$2,FALSE)</f>
        <v>29897.813300000002</v>
      </c>
      <c r="AD43" s="99">
        <f>VLOOKUP($D48,Résultats!$B$2:$AZ$212,AD$2,FALSE)</f>
        <v>29441.686890000001</v>
      </c>
      <c r="AE43" s="99">
        <f>VLOOKUP($D48,Résultats!$B$2:$AZ$212,AE$2,FALSE)</f>
        <v>29007.934819999999</v>
      </c>
      <c r="AF43" s="99">
        <f>VLOOKUP($D48,Résultats!$B$2:$AZ$212,AF$2,FALSE)</f>
        <v>28597.33455</v>
      </c>
      <c r="AG43" s="99">
        <f>VLOOKUP($D48,Résultats!$B$2:$AZ$212,AG$2,FALSE)</f>
        <v>28210.230039999999</v>
      </c>
      <c r="AH43" s="99">
        <f>VLOOKUP($D48,Résultats!$B$2:$AZ$212,AH$2,FALSE)</f>
        <v>27778.425449999999</v>
      </c>
      <c r="AI43" s="99">
        <f>VLOOKUP($D48,Résultats!$B$2:$AZ$212,AI$2,FALSE)</f>
        <v>27400.53901</v>
      </c>
      <c r="AJ43" s="99">
        <f>VLOOKUP($D48,Résultats!$B$2:$AZ$212,AJ$2,FALSE)</f>
        <v>27054.802070000002</v>
      </c>
      <c r="AK43" s="99">
        <f>VLOOKUP($D48,Résultats!$B$2:$AZ$212,AK$2,FALSE)</f>
        <v>26732.120579999999</v>
      </c>
      <c r="AL43" s="99">
        <f>VLOOKUP($D48,Résultats!$B$2:$AZ$212,AL$2,FALSE)</f>
        <v>26425.816989999999</v>
      </c>
      <c r="AM43" s="104">
        <f>VLOOKUP($D48,Résultats!$B$2:$AZ$212,AM$2,FALSE)</f>
        <v>26133.104439999999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35744.814180000001</v>
      </c>
      <c r="G45" s="25">
        <f>VLOOKUP($D45,Résultats!$B$2:$AZ$212,G$2,FALSE)</f>
        <v>36317.593099999998</v>
      </c>
      <c r="H45" s="25">
        <f>VLOOKUP($D45,Résultats!$B$2:$AZ$212,H$2,FALSE)</f>
        <v>36598.159670000001</v>
      </c>
      <c r="I45" s="25">
        <f>VLOOKUP($D45,Résultats!$B$2:$AZ$212,I$2,FALSE)</f>
        <v>36454.304210000002</v>
      </c>
      <c r="J45" s="25">
        <f>VLOOKUP($D45,Résultats!$B$2:$AZ$212,J$2,FALSE)</f>
        <v>36714.38293</v>
      </c>
      <c r="K45" s="25">
        <f>VLOOKUP($D45,Résultats!$B$2:$AZ$212,K$2,FALSE)</f>
        <v>36943.855020000003</v>
      </c>
      <c r="L45" s="25">
        <f>VLOOKUP($D45,Résultats!$B$2:$AZ$212,L$2,FALSE)</f>
        <v>36831.857380000001</v>
      </c>
      <c r="M45" s="25">
        <f>VLOOKUP($D45,Résultats!$B$2:$AZ$212,M$2,FALSE)</f>
        <v>36384.595280000001</v>
      </c>
      <c r="N45" s="25">
        <f>VLOOKUP($D45,Résultats!$B$2:$AZ$212,N$2,FALSE)</f>
        <v>35647.200060000003</v>
      </c>
      <c r="O45" s="25">
        <f>VLOOKUP($D45,Résultats!$B$2:$AZ$212,O$2,FALSE)</f>
        <v>35115.687610000001</v>
      </c>
      <c r="P45" s="25">
        <f>VLOOKUP($D45,Résultats!$B$2:$AZ$212,P$2,FALSE)</f>
        <v>34261.528469999997</v>
      </c>
      <c r="Q45" s="25">
        <f>VLOOKUP($D45,Résultats!$B$2:$AZ$212,Q$2,FALSE)</f>
        <v>33183.551919999998</v>
      </c>
      <c r="R45" s="25">
        <f>VLOOKUP($D45,Résultats!$B$2:$AZ$212,R$2,FALSE)</f>
        <v>31924.835350000001</v>
      </c>
      <c r="S45" s="25">
        <f>VLOOKUP($D45,Résultats!$B$2:$AZ$212,S$2,FALSE)</f>
        <v>30519.52261</v>
      </c>
      <c r="T45" s="25">
        <f>VLOOKUP($D45,Résultats!$B$2:$AZ$212,T$2,FALSE)</f>
        <v>28995.08581</v>
      </c>
      <c r="U45" s="25">
        <f>VLOOKUP($D45,Résultats!$B$2:$AZ$212,U$2,FALSE)</f>
        <v>27426.433550000002</v>
      </c>
      <c r="V45" s="25">
        <f>VLOOKUP($D45,Résultats!$B$2:$AZ$212,V$2,FALSE)</f>
        <v>25863.772250000002</v>
      </c>
      <c r="W45" s="25">
        <f>VLOOKUP($D45,Résultats!$B$2:$AZ$212,W$2,FALSE)</f>
        <v>24341.183150000001</v>
      </c>
      <c r="X45" s="25">
        <f>VLOOKUP($D45,Résultats!$B$2:$AZ$212,X$2,FALSE)</f>
        <v>22878.785820000001</v>
      </c>
      <c r="Y45" s="25">
        <f>VLOOKUP($D45,Résultats!$B$2:$AZ$212,Y$2,FALSE)</f>
        <v>21486.667809999999</v>
      </c>
      <c r="Z45" s="25">
        <f>VLOOKUP($D45,Résultats!$B$2:$AZ$212,Z$2,FALSE)</f>
        <v>20167.563579999998</v>
      </c>
      <c r="AA45" s="25">
        <f>VLOOKUP($D45,Résultats!$B$2:$AZ$212,AA$2,FALSE)</f>
        <v>18921.112300000001</v>
      </c>
      <c r="AB45" s="25">
        <f>VLOOKUP($D45,Résultats!$B$2:$AZ$212,AB$2,FALSE)</f>
        <v>17745.239519999999</v>
      </c>
      <c r="AC45" s="25">
        <f>VLOOKUP($D45,Résultats!$B$2:$AZ$212,AC$2,FALSE)</f>
        <v>16637.051029999999</v>
      </c>
      <c r="AD45" s="25">
        <f>VLOOKUP($D45,Résultats!$B$2:$AZ$212,AD$2,FALSE)</f>
        <v>15597.6767</v>
      </c>
      <c r="AE45" s="25">
        <f>VLOOKUP($D45,Résultats!$B$2:$AZ$212,AE$2,FALSE)</f>
        <v>14623.041370000001</v>
      </c>
      <c r="AF45" s="25">
        <f>VLOOKUP($D45,Résultats!$B$2:$AZ$212,AF$2,FALSE)</f>
        <v>13709.21055</v>
      </c>
      <c r="AG45" s="25">
        <f>VLOOKUP($D45,Résultats!$B$2:$AZ$212,AG$2,FALSE)</f>
        <v>12852.43937</v>
      </c>
      <c r="AH45" s="25">
        <f>VLOOKUP($D45,Résultats!$B$2:$AZ$212,AH$2,FALSE)</f>
        <v>11995.638220000001</v>
      </c>
      <c r="AI45" s="25">
        <f>VLOOKUP($D45,Résultats!$B$2:$AZ$212,AI$2,FALSE)</f>
        <v>11195.943300000001</v>
      </c>
      <c r="AJ45" s="25">
        <f>VLOOKUP($D45,Résultats!$B$2:$AZ$212,AJ$2,FALSE)</f>
        <v>10449.554249999999</v>
      </c>
      <c r="AK45" s="25">
        <f>VLOOKUP($D45,Résultats!$B$2:$AZ$212,AK$2,FALSE)</f>
        <v>9752.9208780000008</v>
      </c>
      <c r="AL45" s="25">
        <f>VLOOKUP($D45,Résultats!$B$2:$AZ$212,AL$2,FALSE)</f>
        <v>9102.7279340000005</v>
      </c>
      <c r="AM45" s="102">
        <f>VLOOKUP($D45,Résultats!$B$2:$AZ$212,AM$2,FALSE)</f>
        <v>8495.8802899999901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166.4931685</v>
      </c>
      <c r="G46" s="25">
        <f>VLOOKUP($D46,Résultats!$B$2:$AZ$212,G$2,FALSE)</f>
        <v>391.29306179999998</v>
      </c>
      <c r="H46" s="25">
        <f>VLOOKUP($D46,Résultats!$B$2:$AZ$212,H$2,FALSE)</f>
        <v>515.58417540000005</v>
      </c>
      <c r="I46" s="25">
        <f>VLOOKUP($D46,Résultats!$B$2:$AZ$212,I$2,FALSE)</f>
        <v>637.43014749999998</v>
      </c>
      <c r="J46" s="25">
        <f>VLOOKUP($D46,Résultats!$B$2:$AZ$212,J$2,FALSE)</f>
        <v>836.43293119999998</v>
      </c>
      <c r="K46" s="25">
        <f>VLOOKUP($D46,Résultats!$B$2:$AZ$212,K$2,FALSE)</f>
        <v>1105.6753550000001</v>
      </c>
      <c r="L46" s="25">
        <f>VLOOKUP($D46,Résultats!$B$2:$AZ$212,L$2,FALSE)</f>
        <v>1397.054511</v>
      </c>
      <c r="M46" s="25">
        <f>VLOOKUP($D46,Résultats!$B$2:$AZ$212,M$2,FALSE)</f>
        <v>1680.710908</v>
      </c>
      <c r="N46" s="25">
        <f>VLOOKUP($D46,Résultats!$B$2:$AZ$212,N$2,FALSE)</f>
        <v>1878.1632999999999</v>
      </c>
      <c r="O46" s="25">
        <f>VLOOKUP($D46,Résultats!$B$2:$AZ$212,O$2,FALSE)</f>
        <v>2296.1821460000001</v>
      </c>
      <c r="P46" s="25">
        <f>VLOOKUP($D46,Résultats!$B$2:$AZ$212,P$2,FALSE)</f>
        <v>2757.7114219999999</v>
      </c>
      <c r="Q46" s="25">
        <f>VLOOKUP($D46,Résultats!$B$2:$AZ$212,Q$2,FALSE)</f>
        <v>3342.7695450000001</v>
      </c>
      <c r="R46" s="25">
        <f>VLOOKUP($D46,Résultats!$B$2:$AZ$212,R$2,FALSE)</f>
        <v>4070.3247329999999</v>
      </c>
      <c r="S46" s="25">
        <f>VLOOKUP($D46,Résultats!$B$2:$AZ$212,S$2,FALSE)</f>
        <v>4934.7691880000002</v>
      </c>
      <c r="T46" s="25">
        <f>VLOOKUP($D46,Résultats!$B$2:$AZ$212,T$2,FALSE)</f>
        <v>5840.585008</v>
      </c>
      <c r="U46" s="25">
        <f>VLOOKUP($D46,Résultats!$B$2:$AZ$212,U$2,FALSE)</f>
        <v>6785.2865419999998</v>
      </c>
      <c r="V46" s="25">
        <f>VLOOKUP($D46,Résultats!$B$2:$AZ$212,V$2,FALSE)</f>
        <v>7738.3467760000003</v>
      </c>
      <c r="W46" s="25">
        <f>VLOOKUP($D46,Résultats!$B$2:$AZ$212,W$2,FALSE)</f>
        <v>8666.1001230000002</v>
      </c>
      <c r="X46" s="25">
        <f>VLOOKUP($D46,Résultats!$B$2:$AZ$212,X$2,FALSE)</f>
        <v>9544.2194749999999</v>
      </c>
      <c r="Y46" s="25">
        <f>VLOOKUP($D46,Résultats!$B$2:$AZ$212,Y$2,FALSE)</f>
        <v>10397.250029999999</v>
      </c>
      <c r="Z46" s="25">
        <f>VLOOKUP($D46,Résultats!$B$2:$AZ$212,Z$2,FALSE)</f>
        <v>11200.293369999999</v>
      </c>
      <c r="AA46" s="25">
        <f>VLOOKUP($D46,Résultats!$B$2:$AZ$212,AA$2,FALSE)</f>
        <v>11944.40502</v>
      </c>
      <c r="AB46" s="25">
        <f>VLOOKUP($D46,Résultats!$B$2:$AZ$212,AB$2,FALSE)</f>
        <v>12629.71125</v>
      </c>
      <c r="AC46" s="25">
        <f>VLOOKUP($D46,Résultats!$B$2:$AZ$212,AC$2,FALSE)</f>
        <v>13260.762280000001</v>
      </c>
      <c r="AD46" s="25">
        <f>VLOOKUP($D46,Résultats!$B$2:$AZ$212,AD$2,FALSE)</f>
        <v>13844.010190000001</v>
      </c>
      <c r="AE46" s="25">
        <f>VLOOKUP($D46,Résultats!$B$2:$AZ$212,AE$2,FALSE)</f>
        <v>14384.893459999999</v>
      </c>
      <c r="AF46" s="25">
        <f>VLOOKUP($D46,Résultats!$B$2:$AZ$212,AF$2,FALSE)</f>
        <v>14888.124</v>
      </c>
      <c r="AG46" s="25">
        <f>VLOOKUP($D46,Résultats!$B$2:$AZ$212,AG$2,FALSE)</f>
        <v>15357.79067</v>
      </c>
      <c r="AH46" s="25">
        <f>VLOOKUP($D46,Résultats!$B$2:$AZ$212,AH$2,FALSE)</f>
        <v>15782.78723</v>
      </c>
      <c r="AI46" s="25">
        <f>VLOOKUP($D46,Résultats!$B$2:$AZ$212,AI$2,FALSE)</f>
        <v>16204.59571</v>
      </c>
      <c r="AJ46" s="25">
        <f>VLOOKUP($D46,Résultats!$B$2:$AZ$212,AJ$2,FALSE)</f>
        <v>16605.247820000001</v>
      </c>
      <c r="AK46" s="25">
        <f>VLOOKUP($D46,Résultats!$B$2:$AZ$212,AK$2,FALSE)</f>
        <v>16979.199700000001</v>
      </c>
      <c r="AL46" s="25">
        <f>VLOOKUP($D46,Résultats!$B$2:$AZ$212,AL$2,FALSE)</f>
        <v>17323.089059999998</v>
      </c>
      <c r="AM46" s="102">
        <f>VLOOKUP($D46,Résultats!$B$2:$AZ$212,AM$2,FALSE)</f>
        <v>17637.224149999998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0.44235836750000002</v>
      </c>
      <c r="G47" s="25">
        <f>VLOOKUP($D47,Résultats!$B$2:$AZ$212,G$2,FALSE)</f>
        <v>0.55204554080000001</v>
      </c>
      <c r="H47" s="25">
        <f>VLOOKUP($D47,Résultats!$B$2:$AZ$212,H$2,FALSE)</f>
        <v>0.60423657539999998</v>
      </c>
      <c r="I47" s="25">
        <f>VLOOKUP($D47,Résultats!$B$2:$AZ$212,I$2,FALSE)</f>
        <v>0.66531641909999994</v>
      </c>
      <c r="J47" s="25">
        <f>VLOOKUP($D47,Résultats!$B$2:$AZ$212,J$2,FALSE)</f>
        <v>0.74636441899999995</v>
      </c>
      <c r="K47" s="25">
        <f>VLOOKUP($D47,Résultats!$B$2:$AZ$212,K$2,FALSE)</f>
        <v>0.87908198510000002</v>
      </c>
      <c r="L47" s="25">
        <f>VLOOKUP($D47,Résultats!$B$2:$AZ$212,L$2,FALSE)</f>
        <v>1.0139562150000001</v>
      </c>
      <c r="M47" s="25">
        <f>VLOOKUP($D47,Résultats!$B$2:$AZ$212,M$2,FALSE)</f>
        <v>1.1258665130000001</v>
      </c>
      <c r="N47" s="25">
        <f>VLOOKUP($D47,Résultats!$B$2:$AZ$212,N$2,FALSE)</f>
        <v>1.1996743439999999</v>
      </c>
      <c r="O47" s="25">
        <f>VLOOKUP($D47,Résultats!$B$2:$AZ$212,O$2,FALSE)</f>
        <v>1.2972841610000001</v>
      </c>
      <c r="P47" s="25">
        <f>VLOOKUP($D47,Résultats!$B$2:$AZ$212,P$2,FALSE)</f>
        <v>1.362702181</v>
      </c>
      <c r="Q47" s="25">
        <f>VLOOKUP($D47,Résultats!$B$2:$AZ$212,Q$2,FALSE)</f>
        <v>1.398604986</v>
      </c>
      <c r="R47" s="25">
        <f>VLOOKUP($D47,Résultats!$B$2:$AZ$212,R$2,FALSE)</f>
        <v>1.4071486959999999</v>
      </c>
      <c r="S47" s="25">
        <f>VLOOKUP($D47,Résultats!$B$2:$AZ$212,S$2,FALSE)</f>
        <v>1.390239158</v>
      </c>
      <c r="T47" s="25">
        <f>VLOOKUP($D47,Résultats!$B$2:$AZ$212,T$2,FALSE)</f>
        <v>1.3495378360000001</v>
      </c>
      <c r="U47" s="25">
        <f>VLOOKUP($D47,Résultats!$B$2:$AZ$212,U$2,FALSE)</f>
        <v>1.294223884</v>
      </c>
      <c r="V47" s="25">
        <f>VLOOKUP($D47,Résultats!$B$2:$AZ$212,V$2,FALSE)</f>
        <v>1.230804496</v>
      </c>
      <c r="W47" s="25">
        <f>VLOOKUP($D47,Résultats!$B$2:$AZ$212,W$2,FALSE)</f>
        <v>1.1640982470000001</v>
      </c>
      <c r="X47" s="25">
        <f>VLOOKUP($D47,Résultats!$B$2:$AZ$212,X$2,FALSE)</f>
        <v>1.0972706290000001</v>
      </c>
      <c r="Y47" s="25">
        <f>VLOOKUP($D47,Résultats!$B$2:$AZ$212,Y$2,FALSE)</f>
        <v>1.032202574</v>
      </c>
      <c r="Z47" s="25">
        <f>VLOOKUP($D47,Résultats!$B$2:$AZ$212,Z$2,FALSE)</f>
        <v>0.96974184720000001</v>
      </c>
      <c r="AA47" s="25">
        <f>VLOOKUP($D47,Résultats!$B$2:$AZ$212,AA$2,FALSE)</f>
        <v>0.91028761709999995</v>
      </c>
      <c r="AB47" s="25">
        <f>VLOOKUP($D47,Résultats!$B$2:$AZ$212,AB$2,FALSE)</f>
        <v>0.85396991170000003</v>
      </c>
      <c r="AC47" s="25">
        <f>VLOOKUP($D47,Résultats!$B$2:$AZ$212,AC$2,FALSE)</f>
        <v>0.80077269920000005</v>
      </c>
      <c r="AD47" s="25">
        <f>VLOOKUP($D47,Résultats!$B$2:$AZ$212,AD$2,FALSE)</f>
        <v>0.75081552230000004</v>
      </c>
      <c r="AE47" s="25">
        <f>VLOOKUP($D47,Résultats!$B$2:$AZ$212,AE$2,FALSE)</f>
        <v>0.70393676989999998</v>
      </c>
      <c r="AF47" s="25">
        <f>VLOOKUP($D47,Résultats!$B$2:$AZ$212,AF$2,FALSE)</f>
        <v>0.65996517690000001</v>
      </c>
      <c r="AG47" s="25">
        <f>VLOOKUP($D47,Résultats!$B$2:$AZ$212,AG$2,FALSE)</f>
        <v>0.61873001049999998</v>
      </c>
      <c r="AH47" s="25">
        <f>VLOOKUP($D47,Résultats!$B$2:$AZ$212,AH$2,FALSE)</f>
        <v>0.57748845810000005</v>
      </c>
      <c r="AI47" s="25">
        <f>VLOOKUP($D47,Résultats!$B$2:$AZ$212,AI$2,FALSE)</f>
        <v>0.53899296640000005</v>
      </c>
      <c r="AJ47" s="25">
        <f>VLOOKUP($D47,Résultats!$B$2:$AZ$212,AJ$2,FALSE)</f>
        <v>0.50306204450000003</v>
      </c>
      <c r="AK47" s="25">
        <f>VLOOKUP($D47,Résultats!$B$2:$AZ$212,AK$2,FALSE)</f>
        <v>0.46952557750000001</v>
      </c>
      <c r="AL47" s="25">
        <f>VLOOKUP($D47,Résultats!$B$2:$AZ$212,AL$2,FALSE)</f>
        <v>0.4382243871</v>
      </c>
      <c r="AM47" s="102">
        <f>VLOOKUP($D47,Résultats!$B$2:$AZ$212,AM$2,FALSE)</f>
        <v>0.40900969110000002</v>
      </c>
    </row>
    <row r="48" spans="2:39" x14ac:dyDescent="0.2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35911.307350000003</v>
      </c>
      <c r="G48" s="59">
        <f>VLOOKUP($D48,Résultats!$B$2:$AZ$212,G$2,FALSE)</f>
        <v>36708.886160000002</v>
      </c>
      <c r="H48" s="59">
        <f>VLOOKUP($D48,Résultats!$B$2:$AZ$212,H$2,FALSE)</f>
        <v>37113.743849999999</v>
      </c>
      <c r="I48" s="59">
        <f>VLOOKUP($D48,Résultats!$B$2:$AZ$212,I$2,FALSE)</f>
        <v>37091.734360000002</v>
      </c>
      <c r="J48" s="59">
        <f>VLOOKUP($D48,Résultats!$B$2:$AZ$212,J$2,FALSE)</f>
        <v>37550.815860000002</v>
      </c>
      <c r="K48" s="59">
        <f>VLOOKUP($D48,Résultats!$B$2:$AZ$212,K$2,FALSE)</f>
        <v>38049.530379999997</v>
      </c>
      <c r="L48" s="59">
        <f>VLOOKUP($D48,Résultats!$B$2:$AZ$212,L$2,FALSE)</f>
        <v>38228.911890000003</v>
      </c>
      <c r="M48" s="59">
        <f>VLOOKUP($D48,Résultats!$B$2:$AZ$212,M$2,FALSE)</f>
        <v>38065.306190000003</v>
      </c>
      <c r="N48" s="59">
        <f>VLOOKUP($D48,Résultats!$B$2:$AZ$212,N$2,FALSE)</f>
        <v>37525.36335</v>
      </c>
      <c r="O48" s="59">
        <f>VLOOKUP($D48,Résultats!$B$2:$AZ$212,O$2,FALSE)</f>
        <v>37411.869760000001</v>
      </c>
      <c r="P48" s="59">
        <f>VLOOKUP($D48,Résultats!$B$2:$AZ$212,P$2,FALSE)</f>
        <v>37019.239889999997</v>
      </c>
      <c r="Q48" s="59">
        <f>VLOOKUP($D48,Résultats!$B$2:$AZ$212,Q$2,FALSE)</f>
        <v>36526.321470000003</v>
      </c>
      <c r="R48" s="59">
        <f>VLOOKUP($D48,Résultats!$B$2:$AZ$212,R$2,FALSE)</f>
        <v>35995.160080000001</v>
      </c>
      <c r="S48" s="59">
        <f>VLOOKUP($D48,Résultats!$B$2:$AZ$212,S$2,FALSE)</f>
        <v>35454.291799999999</v>
      </c>
      <c r="T48" s="59">
        <f>VLOOKUP($D48,Résultats!$B$2:$AZ$212,T$2,FALSE)</f>
        <v>34835.670810000003</v>
      </c>
      <c r="U48" s="59">
        <f>VLOOKUP($D48,Résultats!$B$2:$AZ$212,U$2,FALSE)</f>
        <v>34211.720090000003</v>
      </c>
      <c r="V48" s="59">
        <f>VLOOKUP($D48,Résultats!$B$2:$AZ$212,V$2,FALSE)</f>
        <v>33602.119019999998</v>
      </c>
      <c r="W48" s="59">
        <f>VLOOKUP($D48,Résultats!$B$2:$AZ$212,W$2,FALSE)</f>
        <v>33007.28327</v>
      </c>
      <c r="X48" s="59">
        <f>VLOOKUP($D48,Résultats!$B$2:$AZ$212,X$2,FALSE)</f>
        <v>32423.005290000001</v>
      </c>
      <c r="Y48" s="59">
        <f>VLOOKUP($D48,Résultats!$B$2:$AZ$212,Y$2,FALSE)</f>
        <v>31883.917839999998</v>
      </c>
      <c r="Z48" s="59">
        <f>VLOOKUP($D48,Résultats!$B$2:$AZ$212,Z$2,FALSE)</f>
        <v>31367.856950000001</v>
      </c>
      <c r="AA48" s="59">
        <f>VLOOKUP($D48,Résultats!$B$2:$AZ$212,AA$2,FALSE)</f>
        <v>30865.517319999999</v>
      </c>
      <c r="AB48" s="59">
        <f>VLOOKUP($D48,Résultats!$B$2:$AZ$212,AB$2,FALSE)</f>
        <v>30374.950779999999</v>
      </c>
      <c r="AC48" s="59">
        <f>VLOOKUP($D48,Résultats!$B$2:$AZ$212,AC$2,FALSE)</f>
        <v>29897.813300000002</v>
      </c>
      <c r="AD48" s="59">
        <f>VLOOKUP($D48,Résultats!$B$2:$AZ$212,AD$2,FALSE)</f>
        <v>29441.686890000001</v>
      </c>
      <c r="AE48" s="59">
        <f>VLOOKUP($D48,Résultats!$B$2:$AZ$212,AE$2,FALSE)</f>
        <v>29007.934819999999</v>
      </c>
      <c r="AF48" s="59">
        <f>VLOOKUP($D48,Résultats!$B$2:$AZ$212,AF$2,FALSE)</f>
        <v>28597.33455</v>
      </c>
      <c r="AG48" s="59">
        <f>VLOOKUP($D48,Résultats!$B$2:$AZ$212,AG$2,FALSE)</f>
        <v>28210.230039999999</v>
      </c>
      <c r="AH48" s="59">
        <f>VLOOKUP($D48,Résultats!$B$2:$AZ$212,AH$2,FALSE)</f>
        <v>27778.425449999999</v>
      </c>
      <c r="AI48" s="59">
        <f>VLOOKUP($D48,Résultats!$B$2:$AZ$212,AI$2,FALSE)</f>
        <v>27400.53901</v>
      </c>
      <c r="AJ48" s="59">
        <f>VLOOKUP($D48,Résultats!$B$2:$AZ$212,AJ$2,FALSE)</f>
        <v>27054.802070000002</v>
      </c>
      <c r="AK48" s="59">
        <f>VLOOKUP($D48,Résultats!$B$2:$AZ$212,AK$2,FALSE)</f>
        <v>26732.120579999999</v>
      </c>
      <c r="AL48" s="59">
        <f>VLOOKUP($D48,Résultats!$B$2:$AZ$212,AL$2,FALSE)</f>
        <v>26425.816989999999</v>
      </c>
      <c r="AM48" s="103">
        <f>VLOOKUP($D48,Résultats!$B$2:$AZ$212,AM$2,FALSE)</f>
        <v>26133.104439999999</v>
      </c>
    </row>
    <row r="49" spans="2:40" x14ac:dyDescent="0.2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166.4931685</v>
      </c>
      <c r="G49" s="61">
        <f>VLOOKUP($D49,Résultats!$B$2:$AZ$212,G$2,FALSE)</f>
        <v>391.29306179999998</v>
      </c>
      <c r="H49" s="61">
        <f>VLOOKUP($D49,Résultats!$B$2:$AZ$212,H$2,FALSE)</f>
        <v>515.58417540000005</v>
      </c>
      <c r="I49" s="61">
        <f>VLOOKUP($D49,Résultats!$B$2:$AZ$212,I$2,FALSE)</f>
        <v>637.43014749999998</v>
      </c>
      <c r="J49" s="61">
        <f>VLOOKUP($D49,Résultats!$B$2:$AZ$212,J$2,FALSE)</f>
        <v>836.43293119999998</v>
      </c>
      <c r="K49" s="61">
        <f>VLOOKUP($D49,Résultats!$B$2:$AZ$212,K$2,FALSE)</f>
        <v>1105.6753550000001</v>
      </c>
      <c r="L49" s="61">
        <f>VLOOKUP($D49,Résultats!$B$2:$AZ$212,L$2,FALSE)</f>
        <v>1397.054511</v>
      </c>
      <c r="M49" s="61">
        <f>VLOOKUP($D49,Résultats!$B$2:$AZ$212,M$2,FALSE)</f>
        <v>1680.710908</v>
      </c>
      <c r="N49" s="61">
        <f>VLOOKUP($D49,Résultats!$B$2:$AZ$212,N$2,FALSE)</f>
        <v>1878.1632999999999</v>
      </c>
      <c r="O49" s="61">
        <f>VLOOKUP($D49,Résultats!$B$2:$AZ$212,O$2,FALSE)</f>
        <v>2296.1821460000001</v>
      </c>
      <c r="P49" s="61">
        <f>VLOOKUP($D49,Résultats!$B$2:$AZ$212,P$2,FALSE)</f>
        <v>2757.7114219999999</v>
      </c>
      <c r="Q49" s="61">
        <f>VLOOKUP($D49,Résultats!$B$2:$AZ$212,Q$2,FALSE)</f>
        <v>3342.7695450000001</v>
      </c>
      <c r="R49" s="61">
        <f>VLOOKUP($D49,Résultats!$B$2:$AZ$212,R$2,FALSE)</f>
        <v>4070.3247329999999</v>
      </c>
      <c r="S49" s="61">
        <f>VLOOKUP($D49,Résultats!$B$2:$AZ$212,S$2,FALSE)</f>
        <v>4934.7691880000002</v>
      </c>
      <c r="T49" s="61">
        <f>VLOOKUP($D49,Résultats!$B$2:$AZ$212,T$2,FALSE)</f>
        <v>5840.585008</v>
      </c>
      <c r="U49" s="61">
        <f>VLOOKUP($D49,Résultats!$B$2:$AZ$212,U$2,FALSE)</f>
        <v>6785.2865419999998</v>
      </c>
      <c r="V49" s="61">
        <f>VLOOKUP($D49,Résultats!$B$2:$AZ$212,V$2,FALSE)</f>
        <v>7738.3467760000003</v>
      </c>
      <c r="W49" s="61">
        <f>VLOOKUP($D49,Résultats!$B$2:$AZ$212,W$2,FALSE)</f>
        <v>8666.1001230000002</v>
      </c>
      <c r="X49" s="61">
        <f>VLOOKUP($D49,Résultats!$B$2:$AZ$212,X$2,FALSE)</f>
        <v>9544.2194749999999</v>
      </c>
      <c r="Y49" s="61">
        <f>VLOOKUP($D49,Résultats!$B$2:$AZ$212,Y$2,FALSE)</f>
        <v>10397.250029999999</v>
      </c>
      <c r="Z49" s="61">
        <f>VLOOKUP($D49,Résultats!$B$2:$AZ$212,Z$2,FALSE)</f>
        <v>11200.293369999999</v>
      </c>
      <c r="AA49" s="61">
        <f>VLOOKUP($D49,Résultats!$B$2:$AZ$212,AA$2,FALSE)</f>
        <v>11944.40502</v>
      </c>
      <c r="AB49" s="61">
        <f>VLOOKUP($D49,Résultats!$B$2:$AZ$212,AB$2,FALSE)</f>
        <v>12629.71125</v>
      </c>
      <c r="AC49" s="61">
        <f>VLOOKUP($D49,Résultats!$B$2:$AZ$212,AC$2,FALSE)</f>
        <v>13260.762280000001</v>
      </c>
      <c r="AD49" s="61">
        <f>VLOOKUP($D49,Résultats!$B$2:$AZ$212,AD$2,FALSE)</f>
        <v>13844.010190000001</v>
      </c>
      <c r="AE49" s="61">
        <f>VLOOKUP($D49,Résultats!$B$2:$AZ$212,AE$2,FALSE)</f>
        <v>14384.893459999999</v>
      </c>
      <c r="AF49" s="61">
        <f>VLOOKUP($D49,Résultats!$B$2:$AZ$212,AF$2,FALSE)</f>
        <v>14888.124</v>
      </c>
      <c r="AG49" s="61">
        <f>VLOOKUP($D49,Résultats!$B$2:$AZ$212,AG$2,FALSE)</f>
        <v>15357.79067</v>
      </c>
      <c r="AH49" s="61">
        <f>VLOOKUP($D49,Résultats!$B$2:$AZ$212,AH$2,FALSE)</f>
        <v>15782.78723</v>
      </c>
      <c r="AI49" s="61">
        <f>VLOOKUP($D49,Résultats!$B$2:$AZ$212,AI$2,FALSE)</f>
        <v>16204.59571</v>
      </c>
      <c r="AJ49" s="61">
        <f>VLOOKUP($D49,Résultats!$B$2:$AZ$212,AJ$2,FALSE)</f>
        <v>16605.247820000001</v>
      </c>
      <c r="AK49" s="61">
        <f>VLOOKUP($D49,Résultats!$B$2:$AZ$212,AK$2,FALSE)</f>
        <v>16979.199700000001</v>
      </c>
      <c r="AL49" s="61">
        <f>VLOOKUP($D49,Résultats!$B$2:$AZ$212,AL$2,FALSE)</f>
        <v>17323.089059999998</v>
      </c>
      <c r="AM49" s="225">
        <f>VLOOKUP($D49,Résultats!$B$2:$AZ$212,AM$2,FALSE)</f>
        <v>17637.224149999998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2.3885392470000002</v>
      </c>
      <c r="G50" s="25">
        <f>VLOOKUP($D50,Résultats!$B$2:$AZ$212,G$2,FALSE)</f>
        <v>5.7785353639999997</v>
      </c>
      <c r="H50" s="25">
        <f>VLOOKUP($D50,Résultats!$B$2:$AZ$212,H$2,FALSE)</f>
        <v>7.830453071</v>
      </c>
      <c r="I50" s="25">
        <f>VLOOKUP($D50,Résultats!$B$2:$AZ$212,I$2,FALSE)</f>
        <v>10.11920537</v>
      </c>
      <c r="J50" s="25">
        <f>VLOOKUP($D50,Résultats!$B$2:$AZ$212,J$2,FALSE)</f>
        <v>14.30395482</v>
      </c>
      <c r="K50" s="25">
        <f>VLOOKUP($D50,Résultats!$B$2:$AZ$212,K$2,FALSE)</f>
        <v>23.779736809999999</v>
      </c>
      <c r="L50" s="25">
        <f>VLOOKUP($D50,Résultats!$B$2:$AZ$212,L$2,FALSE)</f>
        <v>36.915026879999999</v>
      </c>
      <c r="M50" s="25">
        <f>VLOOKUP($D50,Résultats!$B$2:$AZ$212,M$2,FALSE)</f>
        <v>50.68498443</v>
      </c>
      <c r="N50" s="25">
        <f>VLOOKUP($D50,Résultats!$B$2:$AZ$212,N$2,FALSE)</f>
        <v>60.782349770000003</v>
      </c>
      <c r="O50" s="25">
        <f>VLOOKUP($D50,Résultats!$B$2:$AZ$212,O$2,FALSE)</f>
        <v>82.729680479999999</v>
      </c>
      <c r="P50" s="25">
        <f>VLOOKUP($D50,Résultats!$B$2:$AZ$212,P$2,FALSE)</f>
        <v>108.4817601</v>
      </c>
      <c r="Q50" s="25">
        <f>VLOOKUP($D50,Résultats!$B$2:$AZ$212,Q$2,FALSE)</f>
        <v>142.68060159999999</v>
      </c>
      <c r="R50" s="25">
        <f>VLOOKUP($D50,Résultats!$B$2:$AZ$212,R$2,FALSE)</f>
        <v>187.21175769999999</v>
      </c>
      <c r="S50" s="25">
        <f>VLOOKUP($D50,Résultats!$B$2:$AZ$212,S$2,FALSE)</f>
        <v>242.66400340000001</v>
      </c>
      <c r="T50" s="25">
        <f>VLOOKUP($D50,Résultats!$B$2:$AZ$212,T$2,FALSE)</f>
        <v>303.97814190000003</v>
      </c>
      <c r="U50" s="25">
        <f>VLOOKUP($D50,Résultats!$B$2:$AZ$212,U$2,FALSE)</f>
        <v>371.42236350000002</v>
      </c>
      <c r="V50" s="25">
        <f>VLOOKUP($D50,Résultats!$B$2:$AZ$212,V$2,FALSE)</f>
        <v>443.31737140000001</v>
      </c>
      <c r="W50" s="25">
        <f>VLOOKUP($D50,Résultats!$B$2:$AZ$212,W$2,FALSE)</f>
        <v>517.49349170000005</v>
      </c>
      <c r="X50" s="25">
        <f>VLOOKUP($D50,Résultats!$B$2:$AZ$212,X$2,FALSE)</f>
        <v>592.17815169999994</v>
      </c>
      <c r="Y50" s="25">
        <f>VLOOKUP($D50,Résultats!$B$2:$AZ$212,Y$2,FALSE)</f>
        <v>669.2683978</v>
      </c>
      <c r="Z50" s="25">
        <f>VLOOKUP($D50,Résultats!$B$2:$AZ$212,Z$2,FALSE)</f>
        <v>746.81468389999998</v>
      </c>
      <c r="AA50" s="25">
        <f>VLOOKUP($D50,Résultats!$B$2:$AZ$212,AA$2,FALSE)</f>
        <v>823.97584010000003</v>
      </c>
      <c r="AB50" s="25">
        <f>VLOOKUP($D50,Résultats!$B$2:$AZ$212,AB$2,FALSE)</f>
        <v>900.60168329999999</v>
      </c>
      <c r="AC50" s="25">
        <f>VLOOKUP($D50,Résultats!$B$2:$AZ$212,AC$2,FALSE)</f>
        <v>976.92128360000004</v>
      </c>
      <c r="AD50" s="25">
        <f>VLOOKUP($D50,Résultats!$B$2:$AZ$212,AD$2,FALSE)</f>
        <v>1052.498061</v>
      </c>
      <c r="AE50" s="25">
        <f>VLOOKUP($D50,Résultats!$B$2:$AZ$212,AE$2,FALSE)</f>
        <v>1127.699378</v>
      </c>
      <c r="AF50" s="25">
        <f>VLOOKUP($D50,Résultats!$B$2:$AZ$212,AF$2,FALSE)</f>
        <v>1202.8376499999999</v>
      </c>
      <c r="AG50" s="25">
        <f>VLOOKUP($D50,Résultats!$B$2:$AZ$212,AG$2,FALSE)</f>
        <v>1278.1755089999999</v>
      </c>
      <c r="AH50" s="25">
        <f>VLOOKUP($D50,Résultats!$B$2:$AZ$212,AH$2,FALSE)</f>
        <v>1367.6357439999999</v>
      </c>
      <c r="AI50" s="25">
        <f>VLOOKUP($D50,Résultats!$B$2:$AZ$212,AI$2,FALSE)</f>
        <v>1459.9258809999999</v>
      </c>
      <c r="AJ50" s="25">
        <f>VLOOKUP($D50,Résultats!$B$2:$AZ$212,AJ$2,FALSE)</f>
        <v>1552.765353</v>
      </c>
      <c r="AK50" s="25">
        <f>VLOOKUP($D50,Résultats!$B$2:$AZ$212,AK$2,FALSE)</f>
        <v>1645.280757</v>
      </c>
      <c r="AL50" s="25">
        <f>VLOOKUP($D50,Résultats!$B$2:$AZ$212,AL$2,FALSE)</f>
        <v>1736.808055</v>
      </c>
      <c r="AM50" s="102">
        <f>VLOOKUP($D50,Résultats!$B$2:$AZ$212,AM$2,FALSE)</f>
        <v>1827.1419350000001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2.4049115319999999</v>
      </c>
      <c r="G51" s="25">
        <f>VLOOKUP($D51,Résultats!$B$2:$AZ$212,G$2,FALSE)</f>
        <v>5.7616945079999997</v>
      </c>
      <c r="H51" s="25">
        <f>VLOOKUP($D51,Résultats!$B$2:$AZ$212,H$2,FALSE)</f>
        <v>7.7345636730000003</v>
      </c>
      <c r="I51" s="25">
        <f>VLOOKUP($D51,Résultats!$B$2:$AZ$212,I$2,FALSE)</f>
        <v>9.8482121159999902</v>
      </c>
      <c r="J51" s="25">
        <f>VLOOKUP($D51,Résultats!$B$2:$AZ$212,J$2,FALSE)</f>
        <v>13.586805030000001</v>
      </c>
      <c r="K51" s="25">
        <f>VLOOKUP($D51,Résultats!$B$2:$AZ$212,K$2,FALSE)</f>
        <v>21.019947330000001</v>
      </c>
      <c r="L51" s="25">
        <f>VLOOKUP($D51,Résultats!$B$2:$AZ$212,L$2,FALSE)</f>
        <v>30.773749590000001</v>
      </c>
      <c r="M51" s="25">
        <f>VLOOKUP($D51,Résultats!$B$2:$AZ$212,M$2,FALSE)</f>
        <v>40.83584707</v>
      </c>
      <c r="N51" s="25">
        <f>VLOOKUP($D51,Résultats!$B$2:$AZ$212,N$2,FALSE)</f>
        <v>45.600918749999998</v>
      </c>
      <c r="O51" s="25">
        <f>VLOOKUP($D51,Résultats!$B$2:$AZ$212,O$2,FALSE)</f>
        <v>61.484437389999997</v>
      </c>
      <c r="P51" s="25">
        <f>VLOOKUP($D51,Résultats!$B$2:$AZ$212,P$2,FALSE)</f>
        <v>79.830659760000003</v>
      </c>
      <c r="Q51" s="25">
        <f>VLOOKUP($D51,Résultats!$B$2:$AZ$212,Q$2,FALSE)</f>
        <v>103.86319450000001</v>
      </c>
      <c r="R51" s="25">
        <f>VLOOKUP($D51,Résultats!$B$2:$AZ$212,R$2,FALSE)</f>
        <v>134.75499980000001</v>
      </c>
      <c r="S51" s="25">
        <f>VLOOKUP($D51,Résultats!$B$2:$AZ$212,S$2,FALSE)</f>
        <v>172.74240979999999</v>
      </c>
      <c r="T51" s="25">
        <f>VLOOKUP($D51,Résultats!$B$2:$AZ$212,T$2,FALSE)</f>
        <v>214.18730429999999</v>
      </c>
      <c r="U51" s="25">
        <f>VLOOKUP($D51,Résultats!$B$2:$AZ$212,U$2,FALSE)</f>
        <v>259.1683524</v>
      </c>
      <c r="V51" s="25">
        <f>VLOOKUP($D51,Résultats!$B$2:$AZ$212,V$2,FALSE)</f>
        <v>306.45790290000002</v>
      </c>
      <c r="W51" s="25">
        <f>VLOOKUP($D51,Résultats!$B$2:$AZ$212,W$2,FALSE)</f>
        <v>354.54071520000002</v>
      </c>
      <c r="X51" s="25">
        <f>VLOOKUP($D51,Résultats!$B$2:$AZ$212,X$2,FALSE)</f>
        <v>402.20658580000003</v>
      </c>
      <c r="Y51" s="25">
        <f>VLOOKUP($D51,Résultats!$B$2:$AZ$212,Y$2,FALSE)</f>
        <v>450.63813800000003</v>
      </c>
      <c r="Z51" s="25">
        <f>VLOOKUP($D51,Résultats!$B$2:$AZ$212,Z$2,FALSE)</f>
        <v>498.52570830000002</v>
      </c>
      <c r="AA51" s="25">
        <f>VLOOKUP($D51,Résultats!$B$2:$AZ$212,AA$2,FALSE)</f>
        <v>545.29787959999999</v>
      </c>
      <c r="AB51" s="25">
        <f>VLOOKUP($D51,Résultats!$B$2:$AZ$212,AB$2,FALSE)</f>
        <v>590.83125050000001</v>
      </c>
      <c r="AC51" s="25">
        <f>VLOOKUP($D51,Résultats!$B$2:$AZ$212,AC$2,FALSE)</f>
        <v>635.23934680000002</v>
      </c>
      <c r="AD51" s="25">
        <f>VLOOKUP($D51,Résultats!$B$2:$AZ$212,AD$2,FALSE)</f>
        <v>678.39330180000002</v>
      </c>
      <c r="AE51" s="25">
        <f>VLOOKUP($D51,Résultats!$B$2:$AZ$212,AE$2,FALSE)</f>
        <v>720.49759819999997</v>
      </c>
      <c r="AF51" s="25">
        <f>VLOOKUP($D51,Résultats!$B$2:$AZ$212,AF$2,FALSE)</f>
        <v>761.72024390000001</v>
      </c>
      <c r="AG51" s="25">
        <f>VLOOKUP($D51,Résultats!$B$2:$AZ$212,AG$2,FALSE)</f>
        <v>802.19713939999997</v>
      </c>
      <c r="AH51" s="25">
        <f>VLOOKUP($D51,Résultats!$B$2:$AZ$212,AH$2,FALSE)</f>
        <v>846.63491799999997</v>
      </c>
      <c r="AI51" s="25">
        <f>VLOOKUP($D51,Résultats!$B$2:$AZ$212,AI$2,FALSE)</f>
        <v>891.72353020000003</v>
      </c>
      <c r="AJ51" s="25">
        <f>VLOOKUP($D51,Résultats!$B$2:$AZ$212,AJ$2,FALSE)</f>
        <v>936.15554350000002</v>
      </c>
      <c r="AK51" s="25">
        <f>VLOOKUP($D51,Résultats!$B$2:$AZ$212,AK$2,FALSE)</f>
        <v>979.43605860000002</v>
      </c>
      <c r="AL51" s="25">
        <f>VLOOKUP($D51,Résultats!$B$2:$AZ$212,AL$2,FALSE)</f>
        <v>1021.204675</v>
      </c>
      <c r="AM51" s="102">
        <f>VLOOKUP($D51,Résultats!$B$2:$AZ$212,AM$2,FALSE)</f>
        <v>1061.3591730000001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5.1265224519999997</v>
      </c>
      <c r="G52" s="25">
        <f>VLOOKUP($D52,Résultats!$B$2:$AZ$212,G$2,FALSE)</f>
        <v>12.08742857</v>
      </c>
      <c r="H52" s="25">
        <f>VLOOKUP($D52,Résultats!$B$2:$AZ$212,H$2,FALSE)</f>
        <v>15.975680049999999</v>
      </c>
      <c r="I52" s="25">
        <f>VLOOKUP($D52,Résultats!$B$2:$AZ$212,I$2,FALSE)</f>
        <v>19.844123020000001</v>
      </c>
      <c r="J52" s="25">
        <f>VLOOKUP($D52,Résultats!$B$2:$AZ$212,J$2,FALSE)</f>
        <v>26.24845234</v>
      </c>
      <c r="K52" s="25">
        <f>VLOOKUP($D52,Résultats!$B$2:$AZ$212,K$2,FALSE)</f>
        <v>35.52665279</v>
      </c>
      <c r="L52" s="25">
        <f>VLOOKUP($D52,Résultats!$B$2:$AZ$212,L$2,FALSE)</f>
        <v>45.889442109999997</v>
      </c>
      <c r="M52" s="25">
        <f>VLOOKUP($D52,Résultats!$B$2:$AZ$212,M$2,FALSE)</f>
        <v>56.060405019999997</v>
      </c>
      <c r="N52" s="25">
        <f>VLOOKUP($D52,Résultats!$B$2:$AZ$212,N$2,FALSE)</f>
        <v>63.319942900000001</v>
      </c>
      <c r="O52" s="25">
        <f>VLOOKUP($D52,Résultats!$B$2:$AZ$212,O$2,FALSE)</f>
        <v>78.360500579999893</v>
      </c>
      <c r="P52" s="25">
        <f>VLOOKUP($D52,Résultats!$B$2:$AZ$212,P$2,FALSE)</f>
        <v>95.026539470000003</v>
      </c>
      <c r="Q52" s="25">
        <f>VLOOKUP($D52,Résultats!$B$2:$AZ$212,Q$2,FALSE)</f>
        <v>116.16791139999999</v>
      </c>
      <c r="R52" s="25">
        <f>VLOOKUP($D52,Résultats!$B$2:$AZ$212,R$2,FALSE)</f>
        <v>142.4573852</v>
      </c>
      <c r="S52" s="25">
        <f>VLOOKUP($D52,Résultats!$B$2:$AZ$212,S$2,FALSE)</f>
        <v>173.67136930000001</v>
      </c>
      <c r="T52" s="25">
        <f>VLOOKUP($D52,Résultats!$B$2:$AZ$212,T$2,FALSE)</f>
        <v>206.3431535</v>
      </c>
      <c r="U52" s="25">
        <f>VLOOKUP($D52,Résultats!$B$2:$AZ$212,U$2,FALSE)</f>
        <v>240.3296464</v>
      </c>
      <c r="V52" s="25">
        <f>VLOOKUP($D52,Résultats!$B$2:$AZ$212,V$2,FALSE)</f>
        <v>274.47591519999997</v>
      </c>
      <c r="W52" s="25">
        <f>VLOOKUP($D52,Résultats!$B$2:$AZ$212,W$2,FALSE)</f>
        <v>307.51603469999998</v>
      </c>
      <c r="X52" s="25">
        <f>VLOOKUP($D52,Résultats!$B$2:$AZ$212,X$2,FALSE)</f>
        <v>338.52435750000001</v>
      </c>
      <c r="Y52" s="25">
        <f>VLOOKUP($D52,Résultats!$B$2:$AZ$212,Y$2,FALSE)</f>
        <v>368.30092980000001</v>
      </c>
      <c r="Z52" s="25">
        <f>VLOOKUP($D52,Résultats!$B$2:$AZ$212,Z$2,FALSE)</f>
        <v>395.90057380000002</v>
      </c>
      <c r="AA52" s="25">
        <f>VLOOKUP($D52,Résultats!$B$2:$AZ$212,AA$2,FALSE)</f>
        <v>420.94820429999999</v>
      </c>
      <c r="AB52" s="25">
        <f>VLOOKUP($D52,Résultats!$B$2:$AZ$212,AB$2,FALSE)</f>
        <v>443.38872309999999</v>
      </c>
      <c r="AC52" s="25">
        <f>VLOOKUP($D52,Résultats!$B$2:$AZ$212,AC$2,FALSE)</f>
        <v>463.31904070000002</v>
      </c>
      <c r="AD52" s="25">
        <f>VLOOKUP($D52,Résultats!$B$2:$AZ$212,AD$2,FALSE)</f>
        <v>481.02372969999999</v>
      </c>
      <c r="AE52" s="25">
        <f>VLOOKUP($D52,Résultats!$B$2:$AZ$212,AE$2,FALSE)</f>
        <v>496.64610640000001</v>
      </c>
      <c r="AF52" s="25">
        <f>VLOOKUP($D52,Résultats!$B$2:$AZ$212,AF$2,FALSE)</f>
        <v>510.3044122</v>
      </c>
      <c r="AG52" s="25">
        <f>VLOOKUP($D52,Résultats!$B$2:$AZ$212,AG$2,FALSE)</f>
        <v>522.09640709999996</v>
      </c>
      <c r="AH52" s="25">
        <f>VLOOKUP($D52,Résultats!$B$2:$AZ$212,AH$2,FALSE)</f>
        <v>528.4553512</v>
      </c>
      <c r="AI52" s="25">
        <f>VLOOKUP($D52,Résultats!$B$2:$AZ$212,AI$2,FALSE)</f>
        <v>533.71665599999994</v>
      </c>
      <c r="AJ52" s="25">
        <f>VLOOKUP($D52,Résultats!$B$2:$AZ$212,AJ$2,FALSE)</f>
        <v>537.34320179999997</v>
      </c>
      <c r="AK52" s="25">
        <f>VLOOKUP($D52,Résultats!$B$2:$AZ$212,AK$2,FALSE)</f>
        <v>539.17771040000002</v>
      </c>
      <c r="AL52" s="25">
        <f>VLOOKUP($D52,Résultats!$B$2:$AZ$212,AL$2,FALSE)</f>
        <v>539.14456470000005</v>
      </c>
      <c r="AM52" s="102">
        <f>VLOOKUP($D52,Résultats!$B$2:$AZ$212,AM$2,FALSE)</f>
        <v>537.27494230000002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108.722731</v>
      </c>
      <c r="G53" s="25">
        <f>VLOOKUP($D53,Résultats!$B$2:$AZ$212,G$2,FALSE)</f>
        <v>255.44737620000001</v>
      </c>
      <c r="H53" s="25">
        <f>VLOOKUP($D53,Résultats!$B$2:$AZ$212,H$2,FALSE)</f>
        <v>336.47777719999999</v>
      </c>
      <c r="I53" s="25">
        <f>VLOOKUP($D53,Résultats!$B$2:$AZ$212,I$2,FALSE)</f>
        <v>415.76723149999998</v>
      </c>
      <c r="J53" s="25">
        <f>VLOOKUP($D53,Résultats!$B$2:$AZ$212,J$2,FALSE)</f>
        <v>545.02664019999997</v>
      </c>
      <c r="K53" s="25">
        <f>VLOOKUP($D53,Résultats!$B$2:$AZ$212,K$2,FALSE)</f>
        <v>717.83355670000003</v>
      </c>
      <c r="L53" s="25">
        <f>VLOOKUP($D53,Résultats!$B$2:$AZ$212,L$2,FALSE)</f>
        <v>903.24238439999999</v>
      </c>
      <c r="M53" s="25">
        <f>VLOOKUP($D53,Résultats!$B$2:$AZ$212,M$2,FALSE)</f>
        <v>1083.183104</v>
      </c>
      <c r="N53" s="25">
        <f>VLOOKUP($D53,Résultats!$B$2:$AZ$212,N$2,FALSE)</f>
        <v>1209.733442</v>
      </c>
      <c r="O53" s="25">
        <f>VLOOKUP($D53,Résultats!$B$2:$AZ$212,O$2,FALSE)</f>
        <v>1473.864585</v>
      </c>
      <c r="P53" s="25">
        <f>VLOOKUP($D53,Résultats!$B$2:$AZ$212,P$2,FALSE)</f>
        <v>1764.633272</v>
      </c>
      <c r="Q53" s="25">
        <f>VLOOKUP($D53,Résultats!$B$2:$AZ$212,Q$2,FALSE)</f>
        <v>2132.3572669999999</v>
      </c>
      <c r="R53" s="25">
        <f>VLOOKUP($D53,Résultats!$B$2:$AZ$212,R$2,FALSE)</f>
        <v>2588.5111499999998</v>
      </c>
      <c r="S53" s="25">
        <f>VLOOKUP($D53,Résultats!$B$2:$AZ$212,S$2,FALSE)</f>
        <v>3129.0388160000002</v>
      </c>
      <c r="T53" s="25">
        <f>VLOOKUP($D53,Résultats!$B$2:$AZ$212,T$2,FALSE)</f>
        <v>3693.590138</v>
      </c>
      <c r="U53" s="25">
        <f>VLOOKUP($D53,Résultats!$B$2:$AZ$212,U$2,FALSE)</f>
        <v>4280.359598</v>
      </c>
      <c r="V53" s="25">
        <f>VLOOKUP($D53,Résultats!$B$2:$AZ$212,V$2,FALSE)</f>
        <v>4870.0925230000003</v>
      </c>
      <c r="W53" s="25">
        <f>VLOOKUP($D53,Résultats!$B$2:$AZ$212,W$2,FALSE)</f>
        <v>5441.739243</v>
      </c>
      <c r="X53" s="25">
        <f>VLOOKUP($D53,Résultats!$B$2:$AZ$212,X$2,FALSE)</f>
        <v>5980.2075089999998</v>
      </c>
      <c r="Y53" s="25">
        <f>VLOOKUP($D53,Résultats!$B$2:$AZ$212,Y$2,FALSE)</f>
        <v>6500.657843</v>
      </c>
      <c r="Z53" s="25">
        <f>VLOOKUP($D53,Résultats!$B$2:$AZ$212,Z$2,FALSE)</f>
        <v>6987.7240840000004</v>
      </c>
      <c r="AA53" s="25">
        <f>VLOOKUP($D53,Résultats!$B$2:$AZ$212,AA$2,FALSE)</f>
        <v>7435.9687240000003</v>
      </c>
      <c r="AB53" s="25">
        <f>VLOOKUP($D53,Résultats!$B$2:$AZ$212,AB$2,FALSE)</f>
        <v>7845.5646230000002</v>
      </c>
      <c r="AC53" s="25">
        <f>VLOOKUP($D53,Résultats!$B$2:$AZ$212,AC$2,FALSE)</f>
        <v>8219.3971750000001</v>
      </c>
      <c r="AD53" s="25">
        <f>VLOOKUP($D53,Résultats!$B$2:$AZ$212,AD$2,FALSE)</f>
        <v>8561.9976420000003</v>
      </c>
      <c r="AE53" s="25">
        <f>VLOOKUP($D53,Résultats!$B$2:$AZ$212,AE$2,FALSE)</f>
        <v>8876.7608739999996</v>
      </c>
      <c r="AF53" s="25">
        <f>VLOOKUP($D53,Résultats!$B$2:$AZ$212,AF$2,FALSE)</f>
        <v>9166.6332230000007</v>
      </c>
      <c r="AG53" s="25">
        <f>VLOOKUP($D53,Résultats!$B$2:$AZ$212,AG$2,FALSE)</f>
        <v>9434.1780799999997</v>
      </c>
      <c r="AH53" s="25">
        <f>VLOOKUP($D53,Résultats!$B$2:$AZ$212,AH$2,FALSE)</f>
        <v>9664.1167210000003</v>
      </c>
      <c r="AI53" s="25">
        <f>VLOOKUP($D53,Résultats!$B$2:$AZ$212,AI$2,FALSE)</f>
        <v>9890.3740710000002</v>
      </c>
      <c r="AJ53" s="25">
        <f>VLOOKUP($D53,Résultats!$B$2:$AZ$212,AJ$2,FALSE)</f>
        <v>10102.37638</v>
      </c>
      <c r="AK53" s="25">
        <f>VLOOKUP($D53,Résultats!$B$2:$AZ$212,AK$2,FALSE)</f>
        <v>10296.96679</v>
      </c>
      <c r="AL53" s="25">
        <f>VLOOKUP($D53,Résultats!$B$2:$AZ$212,AL$2,FALSE)</f>
        <v>10472.311760000001</v>
      </c>
      <c r="AM53" s="102">
        <f>VLOOKUP($D53,Résultats!$B$2:$AZ$212,AM$2,FALSE)</f>
        <v>10628.74424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41.823658700000003</v>
      </c>
      <c r="G54" s="25">
        <f>VLOOKUP($D54,Résultats!$B$2:$AZ$212,G$2,FALSE)</f>
        <v>98.175572979999998</v>
      </c>
      <c r="H54" s="25">
        <f>VLOOKUP($D54,Résultats!$B$2:$AZ$212,H$2,FALSE)</f>
        <v>129.19887320000001</v>
      </c>
      <c r="I54" s="25">
        <f>VLOOKUP($D54,Résultats!$B$2:$AZ$212,I$2,FALSE)</f>
        <v>159.4031258</v>
      </c>
      <c r="J54" s="25">
        <f>VLOOKUP($D54,Résultats!$B$2:$AZ$212,J$2,FALSE)</f>
        <v>208.39681630000001</v>
      </c>
      <c r="K54" s="25">
        <f>VLOOKUP($D54,Résultats!$B$2:$AZ$212,K$2,FALSE)</f>
        <v>271.80839789999999</v>
      </c>
      <c r="L54" s="25">
        <f>VLOOKUP($D54,Résultats!$B$2:$AZ$212,L$2,FALSE)</f>
        <v>338.27874989999998</v>
      </c>
      <c r="M54" s="25">
        <f>VLOOKUP($D54,Résultats!$B$2:$AZ$212,M$2,FALSE)</f>
        <v>402.25830459999997</v>
      </c>
      <c r="N54" s="25">
        <f>VLOOKUP($D54,Résultats!$B$2:$AZ$212,N$2,FALSE)</f>
        <v>447.10848129999999</v>
      </c>
      <c r="O54" s="25">
        <f>VLOOKUP($D54,Résultats!$B$2:$AZ$212,O$2,FALSE)</f>
        <v>540.14433180000003</v>
      </c>
      <c r="P54" s="25">
        <f>VLOOKUP($D54,Résultats!$B$2:$AZ$212,P$2,FALSE)</f>
        <v>641.76487669999995</v>
      </c>
      <c r="Q54" s="25">
        <f>VLOOKUP($D54,Résultats!$B$2:$AZ$212,Q$2,FALSE)</f>
        <v>769.48325999999997</v>
      </c>
      <c r="R54" s="25">
        <f>VLOOKUP($D54,Résultats!$B$2:$AZ$212,R$2,FALSE)</f>
        <v>926.89676850000001</v>
      </c>
      <c r="S54" s="25">
        <f>VLOOKUP($D54,Résultats!$B$2:$AZ$212,S$2,FALSE)</f>
        <v>1112.1437940000001</v>
      </c>
      <c r="T54" s="25">
        <f>VLOOKUP($D54,Résultats!$B$2:$AZ$212,T$2,FALSE)</f>
        <v>1304.0103180000001</v>
      </c>
      <c r="U54" s="25">
        <f>VLOOKUP($D54,Résultats!$B$2:$AZ$212,U$2,FALSE)</f>
        <v>1501.6926470000001</v>
      </c>
      <c r="V54" s="25">
        <f>VLOOKUP($D54,Résultats!$B$2:$AZ$212,V$2,FALSE)</f>
        <v>1698.4852679999999</v>
      </c>
      <c r="W54" s="25">
        <f>VLOOKUP($D54,Résultats!$B$2:$AZ$212,W$2,FALSE)</f>
        <v>1887.2156560000001</v>
      </c>
      <c r="X54" s="25">
        <f>VLOOKUP($D54,Résultats!$B$2:$AZ$212,X$2,FALSE)</f>
        <v>2062.8558899999998</v>
      </c>
      <c r="Y54" s="25">
        <f>VLOOKUP($D54,Résultats!$B$2:$AZ$212,Y$2,FALSE)</f>
        <v>2230.5000879999998</v>
      </c>
      <c r="Z54" s="25">
        <f>VLOOKUP($D54,Résultats!$B$2:$AZ$212,Z$2,FALSE)</f>
        <v>2385.1030430000001</v>
      </c>
      <c r="AA54" s="25">
        <f>VLOOKUP($D54,Résultats!$B$2:$AZ$212,AA$2,FALSE)</f>
        <v>2524.9851119999998</v>
      </c>
      <c r="AB54" s="25">
        <f>VLOOKUP($D54,Résultats!$B$2:$AZ$212,AB$2,FALSE)</f>
        <v>2650.3416590000002</v>
      </c>
      <c r="AC54" s="25">
        <f>VLOOKUP($D54,Résultats!$B$2:$AZ$212,AC$2,FALSE)</f>
        <v>2762.2576159999999</v>
      </c>
      <c r="AD54" s="25">
        <f>VLOOKUP($D54,Résultats!$B$2:$AZ$212,AD$2,FALSE)</f>
        <v>2862.691808</v>
      </c>
      <c r="AE54" s="25">
        <f>VLOOKUP($D54,Résultats!$B$2:$AZ$212,AE$2,FALSE)</f>
        <v>2952.852468</v>
      </c>
      <c r="AF54" s="25">
        <f>VLOOKUP($D54,Résultats!$B$2:$AZ$212,AF$2,FALSE)</f>
        <v>3033.7997350000001</v>
      </c>
      <c r="AG54" s="25">
        <f>VLOOKUP($D54,Résultats!$B$2:$AZ$212,AG$2,FALSE)</f>
        <v>3106.4680290000001</v>
      </c>
      <c r="AH54" s="25">
        <f>VLOOKUP($D54,Résultats!$B$2:$AZ$212,AH$2,FALSE)</f>
        <v>3160.9801430000002</v>
      </c>
      <c r="AI54" s="25">
        <f>VLOOKUP($D54,Résultats!$B$2:$AZ$212,AI$2,FALSE)</f>
        <v>3213.6178490000002</v>
      </c>
      <c r="AJ54" s="25">
        <f>VLOOKUP($D54,Résultats!$B$2:$AZ$212,AJ$2,FALSE)</f>
        <v>3261.2683729999999</v>
      </c>
      <c r="AK54" s="25">
        <f>VLOOKUP($D54,Résultats!$B$2:$AZ$212,AK$2,FALSE)</f>
        <v>3303.1019099999999</v>
      </c>
      <c r="AL54" s="25">
        <f>VLOOKUP($D54,Résultats!$B$2:$AZ$212,AL$2,FALSE)</f>
        <v>3338.7014220000001</v>
      </c>
      <c r="AM54" s="102">
        <f>VLOOKUP($D54,Résultats!$B$2:$AZ$212,AM$2,FALSE)</f>
        <v>3368.2978320000002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1.22801579E-2</v>
      </c>
      <c r="G55" s="25">
        <f>VLOOKUP($D55,Résultats!$B$2:$AZ$212,G$2,FALSE)</f>
        <v>1.0473286199999999E-2</v>
      </c>
      <c r="H55" s="25">
        <f>VLOOKUP($D55,Résultats!$B$2:$AZ$212,H$2,FALSE)</f>
        <v>9.9496218499999997E-3</v>
      </c>
      <c r="I55" s="25">
        <f>VLOOKUP($D55,Résultats!$B$2:$AZ$212,I$2,FALSE)</f>
        <v>9.4521407500000008E-3</v>
      </c>
      <c r="J55" s="25">
        <f>VLOOKUP($D55,Résultats!$B$2:$AZ$212,J$2,FALSE)</f>
        <v>8.9795337200000002E-3</v>
      </c>
      <c r="K55" s="25">
        <f>VLOOKUP($D55,Résultats!$B$2:$AZ$212,K$2,FALSE)</f>
        <v>8.4806707300000006E-3</v>
      </c>
      <c r="L55" s="25">
        <f>VLOOKUP($D55,Résultats!$B$2:$AZ$212,L$2,FALSE)</f>
        <v>7.9818077500000001E-3</v>
      </c>
      <c r="M55" s="25">
        <f>VLOOKUP($D55,Résultats!$B$2:$AZ$212,M$2,FALSE)</f>
        <v>7.5122896500000001E-3</v>
      </c>
      <c r="N55" s="25">
        <f>VLOOKUP($D55,Résultats!$B$2:$AZ$212,N$2,FALSE)</f>
        <v>2.9368413199999999E-2</v>
      </c>
      <c r="O55" s="25">
        <f>VLOOKUP($D55,Résultats!$B$2:$AZ$212,O$2,FALSE)</f>
        <v>2.7634058100000001E-2</v>
      </c>
      <c r="P55" s="25">
        <f>VLOOKUP($D55,Résultats!$B$2:$AZ$212,P$2,FALSE)</f>
        <v>2.5995675199999999E-2</v>
      </c>
      <c r="Q55" s="25">
        <f>VLOOKUP($D55,Résultats!$B$2:$AZ$212,Q$2,FALSE)</f>
        <v>2.4448313499999999E-2</v>
      </c>
      <c r="R55" s="25">
        <f>VLOOKUP($D55,Résultats!$B$2:$AZ$212,R$2,FALSE)</f>
        <v>2.2987258999999999E-2</v>
      </c>
      <c r="S55" s="25">
        <f>VLOOKUP($D55,Résultats!$B$2:$AZ$212,S$2,FALSE)</f>
        <v>2.1608023399999999E-2</v>
      </c>
      <c r="T55" s="25">
        <f>VLOOKUP($D55,Résultats!$B$2:$AZ$212,T$2,FALSE)</f>
        <v>2.0306335299999999E-2</v>
      </c>
      <c r="U55" s="25">
        <f>VLOOKUP($D55,Résultats!$B$2:$AZ$212,U$2,FALSE)</f>
        <v>1.9078129499999999E-2</v>
      </c>
      <c r="V55" s="25">
        <f>VLOOKUP($D55,Résultats!$B$2:$AZ$212,V$2,FALSE)</f>
        <v>1.79195386E-2</v>
      </c>
      <c r="W55" s="25">
        <f>VLOOKUP($D55,Résultats!$B$2:$AZ$212,W$2,FALSE)</f>
        <v>1.6826883800000001E-2</v>
      </c>
      <c r="X55" s="25">
        <f>VLOOKUP($D55,Résultats!$B$2:$AZ$212,X$2,FALSE)</f>
        <v>1.5796666500000001E-2</v>
      </c>
      <c r="Y55" s="25">
        <f>VLOOKUP($D55,Résultats!$B$2:$AZ$212,Y$2,FALSE)</f>
        <v>1.48255599E-2</v>
      </c>
      <c r="Z55" s="25">
        <f>VLOOKUP($D55,Résultats!$B$2:$AZ$212,Z$2,FALSE)</f>
        <v>1.3910401899999999E-2</v>
      </c>
      <c r="AA55" s="25">
        <f>VLOOKUP($D55,Résultats!$B$2:$AZ$212,AA$2,FALSE)</f>
        <v>1.30481869E-2</v>
      </c>
      <c r="AB55" s="25">
        <f>VLOOKUP($D55,Résultats!$B$2:$AZ$212,AB$2,FALSE)</f>
        <v>1.22360591E-2</v>
      </c>
      <c r="AC55" s="25">
        <f>VLOOKUP($D55,Résultats!$B$2:$AZ$212,AC$2,FALSE)</f>
        <v>1.1471305399999999E-2</v>
      </c>
      <c r="AD55" s="25">
        <f>VLOOKUP($D55,Résultats!$B$2:$AZ$212,AD$2,FALSE)</f>
        <v>1.0754348800000001E-2</v>
      </c>
      <c r="AE55" s="25">
        <f>VLOOKUP($D55,Résultats!$B$2:$AZ$212,AE$2,FALSE)</f>
        <v>1.0082202E-2</v>
      </c>
      <c r="AF55" s="25">
        <f>VLOOKUP($D55,Résultats!$B$2:$AZ$212,AF$2,FALSE)</f>
        <v>9.4520643799999998E-3</v>
      </c>
      <c r="AG55" s="25">
        <f>VLOOKUP($D55,Résultats!$B$2:$AZ$212,AG$2,FALSE)</f>
        <v>8.8613103599999906E-3</v>
      </c>
      <c r="AH55" s="25">
        <f>VLOOKUP($D55,Résultats!$B$2:$AZ$212,AH$2,FALSE)</f>
        <v>8.2705563400000005E-3</v>
      </c>
      <c r="AI55" s="25">
        <f>VLOOKUP($D55,Résultats!$B$2:$AZ$212,AI$2,FALSE)</f>
        <v>7.7191859099999998E-3</v>
      </c>
      <c r="AJ55" s="25">
        <f>VLOOKUP($D55,Résultats!$B$2:$AZ$212,AJ$2,FALSE)</f>
        <v>7.2045735200000002E-3</v>
      </c>
      <c r="AK55" s="25">
        <f>VLOOKUP($D55,Résultats!$B$2:$AZ$212,AK$2,FALSE)</f>
        <v>6.7242686200000004E-3</v>
      </c>
      <c r="AL55" s="25">
        <f>VLOOKUP($D55,Résultats!$B$2:$AZ$212,AL$2,FALSE)</f>
        <v>6.2759840399999999E-3</v>
      </c>
      <c r="AM55" s="102">
        <f>VLOOKUP($D55,Résultats!$B$2:$AZ$212,AM$2,FALSE)</f>
        <v>5.8575851099999998E-3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6.0145254240000003</v>
      </c>
      <c r="G56" s="25">
        <f>VLOOKUP($D56,Résultats!$B$2:$AZ$212,G$2,FALSE)</f>
        <v>14.031980860000001</v>
      </c>
      <c r="H56" s="25">
        <f>VLOOKUP($D56,Résultats!$B$2:$AZ$212,H$2,FALSE)</f>
        <v>18.356878600000002</v>
      </c>
      <c r="I56" s="25">
        <f>VLOOKUP($D56,Résultats!$B$2:$AZ$212,I$2,FALSE)</f>
        <v>22.438797579999999</v>
      </c>
      <c r="J56" s="25">
        <f>VLOOKUP($D56,Résultats!$B$2:$AZ$212,J$2,FALSE)</f>
        <v>28.861282970000001</v>
      </c>
      <c r="K56" s="25">
        <f>VLOOKUP($D56,Résultats!$B$2:$AZ$212,K$2,FALSE)</f>
        <v>35.698582899999998</v>
      </c>
      <c r="L56" s="25">
        <f>VLOOKUP($D56,Résultats!$B$2:$AZ$212,L$2,FALSE)</f>
        <v>41.947175989999998</v>
      </c>
      <c r="M56" s="25">
        <f>VLOOKUP($D56,Résultats!$B$2:$AZ$212,M$2,FALSE)</f>
        <v>47.680750779999997</v>
      </c>
      <c r="N56" s="25">
        <f>VLOOKUP($D56,Résultats!$B$2:$AZ$212,N$2,FALSE)</f>
        <v>51.588796809999998</v>
      </c>
      <c r="O56" s="25">
        <f>VLOOKUP($D56,Résultats!$B$2:$AZ$212,O$2,FALSE)</f>
        <v>59.570977229999997</v>
      </c>
      <c r="P56" s="25">
        <f>VLOOKUP($D56,Résultats!$B$2:$AZ$212,P$2,FALSE)</f>
        <v>67.948317739999894</v>
      </c>
      <c r="Q56" s="25">
        <f>VLOOKUP($D56,Résultats!$B$2:$AZ$212,Q$2,FALSE)</f>
        <v>78.192861919999999</v>
      </c>
      <c r="R56" s="25">
        <f>VLOOKUP($D56,Résultats!$B$2:$AZ$212,R$2,FALSE)</f>
        <v>90.469684479999998</v>
      </c>
      <c r="S56" s="25">
        <f>VLOOKUP($D56,Résultats!$B$2:$AZ$212,S$2,FALSE)</f>
        <v>104.4871869</v>
      </c>
      <c r="T56" s="25">
        <f>VLOOKUP($D56,Résultats!$B$2:$AZ$212,T$2,FALSE)</f>
        <v>118.45564640000001</v>
      </c>
      <c r="U56" s="25">
        <f>VLOOKUP($D56,Résultats!$B$2:$AZ$212,U$2,FALSE)</f>
        <v>132.29485700000001</v>
      </c>
      <c r="V56" s="25">
        <f>VLOOKUP($D56,Résultats!$B$2:$AZ$212,V$2,FALSE)</f>
        <v>145.49987619999999</v>
      </c>
      <c r="W56" s="25">
        <f>VLOOKUP($D56,Résultats!$B$2:$AZ$212,W$2,FALSE)</f>
        <v>157.5781556</v>
      </c>
      <c r="X56" s="25">
        <f>VLOOKUP($D56,Résultats!$B$2:$AZ$212,X$2,FALSE)</f>
        <v>168.23118389999999</v>
      </c>
      <c r="Y56" s="25">
        <f>VLOOKUP($D56,Résultats!$B$2:$AZ$212,Y$2,FALSE)</f>
        <v>177.86980990000001</v>
      </c>
      <c r="Z56" s="25">
        <f>VLOOKUP($D56,Résultats!$B$2:$AZ$212,Z$2,FALSE)</f>
        <v>186.21136720000001</v>
      </c>
      <c r="AA56" s="25">
        <f>VLOOKUP($D56,Résultats!$B$2:$AZ$212,AA$2,FALSE)</f>
        <v>193.21621200000001</v>
      </c>
      <c r="AB56" s="25">
        <f>VLOOKUP($D56,Résultats!$B$2:$AZ$212,AB$2,FALSE)</f>
        <v>198.971079</v>
      </c>
      <c r="AC56" s="25">
        <f>VLOOKUP($D56,Résultats!$B$2:$AZ$212,AC$2,FALSE)</f>
        <v>203.61634230000001</v>
      </c>
      <c r="AD56" s="25">
        <f>VLOOKUP($D56,Résultats!$B$2:$AZ$212,AD$2,FALSE)</f>
        <v>207.39489169999999</v>
      </c>
      <c r="AE56" s="25">
        <f>VLOOKUP($D56,Résultats!$B$2:$AZ$212,AE$2,FALSE)</f>
        <v>210.42695019999999</v>
      </c>
      <c r="AF56" s="25">
        <f>VLOOKUP($D56,Résultats!$B$2:$AZ$212,AF$2,FALSE)</f>
        <v>212.81928260000001</v>
      </c>
      <c r="AG56" s="25">
        <f>VLOOKUP($D56,Résultats!$B$2:$AZ$212,AG$2,FALSE)</f>
        <v>214.66664850000001</v>
      </c>
      <c r="AH56" s="25">
        <f>VLOOKUP($D56,Résultats!$B$2:$AZ$212,AH$2,FALSE)</f>
        <v>214.95607889999999</v>
      </c>
      <c r="AI56" s="25">
        <f>VLOOKUP($D56,Résultats!$B$2:$AZ$212,AI$2,FALSE)</f>
        <v>215.23000780000001</v>
      </c>
      <c r="AJ56" s="25">
        <f>VLOOKUP($D56,Résultats!$B$2:$AZ$212,AJ$2,FALSE)</f>
        <v>215.3317581</v>
      </c>
      <c r="AK56" s="25">
        <f>VLOOKUP($D56,Résultats!$B$2:$AZ$212,AK$2,FALSE)</f>
        <v>215.22974869999999</v>
      </c>
      <c r="AL56" s="25">
        <f>VLOOKUP($D56,Résultats!$B$2:$AZ$212,AL$2,FALSE)</f>
        <v>214.91230039999999</v>
      </c>
      <c r="AM56" s="102">
        <f>VLOOKUP($D56,Résultats!$B$2:$AZ$212,AM$2,FALSE)</f>
        <v>214.4001729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35744.814180000001</v>
      </c>
      <c r="G57" s="61">
        <f>VLOOKUP($D57,Résultats!$B$2:$AZ$212,G$2,FALSE)</f>
        <v>36317.593099999998</v>
      </c>
      <c r="H57" s="61">
        <f>VLOOKUP($D57,Résultats!$B$2:$AZ$212,H$2,FALSE)</f>
        <v>36598.159670000001</v>
      </c>
      <c r="I57" s="61">
        <f>VLOOKUP($D57,Résultats!$B$2:$AZ$212,I$2,FALSE)</f>
        <v>36454.304210000002</v>
      </c>
      <c r="J57" s="61">
        <f>VLOOKUP($D57,Résultats!$B$2:$AZ$212,J$2,FALSE)</f>
        <v>36714.38293</v>
      </c>
      <c r="K57" s="61">
        <f>VLOOKUP($D57,Résultats!$B$2:$AZ$212,K$2,FALSE)</f>
        <v>36943.855020000003</v>
      </c>
      <c r="L57" s="61">
        <f>VLOOKUP($D57,Résultats!$B$2:$AZ$212,L$2,FALSE)</f>
        <v>36831.857380000001</v>
      </c>
      <c r="M57" s="61">
        <f>VLOOKUP($D57,Résultats!$B$2:$AZ$212,M$2,FALSE)</f>
        <v>36384.595280000001</v>
      </c>
      <c r="N57" s="61">
        <f>VLOOKUP($D57,Résultats!$B$2:$AZ$212,N$2,FALSE)</f>
        <v>35647.200060000003</v>
      </c>
      <c r="O57" s="61">
        <f>VLOOKUP($D57,Résultats!$B$2:$AZ$212,O$2,FALSE)</f>
        <v>35115.687610000001</v>
      </c>
      <c r="P57" s="61">
        <f>VLOOKUP($D57,Résultats!$B$2:$AZ$212,P$2,FALSE)</f>
        <v>34261.528469999997</v>
      </c>
      <c r="Q57" s="61">
        <f>VLOOKUP($D57,Résultats!$B$2:$AZ$212,Q$2,FALSE)</f>
        <v>33183.551919999998</v>
      </c>
      <c r="R57" s="61">
        <f>VLOOKUP($D57,Résultats!$B$2:$AZ$212,R$2,FALSE)</f>
        <v>31924.835350000001</v>
      </c>
      <c r="S57" s="61">
        <f>VLOOKUP($D57,Résultats!$B$2:$AZ$212,S$2,FALSE)</f>
        <v>30519.52261</v>
      </c>
      <c r="T57" s="61">
        <f>VLOOKUP($D57,Résultats!$B$2:$AZ$212,T$2,FALSE)</f>
        <v>28995.08581</v>
      </c>
      <c r="U57" s="61">
        <f>VLOOKUP($D57,Résultats!$B$2:$AZ$212,U$2,FALSE)</f>
        <v>27426.433550000002</v>
      </c>
      <c r="V57" s="61">
        <f>VLOOKUP($D57,Résultats!$B$2:$AZ$212,V$2,FALSE)</f>
        <v>25863.772250000002</v>
      </c>
      <c r="W57" s="61">
        <f>VLOOKUP($D57,Résultats!$B$2:$AZ$212,W$2,FALSE)</f>
        <v>24341.183150000001</v>
      </c>
      <c r="X57" s="61">
        <f>VLOOKUP($D57,Résultats!$B$2:$AZ$212,X$2,FALSE)</f>
        <v>22878.785820000001</v>
      </c>
      <c r="Y57" s="61">
        <f>VLOOKUP($D57,Résultats!$B$2:$AZ$212,Y$2,FALSE)</f>
        <v>21486.667809999999</v>
      </c>
      <c r="Z57" s="61">
        <f>VLOOKUP($D57,Résultats!$B$2:$AZ$212,Z$2,FALSE)</f>
        <v>20167.563579999998</v>
      </c>
      <c r="AA57" s="61">
        <f>VLOOKUP($D57,Résultats!$B$2:$AZ$212,AA$2,FALSE)</f>
        <v>18921.112300000001</v>
      </c>
      <c r="AB57" s="61">
        <f>VLOOKUP($D57,Résultats!$B$2:$AZ$212,AB$2,FALSE)</f>
        <v>17745.239519999999</v>
      </c>
      <c r="AC57" s="61">
        <f>VLOOKUP($D57,Résultats!$B$2:$AZ$212,AC$2,FALSE)</f>
        <v>16637.051029999999</v>
      </c>
      <c r="AD57" s="61">
        <f>VLOOKUP($D57,Résultats!$B$2:$AZ$212,AD$2,FALSE)</f>
        <v>15597.6767</v>
      </c>
      <c r="AE57" s="61">
        <f>VLOOKUP($D57,Résultats!$B$2:$AZ$212,AE$2,FALSE)</f>
        <v>14623.041370000001</v>
      </c>
      <c r="AF57" s="61">
        <f>VLOOKUP($D57,Résultats!$B$2:$AZ$212,AF$2,FALSE)</f>
        <v>13709.21055</v>
      </c>
      <c r="AG57" s="61">
        <f>VLOOKUP($D57,Résultats!$B$2:$AZ$212,AG$2,FALSE)</f>
        <v>12852.43937</v>
      </c>
      <c r="AH57" s="61">
        <f>VLOOKUP($D57,Résultats!$B$2:$AZ$212,AH$2,FALSE)</f>
        <v>11995.638220000001</v>
      </c>
      <c r="AI57" s="61">
        <f>VLOOKUP($D57,Résultats!$B$2:$AZ$212,AI$2,FALSE)</f>
        <v>11195.943300000001</v>
      </c>
      <c r="AJ57" s="61">
        <f>VLOOKUP($D57,Résultats!$B$2:$AZ$212,AJ$2,FALSE)</f>
        <v>10449.554249999999</v>
      </c>
      <c r="AK57" s="61">
        <f>VLOOKUP($D57,Résultats!$B$2:$AZ$212,AK$2,FALSE)</f>
        <v>9752.9208780000008</v>
      </c>
      <c r="AL57" s="61">
        <f>VLOOKUP($D57,Résultats!$B$2:$AZ$212,AL$2,FALSE)</f>
        <v>9102.7279340000005</v>
      </c>
      <c r="AM57" s="225">
        <f>VLOOKUP($D57,Résultats!$B$2:$AZ$212,AM$2,FALSE)</f>
        <v>8495.8802899999901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387.9111681</v>
      </c>
      <c r="G58" s="65">
        <f>VLOOKUP($D58,Résultats!$B$2:$AZ$212,G$2,FALSE)</f>
        <v>484.52985569999998</v>
      </c>
      <c r="H58" s="65">
        <f>VLOOKUP($D58,Résultats!$B$2:$AZ$212,H$2,FALSE)</f>
        <v>530.56537260000005</v>
      </c>
      <c r="I58" s="65">
        <f>VLOOKUP($D58,Résultats!$B$2:$AZ$212,I$2,FALSE)</f>
        <v>584.53653899999995</v>
      </c>
      <c r="J58" s="65">
        <f>VLOOKUP($D58,Résultats!$B$2:$AZ$212,J$2,FALSE)</f>
        <v>656.12094979999995</v>
      </c>
      <c r="K58" s="65">
        <f>VLOOKUP($D58,Résultats!$B$2:$AZ$212,K$2,FALSE)</f>
        <v>773.42142160000003</v>
      </c>
      <c r="L58" s="65">
        <f>VLOOKUP($D58,Résultats!$B$2:$AZ$212,L$2,FALSE)</f>
        <v>892.68823810000004</v>
      </c>
      <c r="M58" s="65">
        <f>VLOOKUP($D58,Résultats!$B$2:$AZ$212,M$2,FALSE)</f>
        <v>991.69902609999997</v>
      </c>
      <c r="N58" s="65">
        <f>VLOOKUP($D58,Résultats!$B$2:$AZ$212,N$2,FALSE)</f>
        <v>1057.046873</v>
      </c>
      <c r="O58" s="65">
        <f>VLOOKUP($D58,Résultats!$B$2:$AZ$212,O$2,FALSE)</f>
        <v>1143.429905</v>
      </c>
      <c r="P58" s="65">
        <f>VLOOKUP($D58,Résultats!$B$2:$AZ$212,P$2,FALSE)</f>
        <v>1201.384669</v>
      </c>
      <c r="Q58" s="65">
        <f>VLOOKUP($D58,Résultats!$B$2:$AZ$212,Q$2,FALSE)</f>
        <v>1233.2629240000001</v>
      </c>
      <c r="R58" s="65">
        <f>VLOOKUP($D58,Résultats!$B$2:$AZ$212,R$2,FALSE)</f>
        <v>1240.9650449999999</v>
      </c>
      <c r="S58" s="65">
        <f>VLOOKUP($D58,Résultats!$B$2:$AZ$212,S$2,FALSE)</f>
        <v>1226.1715389999999</v>
      </c>
      <c r="T58" s="65">
        <f>VLOOKUP($D58,Résultats!$B$2:$AZ$212,T$2,FALSE)</f>
        <v>1190.347718</v>
      </c>
      <c r="U58" s="65">
        <f>VLOOKUP($D58,Résultats!$B$2:$AZ$212,U$2,FALSE)</f>
        <v>1141.603656</v>
      </c>
      <c r="V58" s="65">
        <f>VLOOKUP($D58,Résultats!$B$2:$AZ$212,V$2,FALSE)</f>
        <v>1085.68912</v>
      </c>
      <c r="W58" s="65">
        <f>VLOOKUP($D58,Résultats!$B$2:$AZ$212,W$2,FALSE)</f>
        <v>1026.8623150000001</v>
      </c>
      <c r="X58" s="65">
        <f>VLOOKUP($D58,Résultats!$B$2:$AZ$212,X$2,FALSE)</f>
        <v>967.92094359999999</v>
      </c>
      <c r="Y58" s="65">
        <f>VLOOKUP($D58,Résultats!$B$2:$AZ$212,Y$2,FALSE)</f>
        <v>910.52765899999997</v>
      </c>
      <c r="Z58" s="65">
        <f>VLOOKUP($D58,Résultats!$B$2:$AZ$212,Z$2,FALSE)</f>
        <v>855.43207259999997</v>
      </c>
      <c r="AA58" s="65">
        <f>VLOOKUP($D58,Résultats!$B$2:$AZ$212,AA$2,FALSE)</f>
        <v>802.98734449999995</v>
      </c>
      <c r="AB58" s="65">
        <f>VLOOKUP($D58,Résultats!$B$2:$AZ$212,AB$2,FALSE)</f>
        <v>753.30875660000004</v>
      </c>
      <c r="AC58" s="65">
        <f>VLOOKUP($D58,Résultats!$B$2:$AZ$212,AC$2,FALSE)</f>
        <v>706.38248109999995</v>
      </c>
      <c r="AD58" s="65">
        <f>VLOOKUP($D58,Résultats!$B$2:$AZ$212,AD$2,FALSE)</f>
        <v>662.31413740000005</v>
      </c>
      <c r="AE58" s="65">
        <f>VLOOKUP($D58,Résultats!$B$2:$AZ$212,AE$2,FALSE)</f>
        <v>620.9612535</v>
      </c>
      <c r="AF58" s="65">
        <f>VLOOKUP($D58,Résultats!$B$2:$AZ$212,AF$2,FALSE)</f>
        <v>582.17279919999999</v>
      </c>
      <c r="AG58" s="65">
        <f>VLOOKUP($D58,Résultats!$B$2:$AZ$212,AG$2,FALSE)</f>
        <v>545.79819150000003</v>
      </c>
      <c r="AH58" s="65">
        <f>VLOOKUP($D58,Résultats!$B$2:$AZ$212,AH$2,FALSE)</f>
        <v>509.41793740000003</v>
      </c>
      <c r="AI58" s="65">
        <f>VLOOKUP($D58,Résultats!$B$2:$AZ$212,AI$2,FALSE)</f>
        <v>475.46004799999997</v>
      </c>
      <c r="AJ58" s="65">
        <f>VLOOKUP($D58,Résultats!$B$2:$AZ$212,AJ$2,FALSE)</f>
        <v>443.76442950000001</v>
      </c>
      <c r="AK58" s="65">
        <f>VLOOKUP($D58,Résultats!$B$2:$AZ$212,AK$2,FALSE)</f>
        <v>414.18102090000002</v>
      </c>
      <c r="AL58" s="65">
        <f>VLOOKUP($D58,Résultats!$B$2:$AZ$212,AL$2,FALSE)</f>
        <v>386.5694082</v>
      </c>
      <c r="AM58" s="226">
        <f>VLOOKUP($D58,Résultats!$B$2:$AZ$212,AM$2,FALSE)</f>
        <v>360.79834699999998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4099.5588740000003</v>
      </c>
      <c r="G59" s="65">
        <f>VLOOKUP($D59,Résultats!$B$2:$AZ$212,G$2,FALSE)</f>
        <v>4627.7432639999997</v>
      </c>
      <c r="H59" s="65">
        <f>VLOOKUP($D59,Résultats!$B$2:$AZ$212,H$2,FALSE)</f>
        <v>4808.2340640000002</v>
      </c>
      <c r="I59" s="65">
        <f>VLOOKUP($D59,Résultats!$B$2:$AZ$212,I$2,FALSE)</f>
        <v>4911.9032269999998</v>
      </c>
      <c r="J59" s="65">
        <f>VLOOKUP($D59,Résultats!$B$2:$AZ$212,J$2,FALSE)</f>
        <v>5084.4317799999999</v>
      </c>
      <c r="K59" s="65">
        <f>VLOOKUP($D59,Résultats!$B$2:$AZ$212,K$2,FALSE)</f>
        <v>5276.9012439999997</v>
      </c>
      <c r="L59" s="65">
        <f>VLOOKUP($D59,Résultats!$B$2:$AZ$212,L$2,FALSE)</f>
        <v>5404.4748229999996</v>
      </c>
      <c r="M59" s="65">
        <f>VLOOKUP($D59,Résultats!$B$2:$AZ$212,M$2,FALSE)</f>
        <v>5453.2084279999999</v>
      </c>
      <c r="N59" s="65">
        <f>VLOOKUP($D59,Résultats!$B$2:$AZ$212,N$2,FALSE)</f>
        <v>5431.5864680000004</v>
      </c>
      <c r="O59" s="65">
        <f>VLOOKUP($D59,Résultats!$B$2:$AZ$212,O$2,FALSE)</f>
        <v>5446.5736580000003</v>
      </c>
      <c r="P59" s="65">
        <f>VLOOKUP($D59,Résultats!$B$2:$AZ$212,P$2,FALSE)</f>
        <v>5387.7836109999998</v>
      </c>
      <c r="Q59" s="65">
        <f>VLOOKUP($D59,Résultats!$B$2:$AZ$212,Q$2,FALSE)</f>
        <v>5274.7998429999998</v>
      </c>
      <c r="R59" s="65">
        <f>VLOOKUP($D59,Résultats!$B$2:$AZ$212,R$2,FALSE)</f>
        <v>5116.7176870000003</v>
      </c>
      <c r="S59" s="65">
        <f>VLOOKUP($D59,Résultats!$B$2:$AZ$212,S$2,FALSE)</f>
        <v>4920.7606560000004</v>
      </c>
      <c r="T59" s="65">
        <f>VLOOKUP($D59,Résultats!$B$2:$AZ$212,T$2,FALSE)</f>
        <v>4692.892296</v>
      </c>
      <c r="U59" s="65">
        <f>VLOOKUP($D59,Résultats!$B$2:$AZ$212,U$2,FALSE)</f>
        <v>4449.5771320000003</v>
      </c>
      <c r="V59" s="65">
        <f>VLOOKUP($D59,Résultats!$B$2:$AZ$212,V$2,FALSE)</f>
        <v>4201.9656779999996</v>
      </c>
      <c r="W59" s="65">
        <f>VLOOKUP($D59,Résultats!$B$2:$AZ$212,W$2,FALSE)</f>
        <v>3957.7513359999998</v>
      </c>
      <c r="X59" s="65">
        <f>VLOOKUP($D59,Résultats!$B$2:$AZ$212,X$2,FALSE)</f>
        <v>3721.6043399999999</v>
      </c>
      <c r="Y59" s="65">
        <f>VLOOKUP($D59,Résultats!$B$2:$AZ$212,Y$2,FALSE)</f>
        <v>3496.0045530000002</v>
      </c>
      <c r="Z59" s="65">
        <f>VLOOKUP($D59,Résultats!$B$2:$AZ$212,Z$2,FALSE)</f>
        <v>3281.8125</v>
      </c>
      <c r="AA59" s="65">
        <f>VLOOKUP($D59,Résultats!$B$2:$AZ$212,AA$2,FALSE)</f>
        <v>3079.199666</v>
      </c>
      <c r="AB59" s="65">
        <f>VLOOKUP($D59,Résultats!$B$2:$AZ$212,AB$2,FALSE)</f>
        <v>2887.9493280000002</v>
      </c>
      <c r="AC59" s="65">
        <f>VLOOKUP($D59,Résultats!$B$2:$AZ$212,AC$2,FALSE)</f>
        <v>2707.6522089999999</v>
      </c>
      <c r="AD59" s="65">
        <f>VLOOKUP($D59,Résultats!$B$2:$AZ$212,AD$2,FALSE)</f>
        <v>2538.5231509999999</v>
      </c>
      <c r="AE59" s="65">
        <f>VLOOKUP($D59,Résultats!$B$2:$AZ$212,AE$2,FALSE)</f>
        <v>2379.9147739999999</v>
      </c>
      <c r="AF59" s="65">
        <f>VLOOKUP($D59,Résultats!$B$2:$AZ$212,AF$2,FALSE)</f>
        <v>2231.1946370000001</v>
      </c>
      <c r="AG59" s="65">
        <f>VLOOKUP($D59,Résultats!$B$2:$AZ$212,AG$2,FALSE)</f>
        <v>2091.7571859999998</v>
      </c>
      <c r="AH59" s="65">
        <f>VLOOKUP($D59,Résultats!$B$2:$AZ$212,AH$2,FALSE)</f>
        <v>1952.313026</v>
      </c>
      <c r="AI59" s="65">
        <f>VLOOKUP($D59,Résultats!$B$2:$AZ$212,AI$2,FALSE)</f>
        <v>1822.1620230000001</v>
      </c>
      <c r="AJ59" s="65">
        <f>VLOOKUP($D59,Résultats!$B$2:$AZ$212,AJ$2,FALSE)</f>
        <v>1700.6861510000001</v>
      </c>
      <c r="AK59" s="65">
        <f>VLOOKUP($D59,Résultats!$B$2:$AZ$212,AK$2,FALSE)</f>
        <v>1587.3078660000001</v>
      </c>
      <c r="AL59" s="65">
        <f>VLOOKUP($D59,Résultats!$B$2:$AZ$212,AL$2,FALSE)</f>
        <v>1481.4877329999999</v>
      </c>
      <c r="AM59" s="226">
        <f>VLOOKUP($D59,Résultats!$B$2:$AZ$212,AM$2,FALSE)</f>
        <v>1382.722078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7000.8056630000001</v>
      </c>
      <c r="G60" s="65">
        <f>VLOOKUP($D60,Résultats!$B$2:$AZ$212,G$2,FALSE)</f>
        <v>7666.1732179999999</v>
      </c>
      <c r="H60" s="65">
        <f>VLOOKUP($D60,Résultats!$B$2:$AZ$212,H$2,FALSE)</f>
        <v>7894.2220610000004</v>
      </c>
      <c r="I60" s="65">
        <f>VLOOKUP($D60,Résultats!$B$2:$AZ$212,I$2,FALSE)</f>
        <v>7996.5753329999998</v>
      </c>
      <c r="J60" s="65">
        <f>VLOOKUP($D60,Résultats!$B$2:$AZ$212,J$2,FALSE)</f>
        <v>8207.2101320000002</v>
      </c>
      <c r="K60" s="65">
        <f>VLOOKUP($D60,Résultats!$B$2:$AZ$212,K$2,FALSE)</f>
        <v>8418.7081660000003</v>
      </c>
      <c r="L60" s="65">
        <f>VLOOKUP($D60,Résultats!$B$2:$AZ$212,L$2,FALSE)</f>
        <v>8526.6244879999995</v>
      </c>
      <c r="M60" s="65">
        <f>VLOOKUP($D60,Résultats!$B$2:$AZ$212,M$2,FALSE)</f>
        <v>8525.489963</v>
      </c>
      <c r="N60" s="65">
        <f>VLOOKUP($D60,Résultats!$B$2:$AZ$212,N$2,FALSE)</f>
        <v>8432.3159489999998</v>
      </c>
      <c r="O60" s="65">
        <f>VLOOKUP($D60,Résultats!$B$2:$AZ$212,O$2,FALSE)</f>
        <v>8390.1876609999999</v>
      </c>
      <c r="P60" s="65">
        <f>VLOOKUP($D60,Résultats!$B$2:$AZ$212,P$2,FALSE)</f>
        <v>8246.7531089999902</v>
      </c>
      <c r="Q60" s="65">
        <f>VLOOKUP($D60,Résultats!$B$2:$AZ$212,Q$2,FALSE)</f>
        <v>8032.121255</v>
      </c>
      <c r="R60" s="65">
        <f>VLOOKUP($D60,Résultats!$B$2:$AZ$212,R$2,FALSE)</f>
        <v>7759.5450790000004</v>
      </c>
      <c r="S60" s="65">
        <f>VLOOKUP($D60,Résultats!$B$2:$AZ$212,S$2,FALSE)</f>
        <v>7439.5688140000002</v>
      </c>
      <c r="T60" s="65">
        <f>VLOOKUP($D60,Résultats!$B$2:$AZ$212,T$2,FALSE)</f>
        <v>7080.7465540000003</v>
      </c>
      <c r="U60" s="65">
        <f>VLOOKUP($D60,Résultats!$B$2:$AZ$212,U$2,FALSE)</f>
        <v>6704.9318569999996</v>
      </c>
      <c r="V60" s="65">
        <f>VLOOKUP($D60,Résultats!$B$2:$AZ$212,V$2,FALSE)</f>
        <v>6326.8017170000003</v>
      </c>
      <c r="W60" s="65">
        <f>VLOOKUP($D60,Résultats!$B$2:$AZ$212,W$2,FALSE)</f>
        <v>5956.3303830000004</v>
      </c>
      <c r="X60" s="65">
        <f>VLOOKUP($D60,Résultats!$B$2:$AZ$212,X$2,FALSE)</f>
        <v>5599.4533849999998</v>
      </c>
      <c r="Y60" s="65">
        <f>VLOOKUP($D60,Résultats!$B$2:$AZ$212,Y$2,FALSE)</f>
        <v>5259.218734</v>
      </c>
      <c r="Z60" s="65">
        <f>VLOOKUP($D60,Résultats!$B$2:$AZ$212,Z$2,FALSE)</f>
        <v>4936.5736450000004</v>
      </c>
      <c r="AA60" s="65">
        <f>VLOOKUP($D60,Résultats!$B$2:$AZ$212,AA$2,FALSE)</f>
        <v>4631.5760769999997</v>
      </c>
      <c r="AB60" s="65">
        <f>VLOOKUP($D60,Résultats!$B$2:$AZ$212,AB$2,FALSE)</f>
        <v>4343.7906370000001</v>
      </c>
      <c r="AC60" s="65">
        <f>VLOOKUP($D60,Résultats!$B$2:$AZ$212,AC$2,FALSE)</f>
        <v>4072.543514</v>
      </c>
      <c r="AD60" s="65">
        <f>VLOOKUP($D60,Résultats!$B$2:$AZ$212,AD$2,FALSE)</f>
        <v>3818.1275169999999</v>
      </c>
      <c r="AE60" s="65">
        <f>VLOOKUP($D60,Résultats!$B$2:$AZ$212,AE$2,FALSE)</f>
        <v>3579.5526490000002</v>
      </c>
      <c r="AF60" s="65">
        <f>VLOOKUP($D60,Résultats!$B$2:$AZ$212,AF$2,FALSE)</f>
        <v>3355.8592549999998</v>
      </c>
      <c r="AG60" s="65">
        <f>VLOOKUP($D60,Résultats!$B$2:$AZ$212,AG$2,FALSE)</f>
        <v>3146.1321899999998</v>
      </c>
      <c r="AH60" s="65">
        <f>VLOOKUP($D60,Résultats!$B$2:$AZ$212,AH$2,FALSE)</f>
        <v>2936.3971609999999</v>
      </c>
      <c r="AI60" s="65">
        <f>VLOOKUP($D60,Résultats!$B$2:$AZ$212,AI$2,FALSE)</f>
        <v>2740.6409250000002</v>
      </c>
      <c r="AJ60" s="65">
        <f>VLOOKUP($D60,Résultats!$B$2:$AZ$212,AJ$2,FALSE)</f>
        <v>2557.9333019999999</v>
      </c>
      <c r="AK60" s="65">
        <f>VLOOKUP($D60,Résultats!$B$2:$AZ$212,AK$2,FALSE)</f>
        <v>2387.4052879999999</v>
      </c>
      <c r="AL60" s="65">
        <f>VLOOKUP($D60,Résultats!$B$2:$AZ$212,AL$2,FALSE)</f>
        <v>2228.2453650000002</v>
      </c>
      <c r="AM60" s="226">
        <f>VLOOKUP($D60,Résultats!$B$2:$AZ$212,AM$2,FALSE)</f>
        <v>2079.6958850000001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7798.7263309999998</v>
      </c>
      <c r="G61" s="65">
        <f>VLOOKUP($D61,Résultats!$B$2:$AZ$212,G$2,FALSE)</f>
        <v>8265.5880479999996</v>
      </c>
      <c r="H61" s="65">
        <f>VLOOKUP($D61,Résultats!$B$2:$AZ$212,H$2,FALSE)</f>
        <v>8432.19924299999</v>
      </c>
      <c r="I61" s="65">
        <f>VLOOKUP($D61,Résultats!$B$2:$AZ$212,I$2,FALSE)</f>
        <v>8470.8403689999996</v>
      </c>
      <c r="J61" s="65">
        <f>VLOOKUP($D61,Résultats!$B$2:$AZ$212,J$2,FALSE)</f>
        <v>8627.5764299999901</v>
      </c>
      <c r="K61" s="65">
        <f>VLOOKUP($D61,Résultats!$B$2:$AZ$212,K$2,FALSE)</f>
        <v>8769.6325730000008</v>
      </c>
      <c r="L61" s="65">
        <f>VLOOKUP($D61,Résultats!$B$2:$AZ$212,L$2,FALSE)</f>
        <v>8809.0073740000007</v>
      </c>
      <c r="M61" s="65">
        <f>VLOOKUP($D61,Résultats!$B$2:$AZ$212,M$2,FALSE)</f>
        <v>8748.9239529999995</v>
      </c>
      <c r="N61" s="65">
        <f>VLOOKUP($D61,Résultats!$B$2:$AZ$212,N$2,FALSE)</f>
        <v>8608.0226110000003</v>
      </c>
      <c r="O61" s="65">
        <f>VLOOKUP($D61,Résultats!$B$2:$AZ$212,O$2,FALSE)</f>
        <v>8515.3915140000008</v>
      </c>
      <c r="P61" s="65">
        <f>VLOOKUP($D61,Résultats!$B$2:$AZ$212,P$2,FALSE)</f>
        <v>8331.04284799999</v>
      </c>
      <c r="Q61" s="65">
        <f>VLOOKUP($D61,Résultats!$B$2:$AZ$212,Q$2,FALSE)</f>
        <v>8084.1461509999999</v>
      </c>
      <c r="R61" s="65">
        <f>VLOOKUP($D61,Résultats!$B$2:$AZ$212,R$2,FALSE)</f>
        <v>7787.203141</v>
      </c>
      <c r="S61" s="65">
        <f>VLOOKUP($D61,Résultats!$B$2:$AZ$212,S$2,FALSE)</f>
        <v>7450.1383210000004</v>
      </c>
      <c r="T61" s="65">
        <f>VLOOKUP($D61,Résultats!$B$2:$AZ$212,T$2,FALSE)</f>
        <v>7080.92832</v>
      </c>
      <c r="U61" s="65">
        <f>VLOOKUP($D61,Résultats!$B$2:$AZ$212,U$2,FALSE)</f>
        <v>6699.1960710000003</v>
      </c>
      <c r="V61" s="65">
        <f>VLOOKUP($D61,Résultats!$B$2:$AZ$212,V$2,FALSE)</f>
        <v>6318.0389420000001</v>
      </c>
      <c r="W61" s="65">
        <f>VLOOKUP($D61,Résultats!$B$2:$AZ$212,W$2,FALSE)</f>
        <v>5946.2650130000002</v>
      </c>
      <c r="X61" s="65">
        <f>VLOOKUP($D61,Résultats!$B$2:$AZ$212,X$2,FALSE)</f>
        <v>5589.0363100000004</v>
      </c>
      <c r="Y61" s="65">
        <f>VLOOKUP($D61,Résultats!$B$2:$AZ$212,Y$2,FALSE)</f>
        <v>5248.9281229999997</v>
      </c>
      <c r="Z61" s="65">
        <f>VLOOKUP($D61,Résultats!$B$2:$AZ$212,Z$2,FALSE)</f>
        <v>4926.6514569999999</v>
      </c>
      <c r="AA61" s="65">
        <f>VLOOKUP($D61,Résultats!$B$2:$AZ$212,AA$2,FALSE)</f>
        <v>4622.1319590000003</v>
      </c>
      <c r="AB61" s="65">
        <f>VLOOKUP($D61,Résultats!$B$2:$AZ$212,AB$2,FALSE)</f>
        <v>4334.8643890000003</v>
      </c>
      <c r="AC61" s="65">
        <f>VLOOKUP($D61,Résultats!$B$2:$AZ$212,AC$2,FALSE)</f>
        <v>4064.1395120000002</v>
      </c>
      <c r="AD61" s="65">
        <f>VLOOKUP($D61,Résultats!$B$2:$AZ$212,AD$2,FALSE)</f>
        <v>3810.2307070000002</v>
      </c>
      <c r="AE61" s="65">
        <f>VLOOKUP($D61,Résultats!$B$2:$AZ$212,AE$2,FALSE)</f>
        <v>3572.140249</v>
      </c>
      <c r="AF61" s="65">
        <f>VLOOKUP($D61,Résultats!$B$2:$AZ$212,AF$2,FALSE)</f>
        <v>3348.90551</v>
      </c>
      <c r="AG61" s="65">
        <f>VLOOKUP($D61,Résultats!$B$2:$AZ$212,AG$2,FALSE)</f>
        <v>3139.6107229999998</v>
      </c>
      <c r="AH61" s="65">
        <f>VLOOKUP($D61,Résultats!$B$2:$AZ$212,AH$2,FALSE)</f>
        <v>2930.3092109999998</v>
      </c>
      <c r="AI61" s="65">
        <f>VLOOKUP($D61,Résultats!$B$2:$AZ$212,AI$2,FALSE)</f>
        <v>2734.9582019999998</v>
      </c>
      <c r="AJ61" s="65">
        <f>VLOOKUP($D61,Résultats!$B$2:$AZ$212,AJ$2,FALSE)</f>
        <v>2552.6291059999999</v>
      </c>
      <c r="AK61" s="65">
        <f>VLOOKUP($D61,Résultats!$B$2:$AZ$212,AK$2,FALSE)</f>
        <v>2382.4545459999999</v>
      </c>
      <c r="AL61" s="65">
        <f>VLOOKUP($D61,Résultats!$B$2:$AZ$212,AL$2,FALSE)</f>
        <v>2223.6245939999999</v>
      </c>
      <c r="AM61" s="226">
        <f>VLOOKUP($D61,Résultats!$B$2:$AZ$212,AM$2,FALSE)</f>
        <v>2075.3831260000002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11206.73855</v>
      </c>
      <c r="G62" s="65">
        <f>VLOOKUP($D62,Résultats!$B$2:$AZ$212,G$2,FALSE)</f>
        <v>10511.013989999999</v>
      </c>
      <c r="H62" s="65">
        <f>VLOOKUP($D62,Résultats!$B$2:$AZ$212,H$2,FALSE)</f>
        <v>10316.17535</v>
      </c>
      <c r="I62" s="65">
        <f>VLOOKUP($D62,Résultats!$B$2:$AZ$212,I$2,FALSE)</f>
        <v>10046.70264</v>
      </c>
      <c r="J62" s="65">
        <f>VLOOKUP($D62,Résultats!$B$2:$AZ$212,J$2,FALSE)</f>
        <v>9869.1370709999901</v>
      </c>
      <c r="K62" s="65">
        <f>VLOOKUP($D62,Résultats!$B$2:$AZ$212,K$2,FALSE)</f>
        <v>9636.8226369999902</v>
      </c>
      <c r="L62" s="65">
        <f>VLOOKUP($D62,Résultats!$B$2:$AZ$212,L$2,FALSE)</f>
        <v>9343.2839330000006</v>
      </c>
      <c r="M62" s="65">
        <f>VLOOKUP($D62,Résultats!$B$2:$AZ$212,M$2,FALSE)</f>
        <v>9015.9749940000002</v>
      </c>
      <c r="N62" s="65">
        <f>VLOOKUP($D62,Résultats!$B$2:$AZ$212,N$2,FALSE)</f>
        <v>8666.9929279999997</v>
      </c>
      <c r="O62" s="65">
        <f>VLOOKUP($D62,Résultats!$B$2:$AZ$212,O$2,FALSE)</f>
        <v>8355.1475800000007</v>
      </c>
      <c r="P62" s="65">
        <f>VLOOKUP($D62,Résultats!$B$2:$AZ$212,P$2,FALSE)</f>
        <v>8011.0376880000003</v>
      </c>
      <c r="Q62" s="65">
        <f>VLOOKUP($D62,Résultats!$B$2:$AZ$212,Q$2,FALSE)</f>
        <v>7650.3822950000003</v>
      </c>
      <c r="R62" s="65">
        <f>VLOOKUP($D62,Résultats!$B$2:$AZ$212,R$2,FALSE)</f>
        <v>7279.1569959999997</v>
      </c>
      <c r="S62" s="65">
        <f>VLOOKUP($D62,Résultats!$B$2:$AZ$212,S$2,FALSE)</f>
        <v>6901.9654499999997</v>
      </c>
      <c r="T62" s="65">
        <f>VLOOKUP($D62,Résultats!$B$2:$AZ$212,T$2,FALSE)</f>
        <v>6522.3080200000004</v>
      </c>
      <c r="U62" s="65">
        <f>VLOOKUP($D62,Résultats!$B$2:$AZ$212,U$2,FALSE)</f>
        <v>6148.7584409999999</v>
      </c>
      <c r="V62" s="65">
        <f>VLOOKUP($D62,Résultats!$B$2:$AZ$212,V$2,FALSE)</f>
        <v>5786.8056660000002</v>
      </c>
      <c r="W62" s="65">
        <f>VLOOKUP($D62,Résultats!$B$2:$AZ$212,W$2,FALSE)</f>
        <v>5439.9084240000002</v>
      </c>
      <c r="X62" s="65">
        <f>VLOOKUP($D62,Résultats!$B$2:$AZ$212,X$2,FALSE)</f>
        <v>5109.8441110000003</v>
      </c>
      <c r="Y62" s="65">
        <f>VLOOKUP($D62,Résultats!$B$2:$AZ$212,Y$2,FALSE)</f>
        <v>4797.224494</v>
      </c>
      <c r="Z62" s="65">
        <f>VLOOKUP($D62,Résultats!$B$2:$AZ$212,Z$2,FALSE)</f>
        <v>4501.8436780000002</v>
      </c>
      <c r="AA62" s="65">
        <f>VLOOKUP($D62,Résultats!$B$2:$AZ$212,AA$2,FALSE)</f>
        <v>4223.1665069999999</v>
      </c>
      <c r="AB62" s="65">
        <f>VLOOKUP($D62,Résultats!$B$2:$AZ$212,AB$2,FALSE)</f>
        <v>3960.4900269999998</v>
      </c>
      <c r="AC62" s="65">
        <f>VLOOKUP($D62,Résultats!$B$2:$AZ$212,AC$2,FALSE)</f>
        <v>3713.0450700000001</v>
      </c>
      <c r="AD62" s="65">
        <f>VLOOKUP($D62,Résultats!$B$2:$AZ$212,AD$2,FALSE)</f>
        <v>3481.021483</v>
      </c>
      <c r="AE62" s="65">
        <f>VLOOKUP($D62,Résultats!$B$2:$AZ$212,AE$2,FALSE)</f>
        <v>3263.4780169999999</v>
      </c>
      <c r="AF62" s="65">
        <f>VLOOKUP($D62,Résultats!$B$2:$AZ$212,AF$2,FALSE)</f>
        <v>3059.520618</v>
      </c>
      <c r="AG62" s="65">
        <f>VLOOKUP($D62,Résultats!$B$2:$AZ$212,AG$2,FALSE)</f>
        <v>2868.305476</v>
      </c>
      <c r="AH62" s="65">
        <f>VLOOKUP($D62,Résultats!$B$2:$AZ$212,AH$2,FALSE)</f>
        <v>2677.0875430000001</v>
      </c>
      <c r="AI62" s="65">
        <f>VLOOKUP($D62,Résultats!$B$2:$AZ$212,AI$2,FALSE)</f>
        <v>2498.6162610000001</v>
      </c>
      <c r="AJ62" s="65">
        <f>VLOOKUP($D62,Résultats!$B$2:$AZ$212,AJ$2,FALSE)</f>
        <v>2332.042449</v>
      </c>
      <c r="AK62" s="65">
        <f>VLOOKUP($D62,Résultats!$B$2:$AZ$212,AK$2,FALSE)</f>
        <v>2176.5732520000001</v>
      </c>
      <c r="AL62" s="65">
        <f>VLOOKUP($D62,Résultats!$B$2:$AZ$212,AL$2,FALSE)</f>
        <v>2031.4685159999999</v>
      </c>
      <c r="AM62" s="226">
        <f>VLOOKUP($D62,Résultats!$B$2:$AZ$212,AM$2,FALSE)</f>
        <v>1896.0373540000001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3767.293662</v>
      </c>
      <c r="G63" s="65">
        <f>VLOOKUP($D63,Résultats!$B$2:$AZ$212,G$2,FALSE)</f>
        <v>3464.4342390000002</v>
      </c>
      <c r="H63" s="65">
        <f>VLOOKUP($D63,Résultats!$B$2:$AZ$212,H$2,FALSE)</f>
        <v>3375.9515670000001</v>
      </c>
      <c r="I63" s="65">
        <f>VLOOKUP($D63,Résultats!$B$2:$AZ$212,I$2,FALSE)</f>
        <v>3262.5636009999998</v>
      </c>
      <c r="J63" s="65">
        <f>VLOOKUP($D63,Résultats!$B$2:$AZ$212,J$2,FALSE)</f>
        <v>3147.783195</v>
      </c>
      <c r="K63" s="65">
        <f>VLOOKUP($D63,Résultats!$B$2:$AZ$212,K$2,FALSE)</f>
        <v>3008.5857980000001</v>
      </c>
      <c r="L63" s="65">
        <f>VLOOKUP($D63,Résultats!$B$2:$AZ$212,L$2,FALSE)</f>
        <v>2858.3355280000001</v>
      </c>
      <c r="M63" s="65">
        <f>VLOOKUP($D63,Résultats!$B$2:$AZ$212,M$2,FALSE)</f>
        <v>2710.5290340000001</v>
      </c>
      <c r="N63" s="65">
        <f>VLOOKUP($D63,Résultats!$B$2:$AZ$212,N$2,FALSE)</f>
        <v>2567.6871040000001</v>
      </c>
      <c r="O63" s="65">
        <f>VLOOKUP($D63,Résultats!$B$2:$AZ$212,O$2,FALSE)</f>
        <v>2433.5872129999998</v>
      </c>
      <c r="P63" s="65">
        <f>VLOOKUP($D63,Résultats!$B$2:$AZ$212,P$2,FALSE)</f>
        <v>2301.4471789999998</v>
      </c>
      <c r="Q63" s="65">
        <f>VLOOKUP($D63,Résultats!$B$2:$AZ$212,Q$2,FALSE)</f>
        <v>2173.3124320000002</v>
      </c>
      <c r="R63" s="65">
        <f>VLOOKUP($D63,Résultats!$B$2:$AZ$212,R$2,FALSE)</f>
        <v>2049.6761769999998</v>
      </c>
      <c r="S63" s="65">
        <f>VLOOKUP($D63,Résultats!$B$2:$AZ$212,S$2,FALSE)</f>
        <v>1930.8408790000001</v>
      </c>
      <c r="T63" s="65">
        <f>VLOOKUP($D63,Résultats!$B$2:$AZ$212,T$2,FALSE)</f>
        <v>1816.947208</v>
      </c>
      <c r="U63" s="65">
        <f>VLOOKUP($D63,Résultats!$B$2:$AZ$212,U$2,FALSE)</f>
        <v>1708.401249</v>
      </c>
      <c r="V63" s="65">
        <f>VLOOKUP($D63,Résultats!$B$2:$AZ$212,V$2,FALSE)</f>
        <v>1605.3621619999999</v>
      </c>
      <c r="W63" s="65">
        <f>VLOOKUP($D63,Résultats!$B$2:$AZ$212,W$2,FALSE)</f>
        <v>1507.829211</v>
      </c>
      <c r="X63" s="65">
        <f>VLOOKUP($D63,Résultats!$B$2:$AZ$212,X$2,FALSE)</f>
        <v>1415.6843349999999</v>
      </c>
      <c r="Y63" s="65">
        <f>VLOOKUP($D63,Résultats!$B$2:$AZ$212,Y$2,FALSE)</f>
        <v>1328.7375689999999</v>
      </c>
      <c r="Z63" s="65">
        <f>VLOOKUP($D63,Résultats!$B$2:$AZ$212,Z$2,FALSE)</f>
        <v>1246.756067</v>
      </c>
      <c r="AA63" s="65">
        <f>VLOOKUP($D63,Résultats!$B$2:$AZ$212,AA$2,FALSE)</f>
        <v>1169.496302</v>
      </c>
      <c r="AB63" s="65">
        <f>VLOOKUP($D63,Résultats!$B$2:$AZ$212,AB$2,FALSE)</f>
        <v>1096.714792</v>
      </c>
      <c r="AC63" s="65">
        <f>VLOOKUP($D63,Résultats!$B$2:$AZ$212,AC$2,FALSE)</f>
        <v>1028.17425</v>
      </c>
      <c r="AD63" s="65">
        <f>VLOOKUP($D63,Résultats!$B$2:$AZ$212,AD$2,FALSE)</f>
        <v>963.91533589999995</v>
      </c>
      <c r="AE63" s="65">
        <f>VLOOKUP($D63,Résultats!$B$2:$AZ$212,AE$2,FALSE)</f>
        <v>903.67157950000001</v>
      </c>
      <c r="AF63" s="65">
        <f>VLOOKUP($D63,Résultats!$B$2:$AZ$212,AF$2,FALSE)</f>
        <v>847.19256740000003</v>
      </c>
      <c r="AG63" s="65">
        <f>VLOOKUP($D63,Résultats!$B$2:$AZ$212,AG$2,FALSE)</f>
        <v>794.24325710000005</v>
      </c>
      <c r="AH63" s="65">
        <f>VLOOKUP($D63,Résultats!$B$2:$AZ$212,AH$2,FALSE)</f>
        <v>741.29381769999998</v>
      </c>
      <c r="AI63" s="65">
        <f>VLOOKUP($D63,Résultats!$B$2:$AZ$212,AI$2,FALSE)</f>
        <v>691.87428569999997</v>
      </c>
      <c r="AJ63" s="65">
        <f>VLOOKUP($D63,Résultats!$B$2:$AZ$212,AJ$2,FALSE)</f>
        <v>645.74936109999999</v>
      </c>
      <c r="AK63" s="65">
        <f>VLOOKUP($D63,Résultats!$B$2:$AZ$212,AK$2,FALSE)</f>
        <v>602.69941740000002</v>
      </c>
      <c r="AL63" s="65">
        <f>VLOOKUP($D63,Résultats!$B$2:$AZ$212,AL$2,FALSE)</f>
        <v>562.51946310000005</v>
      </c>
      <c r="AM63" s="226">
        <f>VLOOKUP($D63,Résultats!$B$2:$AZ$212,AM$2,FALSE)</f>
        <v>525.01816889999998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1483.779939</v>
      </c>
      <c r="G64" s="224">
        <f>VLOOKUP($D64,Résultats!$B$2:$AZ$212,G$2,FALSE)</f>
        <v>1298.110484</v>
      </c>
      <c r="H64" s="224">
        <f>VLOOKUP($D64,Résultats!$B$2:$AZ$212,H$2,FALSE)</f>
        <v>1240.8120120000001</v>
      </c>
      <c r="I64" s="224">
        <f>VLOOKUP($D64,Résultats!$B$2:$AZ$212,I$2,FALSE)</f>
        <v>1181.1824979999999</v>
      </c>
      <c r="J64" s="224">
        <f>VLOOKUP($D64,Résultats!$B$2:$AZ$212,J$2,FALSE)</f>
        <v>1122.1233729999999</v>
      </c>
      <c r="K64" s="224">
        <f>VLOOKUP($D64,Résultats!$B$2:$AZ$212,K$2,FALSE)</f>
        <v>1059.783185</v>
      </c>
      <c r="L64" s="224">
        <f>VLOOKUP($D64,Résultats!$B$2:$AZ$212,L$2,FALSE)</f>
        <v>997.44299790000002</v>
      </c>
      <c r="M64" s="224">
        <f>VLOOKUP($D64,Résultats!$B$2:$AZ$212,M$2,FALSE)</f>
        <v>938.76988040000003</v>
      </c>
      <c r="N64" s="224">
        <f>VLOOKUP($D64,Résultats!$B$2:$AZ$212,N$2,FALSE)</f>
        <v>883.54812270000002</v>
      </c>
      <c r="O64" s="224">
        <f>VLOOKUP($D64,Résultats!$B$2:$AZ$212,O$2,FALSE)</f>
        <v>831.37008400000002</v>
      </c>
      <c r="P64" s="224">
        <f>VLOOKUP($D64,Résultats!$B$2:$AZ$212,P$2,FALSE)</f>
        <v>782.07936749999999</v>
      </c>
      <c r="Q64" s="224">
        <f>VLOOKUP($D64,Résultats!$B$2:$AZ$212,Q$2,FALSE)</f>
        <v>735.52702420000003</v>
      </c>
      <c r="R64" s="224">
        <f>VLOOKUP($D64,Résultats!$B$2:$AZ$212,R$2,FALSE)</f>
        <v>691.57122600000002</v>
      </c>
      <c r="S64" s="224">
        <f>VLOOKUP($D64,Résultats!$B$2:$AZ$212,S$2,FALSE)</f>
        <v>650.07695239999998</v>
      </c>
      <c r="T64" s="224">
        <f>VLOOKUP($D64,Résultats!$B$2:$AZ$212,T$2,FALSE)</f>
        <v>610.91569019999997</v>
      </c>
      <c r="U64" s="224">
        <f>VLOOKUP($D64,Résultats!$B$2:$AZ$212,U$2,FALSE)</f>
        <v>573.96514439999999</v>
      </c>
      <c r="V64" s="224">
        <f>VLOOKUP($D64,Résultats!$B$2:$AZ$212,V$2,FALSE)</f>
        <v>539.10896160000004</v>
      </c>
      <c r="W64" s="224">
        <f>VLOOKUP($D64,Résultats!$B$2:$AZ$212,W$2,FALSE)</f>
        <v>506.23646389999999</v>
      </c>
      <c r="X64" s="224">
        <f>VLOOKUP($D64,Résultats!$B$2:$AZ$212,X$2,FALSE)</f>
        <v>475.24239469999998</v>
      </c>
      <c r="Y64" s="224">
        <f>VLOOKUP($D64,Résultats!$B$2:$AZ$212,Y$2,FALSE)</f>
        <v>446.0266737</v>
      </c>
      <c r="Z64" s="224">
        <f>VLOOKUP($D64,Résultats!$B$2:$AZ$212,Z$2,FALSE)</f>
        <v>418.49416300000001</v>
      </c>
      <c r="AA64" s="224">
        <f>VLOOKUP($D64,Résultats!$B$2:$AZ$212,AA$2,FALSE)</f>
        <v>392.55444210000002</v>
      </c>
      <c r="AB64" s="224">
        <f>VLOOKUP($D64,Résultats!$B$2:$AZ$212,AB$2,FALSE)</f>
        <v>368.12159300000002</v>
      </c>
      <c r="AC64" s="224">
        <f>VLOOKUP($D64,Résultats!$B$2:$AZ$212,AC$2,FALSE)</f>
        <v>345.11399349999999</v>
      </c>
      <c r="AD64" s="224">
        <f>VLOOKUP($D64,Résultats!$B$2:$AZ$212,AD$2,FALSE)</f>
        <v>323.54436889999999</v>
      </c>
      <c r="AE64" s="224">
        <f>VLOOKUP($D64,Résultats!$B$2:$AZ$212,AE$2,FALSE)</f>
        <v>303.32284579999998</v>
      </c>
      <c r="AF64" s="224">
        <f>VLOOKUP($D64,Résultats!$B$2:$AZ$212,AF$2,FALSE)</f>
        <v>284.36516799999998</v>
      </c>
      <c r="AG64" s="224">
        <f>VLOOKUP($D64,Résultats!$B$2:$AZ$212,AG$2,FALSE)</f>
        <v>266.59234500000002</v>
      </c>
      <c r="AH64" s="224">
        <f>VLOOKUP($D64,Résultats!$B$2:$AZ$212,AH$2,FALSE)</f>
        <v>248.81952200000001</v>
      </c>
      <c r="AI64" s="224">
        <f>VLOOKUP($D64,Résultats!$B$2:$AZ$212,AI$2,FALSE)</f>
        <v>232.2315538</v>
      </c>
      <c r="AJ64" s="224">
        <f>VLOOKUP($D64,Résultats!$B$2:$AZ$212,AJ$2,FALSE)</f>
        <v>216.74945020000001</v>
      </c>
      <c r="AK64" s="224">
        <f>VLOOKUP($D64,Résultats!$B$2:$AZ$212,AK$2,FALSE)</f>
        <v>202.29948690000001</v>
      </c>
      <c r="AL64" s="224">
        <f>VLOOKUP($D64,Résultats!$B$2:$AZ$212,AL$2,FALSE)</f>
        <v>188.81285439999999</v>
      </c>
      <c r="AM64" s="227">
        <f>VLOOKUP($D64,Résultats!$B$2:$AZ$212,AM$2,FALSE)</f>
        <v>176.22533079999999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1940.3869999999999</v>
      </c>
      <c r="G68" s="51">
        <f t="shared" si="11"/>
        <v>2203.7420000000002</v>
      </c>
      <c r="H68" s="51">
        <f t="shared" si="11"/>
        <v>2240.3020000000001</v>
      </c>
      <c r="I68" s="51">
        <f t="shared" si="11"/>
        <v>1833.6776990000001</v>
      </c>
      <c r="J68" s="51">
        <f t="shared" si="11"/>
        <v>2313.6682249999999</v>
      </c>
      <c r="K68" s="51">
        <f t="shared" si="11"/>
        <v>2584.870954</v>
      </c>
      <c r="L68" s="51">
        <f t="shared" si="11"/>
        <v>2417.589183</v>
      </c>
      <c r="M68" s="51">
        <f t="shared" si="11"/>
        <v>2085.1538179999998</v>
      </c>
      <c r="N68" s="51">
        <f t="shared" si="11"/>
        <v>1701.1526120000001</v>
      </c>
      <c r="O68" s="51">
        <f t="shared" si="11"/>
        <v>2102.571171</v>
      </c>
      <c r="P68" s="51">
        <f t="shared" si="11"/>
        <v>1825.465177</v>
      </c>
      <c r="Q68" s="51">
        <f t="shared" si="11"/>
        <v>1710.607761</v>
      </c>
      <c r="R68" s="51">
        <f t="shared" si="11"/>
        <v>1651.6865110000001</v>
      </c>
      <c r="S68" s="51">
        <f t="shared" si="11"/>
        <v>1618.84132</v>
      </c>
      <c r="T68" s="51">
        <f t="shared" si="11"/>
        <v>1517.179725</v>
      </c>
      <c r="U68" s="51">
        <f t="shared" si="11"/>
        <v>1483.045498</v>
      </c>
      <c r="V68" s="51">
        <f t="shared" si="11"/>
        <v>1468.033754</v>
      </c>
      <c r="W68" s="51">
        <f t="shared" si="11"/>
        <v>1454.0739430000001</v>
      </c>
      <c r="X68" s="51">
        <f t="shared" si="11"/>
        <v>1436.576102</v>
      </c>
      <c r="Y68" s="51">
        <f t="shared" si="11"/>
        <v>1454.130083</v>
      </c>
      <c r="Z68" s="51">
        <f t="shared" si="11"/>
        <v>1452.082191</v>
      </c>
      <c r="AA68" s="51">
        <f t="shared" si="11"/>
        <v>1441.9490189999999</v>
      </c>
      <c r="AB68" s="51">
        <f t="shared" si="11"/>
        <v>1430.523749</v>
      </c>
      <c r="AC68" s="51">
        <f t="shared" si="11"/>
        <v>1421.296951</v>
      </c>
      <c r="AD68" s="51">
        <f t="shared" si="11"/>
        <v>1412.4869160000001</v>
      </c>
      <c r="AE68" s="51">
        <f t="shared" si="11"/>
        <v>1406.3533660000001</v>
      </c>
      <c r="AF68" s="51">
        <f t="shared" si="11"/>
        <v>1402.395655</v>
      </c>
      <c r="AG68" s="51">
        <f t="shared" si="11"/>
        <v>1400.228899</v>
      </c>
      <c r="AH68" s="51">
        <f t="shared" si="11"/>
        <v>1448.8774060000001</v>
      </c>
      <c r="AI68" s="51">
        <f t="shared" si="11"/>
        <v>1474.0085959999999</v>
      </c>
      <c r="AJ68" s="51">
        <f t="shared" si="11"/>
        <v>1480.965655</v>
      </c>
      <c r="AK68" s="51">
        <f t="shared" si="11"/>
        <v>1480.9719849999999</v>
      </c>
      <c r="AL68" s="51">
        <f t="shared" si="11"/>
        <v>1475.8377829999999</v>
      </c>
      <c r="AM68" s="100">
        <f t="shared" si="11"/>
        <v>1469.0085799999999</v>
      </c>
    </row>
    <row r="69" spans="2:39" x14ac:dyDescent="0.25">
      <c r="B69" s="230"/>
      <c r="C69" s="52" t="s">
        <v>45</v>
      </c>
      <c r="D69" s="52" t="s">
        <v>453</v>
      </c>
      <c r="E69" s="124">
        <f t="shared" ref="E69:AM69" si="12">E27/E$26</f>
        <v>9.3155679224610189E-4</v>
      </c>
      <c r="F69" s="124">
        <f t="shared" si="12"/>
        <v>2.3842905781166338E-2</v>
      </c>
      <c r="G69" s="124">
        <f t="shared" si="12"/>
        <v>5.070280246054211E-2</v>
      </c>
      <c r="H69" s="124">
        <f t="shared" si="12"/>
        <v>6.4212667176121785E-2</v>
      </c>
      <c r="I69" s="124">
        <f t="shared" si="12"/>
        <v>8.0507703715057291E-2</v>
      </c>
      <c r="J69" s="123">
        <f t="shared" si="12"/>
        <v>9.978712099052145E-2</v>
      </c>
      <c r="K69" s="67">
        <f t="shared" si="12"/>
        <v>0.12213798120615967</v>
      </c>
      <c r="L69" s="67">
        <f t="shared" si="12"/>
        <v>0.14742739784172834</v>
      </c>
      <c r="M69" s="67">
        <f t="shared" si="12"/>
        <v>0.17544800356785958</v>
      </c>
      <c r="N69" s="124">
        <f t="shared" si="12"/>
        <v>0.17551622017554763</v>
      </c>
      <c r="O69" s="123">
        <f t="shared" si="12"/>
        <v>0.25156532601387982</v>
      </c>
      <c r="P69" s="67">
        <f t="shared" si="12"/>
        <v>0.32740507150194736</v>
      </c>
      <c r="Q69" s="67">
        <f t="shared" si="12"/>
        <v>0.43797744286043838</v>
      </c>
      <c r="R69" s="67">
        <f t="shared" si="12"/>
        <v>0.56143964718738315</v>
      </c>
      <c r="S69" s="124">
        <f t="shared" si="12"/>
        <v>0.68485028477034426</v>
      </c>
      <c r="T69" s="124">
        <f t="shared" si="12"/>
        <v>0.79297861233941813</v>
      </c>
      <c r="U69" s="124">
        <f t="shared" si="12"/>
        <v>0.87520087937315594</v>
      </c>
      <c r="V69" s="124">
        <f t="shared" si="12"/>
        <v>0.92989835232358009</v>
      </c>
      <c r="W69" s="124">
        <f t="shared" si="12"/>
        <v>0.96253960655699611</v>
      </c>
      <c r="X69" s="118">
        <f t="shared" si="12"/>
        <v>0.98059330657026333</v>
      </c>
      <c r="Y69" s="118">
        <f t="shared" si="12"/>
        <v>0.99012143262288865</v>
      </c>
      <c r="Z69" s="118">
        <f t="shared" si="12"/>
        <v>0.99501867315443171</v>
      </c>
      <c r="AA69" s="118">
        <f t="shared" si="12"/>
        <v>0.99750039082345687</v>
      </c>
      <c r="AB69" s="118">
        <f t="shared" si="12"/>
        <v>0.99874883796843572</v>
      </c>
      <c r="AC69" s="118">
        <f t="shared" si="12"/>
        <v>0.99937453183208869</v>
      </c>
      <c r="AD69" s="118">
        <f t="shared" si="12"/>
        <v>0.99968752984894904</v>
      </c>
      <c r="AE69" s="118">
        <f t="shared" si="12"/>
        <v>0.99984395031483142</v>
      </c>
      <c r="AF69" s="118">
        <f t="shared" si="12"/>
        <v>0.99992208119041837</v>
      </c>
      <c r="AG69" s="118">
        <f t="shared" si="12"/>
        <v>0.99996109707488623</v>
      </c>
      <c r="AH69" s="118">
        <f t="shared" si="12"/>
        <v>0.99998057668655504</v>
      </c>
      <c r="AI69" s="118">
        <f t="shared" si="12"/>
        <v>0.99999030263457167</v>
      </c>
      <c r="AJ69" s="118">
        <f t="shared" si="12"/>
        <v>0.99999515856429511</v>
      </c>
      <c r="AK69" s="118">
        <f t="shared" si="12"/>
        <v>0.99999758334388755</v>
      </c>
      <c r="AL69" s="118">
        <f t="shared" si="12"/>
        <v>0.9999987932278056</v>
      </c>
      <c r="AM69" s="118">
        <f t="shared" si="12"/>
        <v>0.99999939755287204</v>
      </c>
    </row>
    <row r="70" spans="2:39" x14ac:dyDescent="0.25">
      <c r="B70" s="230"/>
      <c r="C70" s="35" t="s">
        <v>27</v>
      </c>
      <c r="D70" s="54" t="s">
        <v>454</v>
      </c>
      <c r="E70" s="111">
        <f t="shared" ref="E70:AM70" si="13">E28/E$26</f>
        <v>2.7743959460598399E-6</v>
      </c>
      <c r="F70" s="111">
        <f t="shared" si="13"/>
        <v>4.2390960370276653E-4</v>
      </c>
      <c r="G70" s="111">
        <f t="shared" si="13"/>
        <v>7.3260719358255182E-4</v>
      </c>
      <c r="H70" s="111">
        <f t="shared" si="13"/>
        <v>1.0448789828335643E-3</v>
      </c>
      <c r="I70" s="111">
        <f t="shared" si="13"/>
        <v>1.4616935999503585E-3</v>
      </c>
      <c r="J70" s="110">
        <f t="shared" si="13"/>
        <v>2.0273908196150295E-3</v>
      </c>
      <c r="K70" s="68">
        <f t="shared" si="13"/>
        <v>3.9732916392235494E-3</v>
      </c>
      <c r="L70" s="68">
        <f t="shared" si="13"/>
        <v>6.0118146673557478E-3</v>
      </c>
      <c r="M70" s="68">
        <f t="shared" si="13"/>
        <v>7.6452056353762971E-3</v>
      </c>
      <c r="N70" s="111">
        <f t="shared" si="13"/>
        <v>7.6882196916028362E-3</v>
      </c>
      <c r="O70" s="110">
        <f t="shared" si="13"/>
        <v>1.2145529203586707E-2</v>
      </c>
      <c r="P70" s="68">
        <f t="shared" si="13"/>
        <v>1.6794076253145638E-2</v>
      </c>
      <c r="Q70" s="68">
        <f t="shared" si="13"/>
        <v>2.3767043530910296E-2</v>
      </c>
      <c r="R70" s="68">
        <f t="shared" si="13"/>
        <v>3.2123459843403659E-2</v>
      </c>
      <c r="S70" s="111">
        <f t="shared" si="13"/>
        <v>4.1193012759274027E-2</v>
      </c>
      <c r="T70" s="111">
        <f t="shared" si="13"/>
        <v>5.0048422509732661E-2</v>
      </c>
      <c r="U70" s="111">
        <f t="shared" si="13"/>
        <v>5.7874149165179564E-2</v>
      </c>
      <c r="V70" s="111">
        <f t="shared" si="13"/>
        <v>6.4338453794162559E-2</v>
      </c>
      <c r="W70" s="111">
        <f t="shared" si="13"/>
        <v>6.960283408365843E-2</v>
      </c>
      <c r="X70" s="116">
        <f t="shared" si="13"/>
        <v>7.4042673306283363E-2</v>
      </c>
      <c r="Y70" s="116">
        <f t="shared" si="13"/>
        <v>7.8049853948314193E-2</v>
      </c>
      <c r="Z70" s="116">
        <f t="shared" si="13"/>
        <v>8.1854285478252242E-2</v>
      </c>
      <c r="AA70" s="116">
        <f t="shared" si="13"/>
        <v>8.5614207557500349E-2</v>
      </c>
      <c r="AB70" s="116">
        <f t="shared" si="13"/>
        <v>8.9415255489057946E-2</v>
      </c>
      <c r="AC70" s="116">
        <f t="shared" si="13"/>
        <v>9.3300140696636155E-2</v>
      </c>
      <c r="AD70" s="116">
        <f t="shared" si="13"/>
        <v>9.6733184748310969E-2</v>
      </c>
      <c r="AE70" s="116">
        <f t="shared" si="13"/>
        <v>0.10024681499571282</v>
      </c>
      <c r="AF70" s="116">
        <f t="shared" si="13"/>
        <v>0.10383623357703571</v>
      </c>
      <c r="AG70" s="116">
        <f t="shared" si="13"/>
        <v>0.10749329099513179</v>
      </c>
      <c r="AH70" s="116">
        <f t="shared" si="13"/>
        <v>0.12055673915312611</v>
      </c>
      <c r="AI70" s="116">
        <f t="shared" si="13"/>
        <v>0.12446728865616466</v>
      </c>
      <c r="AJ70" s="116">
        <f t="shared" si="13"/>
        <v>0.12840801767276636</v>
      </c>
      <c r="AK70" s="116">
        <f t="shared" si="13"/>
        <v>0.13236786116517932</v>
      </c>
      <c r="AL70" s="116">
        <f t="shared" si="13"/>
        <v>0.13633793938449398</v>
      </c>
      <c r="AM70" s="116">
        <f t="shared" si="13"/>
        <v>0.14031305610209574</v>
      </c>
    </row>
    <row r="71" spans="2:39" x14ac:dyDescent="0.25">
      <c r="B71" s="230"/>
      <c r="C71" s="35" t="s">
        <v>28</v>
      </c>
      <c r="D71" s="54" t="s">
        <v>455</v>
      </c>
      <c r="E71" s="111">
        <f t="shared" ref="E71:AM71" si="14">E29/E$26</f>
        <v>6.3597691529709229E-6</v>
      </c>
      <c r="F71" s="111">
        <f t="shared" si="14"/>
        <v>3.9803424966256733E-4</v>
      </c>
      <c r="G71" s="111">
        <f t="shared" si="14"/>
        <v>7.3654562285421798E-4</v>
      </c>
      <c r="H71" s="111">
        <f t="shared" si="14"/>
        <v>1.0092183509187601E-3</v>
      </c>
      <c r="I71" s="111">
        <f t="shared" si="14"/>
        <v>1.3635856663161609E-3</v>
      </c>
      <c r="J71" s="110">
        <f t="shared" si="14"/>
        <v>1.8286993257211716E-3</v>
      </c>
      <c r="K71" s="68">
        <f t="shared" si="14"/>
        <v>3.1676493506685131E-3</v>
      </c>
      <c r="L71" s="68">
        <f t="shared" si="14"/>
        <v>4.5459624932479683E-3</v>
      </c>
      <c r="M71" s="68">
        <f t="shared" si="14"/>
        <v>5.693737290511966E-3</v>
      </c>
      <c r="N71" s="111">
        <f t="shared" si="14"/>
        <v>4.2131318933071715E-3</v>
      </c>
      <c r="O71" s="110">
        <f t="shared" si="14"/>
        <v>8.835128406694967E-3</v>
      </c>
      <c r="P71" s="68">
        <f t="shared" si="14"/>
        <v>1.2047090805720693E-2</v>
      </c>
      <c r="Q71" s="68">
        <f t="shared" si="14"/>
        <v>1.6826978356027696E-2</v>
      </c>
      <c r="R71" s="68">
        <f t="shared" si="14"/>
        <v>2.2461144310937584E-2</v>
      </c>
      <c r="S71" s="111">
        <f t="shared" si="14"/>
        <v>2.8460300247339872E-2</v>
      </c>
      <c r="T71" s="111">
        <f t="shared" si="14"/>
        <v>3.4175953498192184E-2</v>
      </c>
      <c r="U71" s="111">
        <f t="shared" si="14"/>
        <v>3.9065507732656227E-2</v>
      </c>
      <c r="V71" s="111">
        <f t="shared" si="14"/>
        <v>4.2933971421477271E-2</v>
      </c>
      <c r="W71" s="111">
        <f t="shared" si="14"/>
        <v>4.5918758204444354E-2</v>
      </c>
      <c r="X71" s="116">
        <f t="shared" si="14"/>
        <v>4.8290128851106277E-2</v>
      </c>
      <c r="Y71" s="116">
        <f t="shared" si="14"/>
        <v>5.0310056641610645E-2</v>
      </c>
      <c r="Z71" s="116">
        <f t="shared" si="14"/>
        <v>5.2135299096165287E-2</v>
      </c>
      <c r="AA71" s="116">
        <f t="shared" si="14"/>
        <v>5.3866346220663365E-2</v>
      </c>
      <c r="AB71" s="116">
        <f t="shared" si="14"/>
        <v>5.55552279894376E-2</v>
      </c>
      <c r="AC71" s="116">
        <f t="shared" si="14"/>
        <v>5.7225936756406928E-2</v>
      </c>
      <c r="AD71" s="116">
        <f t="shared" si="14"/>
        <v>5.86599515941994E-2</v>
      </c>
      <c r="AE71" s="116">
        <f t="shared" si="14"/>
        <v>6.0087229733981382E-2</v>
      </c>
      <c r="AF71" s="116">
        <f t="shared" si="14"/>
        <v>6.1504572737712884E-2</v>
      </c>
      <c r="AG71" s="116">
        <f t="shared" si="14"/>
        <v>6.2907150997174213E-2</v>
      </c>
      <c r="AH71" s="116">
        <f t="shared" si="14"/>
        <v>6.758169291239538E-2</v>
      </c>
      <c r="AI71" s="116">
        <f t="shared" si="14"/>
        <v>6.8880833039592401E-2</v>
      </c>
      <c r="AJ71" s="116">
        <f t="shared" si="14"/>
        <v>7.0143590602038647E-2</v>
      </c>
      <c r="AK71" s="116">
        <f t="shared" si="14"/>
        <v>7.1365890624865536E-2</v>
      </c>
      <c r="AL71" s="116">
        <f t="shared" si="14"/>
        <v>7.2544797560586641E-2</v>
      </c>
      <c r="AM71" s="116">
        <f t="shared" si="14"/>
        <v>7.3678814115571742E-2</v>
      </c>
    </row>
    <row r="72" spans="2:39" x14ac:dyDescent="0.25">
      <c r="B72" s="230"/>
      <c r="C72" s="35" t="s">
        <v>29</v>
      </c>
      <c r="D72" s="54" t="s">
        <v>456</v>
      </c>
      <c r="E72" s="111">
        <f t="shared" ref="E72:AM72" si="15">E30/E$26</f>
        <v>2.6036638853771597E-5</v>
      </c>
      <c r="F72" s="111">
        <f t="shared" si="15"/>
        <v>7.5199710882416758E-4</v>
      </c>
      <c r="G72" s="111">
        <f t="shared" si="15"/>
        <v>1.5637461517727573E-3</v>
      </c>
      <c r="H72" s="111">
        <f t="shared" si="15"/>
        <v>2.0053648610767654E-3</v>
      </c>
      <c r="I72" s="111">
        <f t="shared" si="15"/>
        <v>2.5452820686783081E-3</v>
      </c>
      <c r="J72" s="110">
        <f t="shared" si="15"/>
        <v>3.1968868263296483E-3</v>
      </c>
      <c r="K72" s="68">
        <f t="shared" si="15"/>
        <v>4.1535720742212337E-3</v>
      </c>
      <c r="L72" s="68">
        <f t="shared" si="15"/>
        <v>5.1508306322530402E-3</v>
      </c>
      <c r="M72" s="68">
        <f t="shared" si="15"/>
        <v>6.1723704740136356E-3</v>
      </c>
      <c r="N72" s="111">
        <f t="shared" si="15"/>
        <v>6.205915145724738E-3</v>
      </c>
      <c r="O72" s="110">
        <f t="shared" si="15"/>
        <v>8.9318852312942707E-3</v>
      </c>
      <c r="P72" s="68">
        <f t="shared" si="15"/>
        <v>1.1674787686185481E-2</v>
      </c>
      <c r="Q72" s="68">
        <f t="shared" si="15"/>
        <v>1.566560970373149E-2</v>
      </c>
      <c r="R72" s="68">
        <f t="shared" si="15"/>
        <v>2.0119907191032328E-2</v>
      </c>
      <c r="S72" s="111">
        <f t="shared" si="15"/>
        <v>2.4561658205017895E-2</v>
      </c>
      <c r="T72" s="111">
        <f t="shared" si="15"/>
        <v>2.8430326433475112E-2</v>
      </c>
      <c r="U72" s="111">
        <f t="shared" si="15"/>
        <v>3.1332097169415367E-2</v>
      </c>
      <c r="V72" s="111">
        <f t="shared" si="15"/>
        <v>3.3201679775545542E-2</v>
      </c>
      <c r="W72" s="111">
        <f t="shared" si="15"/>
        <v>3.4232410256456944E-2</v>
      </c>
      <c r="X72" s="116">
        <f t="shared" si="15"/>
        <v>3.4690703145220492E-2</v>
      </c>
      <c r="Y72" s="116">
        <f t="shared" si="15"/>
        <v>3.4788838007967955E-2</v>
      </c>
      <c r="Z72" s="116">
        <f t="shared" si="15"/>
        <v>3.4663512624816706E-2</v>
      </c>
      <c r="AA72" s="116">
        <f t="shared" si="15"/>
        <v>3.4388817882333188E-2</v>
      </c>
      <c r="AB72" s="116">
        <f t="shared" si="15"/>
        <v>3.4001962277104426E-2</v>
      </c>
      <c r="AC72" s="116">
        <f t="shared" si="15"/>
        <v>3.3520168150983388E-2</v>
      </c>
      <c r="AD72" s="116">
        <f t="shared" si="15"/>
        <v>3.3035441589888678E-2</v>
      </c>
      <c r="AE72" s="116">
        <f t="shared" si="15"/>
        <v>3.2485690257166848E-2</v>
      </c>
      <c r="AF72" s="116">
        <f t="shared" si="15"/>
        <v>3.1873093224893088E-2</v>
      </c>
      <c r="AG72" s="116">
        <f t="shared" si="15"/>
        <v>3.1199199396041034E-2</v>
      </c>
      <c r="AH72" s="116">
        <f t="shared" si="15"/>
        <v>2.8411907791182713E-2</v>
      </c>
      <c r="AI72" s="116">
        <f t="shared" si="15"/>
        <v>2.7470437886103077E-2</v>
      </c>
      <c r="AJ72" s="116">
        <f t="shared" si="15"/>
        <v>2.6474385835774158E-2</v>
      </c>
      <c r="AK72" s="116">
        <f t="shared" si="15"/>
        <v>2.5427482134309246E-2</v>
      </c>
      <c r="AL72" s="116">
        <f t="shared" si="15"/>
        <v>2.4333321326819566E-2</v>
      </c>
      <c r="AM72" s="116">
        <f t="shared" si="15"/>
        <v>2.3194792116190362E-2</v>
      </c>
    </row>
    <row r="73" spans="2:39" x14ac:dyDescent="0.25">
      <c r="B73" s="230"/>
      <c r="C73" s="35" t="s">
        <v>30</v>
      </c>
      <c r="D73" s="54" t="s">
        <v>457</v>
      </c>
      <c r="E73" s="111">
        <f t="shared" ref="E73:AM73" si="16">E31/E$26</f>
        <v>6.1164759839865148E-4</v>
      </c>
      <c r="F73" s="111">
        <f t="shared" si="16"/>
        <v>1.5528010891641719E-2</v>
      </c>
      <c r="G73" s="111">
        <f t="shared" si="16"/>
        <v>3.3110001166198215E-2</v>
      </c>
      <c r="H73" s="111">
        <f t="shared" si="16"/>
        <v>4.187059147382808E-2</v>
      </c>
      <c r="I73" s="111">
        <f t="shared" si="16"/>
        <v>5.2415614370189274E-2</v>
      </c>
      <c r="J73" s="110">
        <f t="shared" si="16"/>
        <v>6.4852760079721461E-2</v>
      </c>
      <c r="K73" s="68">
        <f t="shared" si="16"/>
        <v>7.8567239105585163E-2</v>
      </c>
      <c r="L73" s="68">
        <f t="shared" si="16"/>
        <v>9.4157573420942955E-2</v>
      </c>
      <c r="M73" s="68">
        <f t="shared" si="16"/>
        <v>0.11177718515920057</v>
      </c>
      <c r="N73" s="111">
        <f t="shared" si="16"/>
        <v>0.11184592708370128</v>
      </c>
      <c r="O73" s="110">
        <f t="shared" si="16"/>
        <v>0.1596008253743911</v>
      </c>
      <c r="P73" s="68">
        <f t="shared" si="16"/>
        <v>0.20715375344571693</v>
      </c>
      <c r="Q73" s="68">
        <f t="shared" si="16"/>
        <v>0.27637059814555581</v>
      </c>
      <c r="R73" s="68">
        <f t="shared" si="16"/>
        <v>0.3533270918018655</v>
      </c>
      <c r="S73" s="111">
        <f t="shared" si="16"/>
        <v>0.42983727083269652</v>
      </c>
      <c r="T73" s="111">
        <f t="shared" si="16"/>
        <v>0.49634702052190949</v>
      </c>
      <c r="U73" s="111">
        <f t="shared" si="16"/>
        <v>0.54628943649576422</v>
      </c>
      <c r="V73" s="111">
        <f t="shared" si="16"/>
        <v>0.57878355247954327</v>
      </c>
      <c r="W73" s="111">
        <f t="shared" si="16"/>
        <v>0.59735860447916711</v>
      </c>
      <c r="X73" s="116">
        <f t="shared" si="16"/>
        <v>0.60674542329258374</v>
      </c>
      <c r="Y73" s="116">
        <f t="shared" si="16"/>
        <v>0.61073355904156745</v>
      </c>
      <c r="Z73" s="116">
        <f t="shared" si="16"/>
        <v>0.61177075368456191</v>
      </c>
      <c r="AA73" s="116">
        <f t="shared" si="16"/>
        <v>0.61123383835805367</v>
      </c>
      <c r="AB73" s="116">
        <f t="shared" si="16"/>
        <v>0.60985742439428736</v>
      </c>
      <c r="AC73" s="116">
        <f t="shared" si="16"/>
        <v>0.6080223704075195</v>
      </c>
      <c r="AD73" s="116">
        <f t="shared" si="16"/>
        <v>0.60624475950897938</v>
      </c>
      <c r="AE73" s="116">
        <f t="shared" si="16"/>
        <v>0.60432043976065675</v>
      </c>
      <c r="AF73" s="116">
        <f t="shared" si="16"/>
        <v>0.60230499152537664</v>
      </c>
      <c r="AG73" s="116">
        <f t="shared" si="16"/>
        <v>0.60023002989027729</v>
      </c>
      <c r="AH73" s="116">
        <f t="shared" si="16"/>
        <v>0.59279262886096795</v>
      </c>
      <c r="AI73" s="116">
        <f t="shared" si="16"/>
        <v>0.59058800610956552</v>
      </c>
      <c r="AJ73" s="116">
        <f t="shared" si="16"/>
        <v>0.58837325596183387</v>
      </c>
      <c r="AK73" s="116">
        <f t="shared" si="16"/>
        <v>0.58615704914904254</v>
      </c>
      <c r="AL73" s="116">
        <f t="shared" si="16"/>
        <v>0.58394590105164701</v>
      </c>
      <c r="AM73" s="116">
        <f t="shared" si="16"/>
        <v>0.5817437698696083</v>
      </c>
    </row>
    <row r="74" spans="2:39" x14ac:dyDescent="0.25">
      <c r="B74" s="230"/>
      <c r="C74" s="35" t="s">
        <v>31</v>
      </c>
      <c r="D74" s="54" t="s">
        <v>458</v>
      </c>
      <c r="E74" s="111">
        <f t="shared" ref="E74:AM74" si="17">E32/E$26</f>
        <v>2.4107366607669617E-4</v>
      </c>
      <c r="F74" s="111">
        <f t="shared" si="17"/>
        <v>5.9283906148618806E-3</v>
      </c>
      <c r="G74" s="111">
        <f t="shared" si="17"/>
        <v>1.2733985448387334E-2</v>
      </c>
      <c r="H74" s="111">
        <f t="shared" si="17"/>
        <v>1.6038944240553282E-2</v>
      </c>
      <c r="I74" s="111">
        <f t="shared" si="17"/>
        <v>1.9994896753118007E-2</v>
      </c>
      <c r="J74" s="110">
        <f t="shared" si="17"/>
        <v>2.462057706653252E-2</v>
      </c>
      <c r="K74" s="68">
        <f t="shared" si="17"/>
        <v>2.901080316754567E-2</v>
      </c>
      <c r="L74" s="68">
        <f t="shared" si="17"/>
        <v>3.4107979068501645E-2</v>
      </c>
      <c r="M74" s="68">
        <f t="shared" si="17"/>
        <v>4.0226435103215975E-2</v>
      </c>
      <c r="N74" s="111">
        <f t="shared" si="17"/>
        <v>4.0274123195479655E-2</v>
      </c>
      <c r="O74" s="110">
        <f t="shared" si="17"/>
        <v>5.680658821322724E-2</v>
      </c>
      <c r="P74" s="68">
        <f t="shared" si="17"/>
        <v>7.3211428015096017E-2</v>
      </c>
      <c r="Q74" s="68">
        <f t="shared" si="17"/>
        <v>9.6993990839259386E-2</v>
      </c>
      <c r="R74" s="68">
        <f t="shared" si="17"/>
        <v>0.12314598602422078</v>
      </c>
      <c r="S74" s="111">
        <f t="shared" si="17"/>
        <v>0.14878594277541668</v>
      </c>
      <c r="T74" s="111">
        <f t="shared" si="17"/>
        <v>0.170621274153924</v>
      </c>
      <c r="U74" s="111">
        <f t="shared" si="17"/>
        <v>0.18647703059208504</v>
      </c>
      <c r="V74" s="111">
        <f t="shared" si="17"/>
        <v>0.19617296238271645</v>
      </c>
      <c r="W74" s="111">
        <f t="shared" si="17"/>
        <v>0.2010190505834544</v>
      </c>
      <c r="X74" s="116">
        <f t="shared" si="17"/>
        <v>0.20269309011518</v>
      </c>
      <c r="Y74" s="116">
        <f t="shared" si="17"/>
        <v>0.20249846505651312</v>
      </c>
      <c r="Z74" s="116">
        <f t="shared" si="17"/>
        <v>0.20128898123783961</v>
      </c>
      <c r="AA74" s="116">
        <f t="shared" si="17"/>
        <v>0.19953481801980408</v>
      </c>
      <c r="AB74" s="116">
        <f t="shared" si="17"/>
        <v>0.19748941392793332</v>
      </c>
      <c r="AC74" s="116">
        <f t="shared" si="17"/>
        <v>0.19528804990731313</v>
      </c>
      <c r="AD74" s="116">
        <f t="shared" si="17"/>
        <v>0.19332943236976502</v>
      </c>
      <c r="AE74" s="116">
        <f t="shared" si="17"/>
        <v>0.19133093026635525</v>
      </c>
      <c r="AF74" s="116">
        <f t="shared" si="17"/>
        <v>0.18931928771556267</v>
      </c>
      <c r="AG74" s="116">
        <f t="shared" si="17"/>
        <v>0.18731278656462008</v>
      </c>
      <c r="AH74" s="116">
        <f t="shared" si="17"/>
        <v>0.18056046820568614</v>
      </c>
      <c r="AI74" s="116">
        <f t="shared" si="17"/>
        <v>0.17867583392302011</v>
      </c>
      <c r="AJ74" s="116">
        <f t="shared" si="17"/>
        <v>0.17683847914758025</v>
      </c>
      <c r="AK74" s="116">
        <f t="shared" si="17"/>
        <v>0.17505491753107</v>
      </c>
      <c r="AL74" s="116">
        <f t="shared" si="17"/>
        <v>0.17332955508159667</v>
      </c>
      <c r="AM74" s="116">
        <f t="shared" si="17"/>
        <v>0.1716644191417861</v>
      </c>
    </row>
    <row r="75" spans="2:39" x14ac:dyDescent="0.25">
      <c r="B75" s="230"/>
      <c r="C75" s="35" t="s">
        <v>32</v>
      </c>
      <c r="D75" s="54" t="s">
        <v>459</v>
      </c>
      <c r="E75" s="111">
        <f t="shared" ref="E75:AM75" si="18">E33/E$26</f>
        <v>3.2865921196797303E-6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1.310759701552279E-5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25">
      <c r="B76" s="230"/>
      <c r="C76" s="35" t="s">
        <v>33</v>
      </c>
      <c r="D76" s="54" t="s">
        <v>460</v>
      </c>
      <c r="E76" s="126">
        <f t="shared" ref="E76:AM76" si="19">E34/E$26</f>
        <v>4.037813173198483E-5</v>
      </c>
      <c r="F76" s="126">
        <f t="shared" si="19"/>
        <v>8.1256331494696681E-4</v>
      </c>
      <c r="G76" s="126">
        <f t="shared" si="19"/>
        <v>1.8259168695791065E-3</v>
      </c>
      <c r="H76" s="126">
        <f t="shared" si="19"/>
        <v>2.2436692803023879E-3</v>
      </c>
      <c r="I76" s="126">
        <f t="shared" si="19"/>
        <v>2.7266312475341934E-3</v>
      </c>
      <c r="J76" s="125">
        <f t="shared" si="19"/>
        <v>3.2608068803814776E-3</v>
      </c>
      <c r="K76" s="69">
        <f t="shared" si="19"/>
        <v>3.2654258940618629E-3</v>
      </c>
      <c r="L76" s="69">
        <f t="shared" si="19"/>
        <v>3.4532375445361181E-3</v>
      </c>
      <c r="M76" s="69">
        <f t="shared" si="19"/>
        <v>3.9330699031432321E-3</v>
      </c>
      <c r="N76" s="126">
        <f t="shared" si="19"/>
        <v>3.9460281380092896E-3</v>
      </c>
      <c r="O76" s="125">
        <f t="shared" si="19"/>
        <v>5.2453696037098379E-3</v>
      </c>
      <c r="P76" s="69">
        <f t="shared" si="19"/>
        <v>6.5239352577362254E-3</v>
      </c>
      <c r="Q76" s="69">
        <f t="shared" si="19"/>
        <v>8.3532223083372294E-3</v>
      </c>
      <c r="R76" s="69">
        <f t="shared" si="19"/>
        <v>1.0262057985651248E-2</v>
      </c>
      <c r="S76" s="126">
        <f t="shared" si="19"/>
        <v>1.2012099771458761E-2</v>
      </c>
      <c r="T76" s="126">
        <f t="shared" si="19"/>
        <v>1.3355615050814102E-2</v>
      </c>
      <c r="U76" s="126">
        <f t="shared" si="19"/>
        <v>1.4162658339427425E-2</v>
      </c>
      <c r="V76" s="126">
        <f t="shared" si="19"/>
        <v>1.4467732592748E-2</v>
      </c>
      <c r="W76" s="126">
        <f t="shared" si="19"/>
        <v>1.4407948894797021E-2</v>
      </c>
      <c r="X76" s="119">
        <f t="shared" si="19"/>
        <v>1.4131287887733497E-2</v>
      </c>
      <c r="Y76" s="119">
        <f t="shared" si="19"/>
        <v>1.3740659920038253E-2</v>
      </c>
      <c r="Z76" s="119">
        <f t="shared" si="19"/>
        <v>1.3305841335809069E-2</v>
      </c>
      <c r="AA76" s="119">
        <f t="shared" si="19"/>
        <v>1.286236297234861E-2</v>
      </c>
      <c r="AB76" s="119">
        <f t="shared" si="19"/>
        <v>1.2429554079356987E-2</v>
      </c>
      <c r="AC76" s="119">
        <f t="shared" si="19"/>
        <v>1.201786563883229E-2</v>
      </c>
      <c r="AD76" s="119">
        <f t="shared" si="19"/>
        <v>1.1684760144001221E-2</v>
      </c>
      <c r="AE76" s="119">
        <f t="shared" si="19"/>
        <v>1.1372845222741835E-2</v>
      </c>
      <c r="AF76" s="119">
        <f t="shared" si="19"/>
        <v>1.1083902559581162E-2</v>
      </c>
      <c r="AG76" s="119">
        <f t="shared" si="19"/>
        <v>1.0818639095949698E-2</v>
      </c>
      <c r="AH76" s="119">
        <f t="shared" si="19"/>
        <v>1.0077139894332784E-2</v>
      </c>
      <c r="AI76" s="119">
        <f t="shared" si="19"/>
        <v>9.9079029929890587E-3</v>
      </c>
      <c r="AJ76" s="119">
        <f t="shared" si="19"/>
        <v>9.7574291552358795E-3</v>
      </c>
      <c r="AK76" s="119">
        <f t="shared" si="19"/>
        <v>9.6243827124116738E-3</v>
      </c>
      <c r="AL76" s="119">
        <f t="shared" si="19"/>
        <v>9.5072790327119586E-3</v>
      </c>
      <c r="AM76" s="119">
        <f t="shared" si="19"/>
        <v>9.4045462620783345E-3</v>
      </c>
    </row>
    <row r="77" spans="2:39" x14ac:dyDescent="0.25">
      <c r="B77" s="230"/>
      <c r="C77" s="52" t="s">
        <v>46</v>
      </c>
      <c r="D77" s="52" t="s">
        <v>461</v>
      </c>
      <c r="E77" s="124">
        <f t="shared" ref="E77:AM77" si="20">E35/E$26</f>
        <v>0.99906844332069111</v>
      </c>
      <c r="F77" s="124">
        <f t="shared" si="20"/>
        <v>0.97615709443528542</v>
      </c>
      <c r="G77" s="124">
        <f t="shared" si="20"/>
        <v>0.94929719767558984</v>
      </c>
      <c r="H77" s="124">
        <f t="shared" si="20"/>
        <v>0.93578733268996772</v>
      </c>
      <c r="I77" s="124">
        <f t="shared" si="20"/>
        <v>0.9194922962304074</v>
      </c>
      <c r="J77" s="123">
        <f t="shared" si="20"/>
        <v>0.90021287905269987</v>
      </c>
      <c r="K77" s="67">
        <f t="shared" si="20"/>
        <v>0.87786201840697387</v>
      </c>
      <c r="L77" s="67">
        <f t="shared" si="20"/>
        <v>0.8525726022823622</v>
      </c>
      <c r="M77" s="67">
        <f t="shared" si="20"/>
        <v>0.82455199619235009</v>
      </c>
      <c r="N77" s="124">
        <f t="shared" si="20"/>
        <v>0.824483780059587</v>
      </c>
      <c r="O77" s="123">
        <f t="shared" si="20"/>
        <v>0.74843467403368102</v>
      </c>
      <c r="P77" s="67">
        <f t="shared" si="20"/>
        <v>0.67259492838849155</v>
      </c>
      <c r="Q77" s="67">
        <f t="shared" si="20"/>
        <v>0.56202255713956162</v>
      </c>
      <c r="R77" s="67">
        <f t="shared" si="20"/>
        <v>0.43856035257044002</v>
      </c>
      <c r="S77" s="124">
        <f t="shared" si="20"/>
        <v>0.31514971572383632</v>
      </c>
      <c r="T77" s="124">
        <f t="shared" si="20"/>
        <v>0.20702138785831717</v>
      </c>
      <c r="U77" s="124">
        <f t="shared" si="20"/>
        <v>0.12479912076170167</v>
      </c>
      <c r="V77" s="124">
        <f t="shared" si="20"/>
        <v>7.0101647199591569E-2</v>
      </c>
      <c r="W77" s="124">
        <f t="shared" si="20"/>
        <v>3.7460393683706905E-2</v>
      </c>
      <c r="X77" s="118">
        <f t="shared" si="20"/>
        <v>1.9406693193062739E-2</v>
      </c>
      <c r="Y77" s="118">
        <f t="shared" si="20"/>
        <v>9.8785673152186615E-3</v>
      </c>
      <c r="Z77" s="118">
        <f t="shared" si="20"/>
        <v>4.9813262057973959E-3</v>
      </c>
      <c r="AA77" s="118">
        <f t="shared" si="20"/>
        <v>2.4996088464345357E-3</v>
      </c>
      <c r="AB77" s="118">
        <f t="shared" si="20"/>
        <v>1.251162149003931E-3</v>
      </c>
      <c r="AC77" s="118">
        <f t="shared" si="20"/>
        <v>6.2546815081431916E-4</v>
      </c>
      <c r="AD77" s="118">
        <f t="shared" si="20"/>
        <v>3.1247042000918609E-4</v>
      </c>
      <c r="AE77" s="118">
        <f t="shared" si="20"/>
        <v>1.5604983754843874E-4</v>
      </c>
      <c r="AF77" s="118">
        <f t="shared" si="20"/>
        <v>7.7918664187532727E-5</v>
      </c>
      <c r="AG77" s="118">
        <f t="shared" si="20"/>
        <v>3.8902947324471697E-5</v>
      </c>
      <c r="AH77" s="118">
        <f t="shared" si="20"/>
        <v>1.9423336083135802E-5</v>
      </c>
      <c r="AI77" s="118">
        <f t="shared" si="20"/>
        <v>9.6973757404057917E-6</v>
      </c>
      <c r="AJ77" s="118">
        <f t="shared" si="20"/>
        <v>4.8414064673228362E-6</v>
      </c>
      <c r="AK77" s="118">
        <f t="shared" si="20"/>
        <v>2.4170252417030025E-6</v>
      </c>
      <c r="AL77" s="118">
        <f t="shared" si="20"/>
        <v>1.20666217555429E-6</v>
      </c>
      <c r="AM77" s="118">
        <f t="shared" si="20"/>
        <v>6.024116557576539E-7</v>
      </c>
    </row>
    <row r="78" spans="2:39" x14ac:dyDescent="0.25">
      <c r="B78" s="230"/>
      <c r="C78" s="35" t="s">
        <v>27</v>
      </c>
      <c r="D78" s="3" t="s">
        <v>462</v>
      </c>
      <c r="E78" s="111">
        <f t="shared" ref="E78:AM78" si="21">E36/E$26</f>
        <v>4.997841137800253E-4</v>
      </c>
      <c r="F78" s="111">
        <f t="shared" si="21"/>
        <v>2.5688453231236863E-2</v>
      </c>
      <c r="G78" s="111">
        <f t="shared" si="21"/>
        <v>3.0356668552852371E-2</v>
      </c>
      <c r="H78" s="111">
        <f t="shared" si="21"/>
        <v>3.1362740260018514E-2</v>
      </c>
      <c r="I78" s="111">
        <f t="shared" si="21"/>
        <v>4.3900536661323056E-2</v>
      </c>
      <c r="J78" s="110">
        <f t="shared" si="21"/>
        <v>4.3572037084098354E-2</v>
      </c>
      <c r="K78" s="68">
        <f t="shared" si="21"/>
        <v>5.9481358426065556E-2</v>
      </c>
      <c r="L78" s="68">
        <f t="shared" si="21"/>
        <v>6.8151444198449665E-2</v>
      </c>
      <c r="M78" s="68">
        <f t="shared" si="21"/>
        <v>7.2666994440407279E-2</v>
      </c>
      <c r="N78" s="111">
        <f t="shared" si="21"/>
        <v>7.2705460243563377E-2</v>
      </c>
      <c r="O78" s="110">
        <f t="shared" si="21"/>
        <v>7.0773851345648453E-2</v>
      </c>
      <c r="P78" s="68">
        <f t="shared" si="21"/>
        <v>6.8884935458837296E-2</v>
      </c>
      <c r="Q78" s="68">
        <f t="shared" si="21"/>
        <v>6.0440067242276477E-2</v>
      </c>
      <c r="R78" s="68">
        <f t="shared" si="21"/>
        <v>4.9284832144518252E-2</v>
      </c>
      <c r="S78" s="111">
        <f t="shared" si="21"/>
        <v>3.6856235223845166E-2</v>
      </c>
      <c r="T78" s="111">
        <f t="shared" si="21"/>
        <v>2.5074112158992894E-2</v>
      </c>
      <c r="U78" s="111">
        <f t="shared" si="21"/>
        <v>1.5679070643050495E-2</v>
      </c>
      <c r="V78" s="111">
        <f t="shared" si="21"/>
        <v>9.1371345062410594E-3</v>
      </c>
      <c r="W78" s="111">
        <f t="shared" si="21"/>
        <v>5.0710978815745131E-3</v>
      </c>
      <c r="X78" s="116">
        <f t="shared" si="21"/>
        <v>2.7341046990352899E-3</v>
      </c>
      <c r="Y78" s="116">
        <f t="shared" si="21"/>
        <v>1.45107522818507E-3</v>
      </c>
      <c r="Z78" s="116">
        <f t="shared" si="21"/>
        <v>7.6429877101908479E-4</v>
      </c>
      <c r="AA78" s="116">
        <f t="shared" si="21"/>
        <v>4.007915646010783E-4</v>
      </c>
      <c r="AB78" s="116">
        <f t="shared" si="21"/>
        <v>2.096277719329216E-4</v>
      </c>
      <c r="AC78" s="116">
        <f t="shared" si="21"/>
        <v>1.0942245840362743E-4</v>
      </c>
      <c r="AD78" s="116">
        <f t="shared" si="21"/>
        <v>5.7035153520671617E-5</v>
      </c>
      <c r="AE78" s="116">
        <f t="shared" si="21"/>
        <v>2.9686457905487745E-5</v>
      </c>
      <c r="AF78" s="116">
        <f t="shared" si="21"/>
        <v>1.5419332285367071E-5</v>
      </c>
      <c r="AG78" s="116">
        <f t="shared" si="21"/>
        <v>7.9931806920948294E-6</v>
      </c>
      <c r="AH78" s="116">
        <f t="shared" si="21"/>
        <v>4.3426674085357359E-6</v>
      </c>
      <c r="AI78" s="116">
        <f t="shared" si="21"/>
        <v>2.2431717962654272E-6</v>
      </c>
      <c r="AJ78" s="116">
        <f t="shared" si="21"/>
        <v>1.1600703393759662E-6</v>
      </c>
      <c r="AK78" s="116">
        <f t="shared" si="21"/>
        <v>5.987531796558597E-7</v>
      </c>
      <c r="AL78" s="116">
        <f t="shared" si="21"/>
        <v>3.0850206523002399E-7</v>
      </c>
      <c r="AM78" s="116">
        <f t="shared" si="21"/>
        <v>1.584267751519872E-7</v>
      </c>
    </row>
    <row r="79" spans="2:39" x14ac:dyDescent="0.25">
      <c r="B79" s="230"/>
      <c r="C79" s="35" t="s">
        <v>28</v>
      </c>
      <c r="D79" s="3" t="s">
        <v>463</v>
      </c>
      <c r="E79" s="111">
        <f t="shared" ref="E79:AM79" si="22">E37/E$26</f>
        <v>0.17992228091024021</v>
      </c>
      <c r="F79" s="111">
        <f t="shared" si="22"/>
        <v>0.18918709097721229</v>
      </c>
      <c r="G79" s="111">
        <f t="shared" si="22"/>
        <v>0.18540476879779935</v>
      </c>
      <c r="H79" s="111">
        <f t="shared" si="22"/>
        <v>0.18384930375458308</v>
      </c>
      <c r="I79" s="111">
        <f t="shared" si="22"/>
        <v>0.18764522630538902</v>
      </c>
      <c r="J79" s="110">
        <f t="shared" si="22"/>
        <v>0.18071895960796194</v>
      </c>
      <c r="K79" s="68">
        <f t="shared" si="22"/>
        <v>0.18373756533766211</v>
      </c>
      <c r="L79" s="68">
        <f t="shared" si="22"/>
        <v>0.18116375498359433</v>
      </c>
      <c r="M79" s="68">
        <f t="shared" si="22"/>
        <v>0.17583541604219438</v>
      </c>
      <c r="N79" s="111">
        <f t="shared" si="22"/>
        <v>0.17585430254155232</v>
      </c>
      <c r="O79" s="110">
        <f t="shared" si="22"/>
        <v>0.1596855199152733</v>
      </c>
      <c r="P79" s="68">
        <f t="shared" si="22"/>
        <v>0.14469152440041314</v>
      </c>
      <c r="Q79" s="68">
        <f t="shared" si="22"/>
        <v>0.12142914473775733</v>
      </c>
      <c r="R79" s="68">
        <f t="shared" si="22"/>
        <v>9.5142101877951343E-2</v>
      </c>
      <c r="S79" s="111">
        <f t="shared" si="22"/>
        <v>6.8595994695761775E-2</v>
      </c>
      <c r="T79" s="111">
        <f t="shared" si="22"/>
        <v>4.5191089282451365E-2</v>
      </c>
      <c r="U79" s="111">
        <f t="shared" si="22"/>
        <v>2.7328310800077697E-2</v>
      </c>
      <c r="V79" s="111">
        <f t="shared" si="22"/>
        <v>1.5398679327641671E-2</v>
      </c>
      <c r="W79" s="111">
        <f t="shared" si="22"/>
        <v>8.2547913452294067E-3</v>
      </c>
      <c r="X79" s="116">
        <f t="shared" si="22"/>
        <v>4.2909739111057551E-3</v>
      </c>
      <c r="Y79" s="116">
        <f t="shared" si="22"/>
        <v>2.1919394249957209E-3</v>
      </c>
      <c r="Z79" s="116">
        <f t="shared" si="22"/>
        <v>1.1092327245545014E-3</v>
      </c>
      <c r="AA79" s="116">
        <f t="shared" si="22"/>
        <v>5.5847757451125263E-4</v>
      </c>
      <c r="AB79" s="116">
        <f t="shared" si="22"/>
        <v>2.8038223789041063E-4</v>
      </c>
      <c r="AC79" s="116">
        <f t="shared" si="22"/>
        <v>1.4051497441086117E-4</v>
      </c>
      <c r="AD79" s="116">
        <f t="shared" si="22"/>
        <v>7.0234551539024662E-5</v>
      </c>
      <c r="AE79" s="116">
        <f t="shared" si="22"/>
        <v>3.5069660436963038E-5</v>
      </c>
      <c r="AF79" s="116">
        <f t="shared" si="22"/>
        <v>1.7495927780808761E-5</v>
      </c>
      <c r="AG79" s="116">
        <f t="shared" si="22"/>
        <v>8.7223306908765635E-6</v>
      </c>
      <c r="AH79" s="116">
        <f t="shared" si="22"/>
        <v>4.3618340750079989E-6</v>
      </c>
      <c r="AI79" s="116">
        <f t="shared" si="22"/>
        <v>2.1699863139739792E-6</v>
      </c>
      <c r="AJ79" s="116">
        <f t="shared" si="22"/>
        <v>1.0775895002102532E-6</v>
      </c>
      <c r="AK79" s="116">
        <f t="shared" si="22"/>
        <v>5.3488529494364475E-7</v>
      </c>
      <c r="AL79" s="116">
        <f t="shared" si="22"/>
        <v>2.6537381310558304E-7</v>
      </c>
      <c r="AM79" s="116">
        <f t="shared" si="22"/>
        <v>1.3172520952872857E-7</v>
      </c>
    </row>
    <row r="80" spans="2:39" x14ac:dyDescent="0.25">
      <c r="B80" s="230"/>
      <c r="C80" s="35" t="s">
        <v>29</v>
      </c>
      <c r="D80" s="3" t="s">
        <v>464</v>
      </c>
      <c r="E80" s="111">
        <f t="shared" ref="E80:AM80" si="23">E38/E$26</f>
        <v>0.28387737656974293</v>
      </c>
      <c r="F80" s="111">
        <f t="shared" si="23"/>
        <v>0.2832620253073227</v>
      </c>
      <c r="G80" s="111">
        <f t="shared" si="23"/>
        <v>0.27598883081594849</v>
      </c>
      <c r="H80" s="111">
        <f t="shared" si="23"/>
        <v>0.27289066558883579</v>
      </c>
      <c r="I80" s="111">
        <f t="shared" si="23"/>
        <v>0.27107510511311506</v>
      </c>
      <c r="J80" s="110">
        <f t="shared" si="23"/>
        <v>0.26385095278732112</v>
      </c>
      <c r="K80" s="68">
        <f t="shared" si="23"/>
        <v>0.25821565709775085</v>
      </c>
      <c r="L80" s="68">
        <f t="shared" si="23"/>
        <v>0.24947764257927688</v>
      </c>
      <c r="M80" s="68">
        <f t="shared" si="23"/>
        <v>0.23999746027369576</v>
      </c>
      <c r="N80" s="111">
        <f t="shared" si="23"/>
        <v>0.24002866816278326</v>
      </c>
      <c r="O80" s="110">
        <f t="shared" si="23"/>
        <v>0.21680270936236479</v>
      </c>
      <c r="P80" s="68">
        <f t="shared" si="23"/>
        <v>0.1939272295962291</v>
      </c>
      <c r="Q80" s="68">
        <f t="shared" si="23"/>
        <v>0.1614901518618797</v>
      </c>
      <c r="R80" s="68">
        <f t="shared" si="23"/>
        <v>0.12558743400671871</v>
      </c>
      <c r="S80" s="111">
        <f t="shared" si="23"/>
        <v>8.9938672247382473E-2</v>
      </c>
      <c r="T80" s="111">
        <f t="shared" si="23"/>
        <v>5.8888564398657514E-2</v>
      </c>
      <c r="U80" s="111">
        <f t="shared" si="23"/>
        <v>3.5370637327540706E-2</v>
      </c>
      <c r="V80" s="111">
        <f t="shared" si="23"/>
        <v>1.9789706374830397E-2</v>
      </c>
      <c r="W80" s="111">
        <f t="shared" si="23"/>
        <v>1.0528527557831355E-2</v>
      </c>
      <c r="X80" s="116">
        <f t="shared" si="23"/>
        <v>5.4269946758448862E-3</v>
      </c>
      <c r="Y80" s="116">
        <f t="shared" si="23"/>
        <v>2.7466877817147808E-3</v>
      </c>
      <c r="Z80" s="116">
        <f t="shared" si="23"/>
        <v>1.3759841759535772E-3</v>
      </c>
      <c r="AA80" s="116">
        <f t="shared" si="23"/>
        <v>6.8546226501507127E-4</v>
      </c>
      <c r="AB80" s="116">
        <f t="shared" si="23"/>
        <v>3.4038578740156242E-4</v>
      </c>
      <c r="AC80" s="116">
        <f t="shared" si="23"/>
        <v>1.6871364434524843E-4</v>
      </c>
      <c r="AD80" s="116">
        <f t="shared" si="23"/>
        <v>8.3521400137344701E-5</v>
      </c>
      <c r="AE80" s="116">
        <f t="shared" si="23"/>
        <v>4.1313385102674117E-5</v>
      </c>
      <c r="AF80" s="116">
        <f t="shared" si="23"/>
        <v>2.0426990626978235E-5</v>
      </c>
      <c r="AG80" s="116">
        <f t="shared" si="23"/>
        <v>1.0097213255702131E-5</v>
      </c>
      <c r="AH80" s="116">
        <f t="shared" si="23"/>
        <v>4.9122798592388288E-6</v>
      </c>
      <c r="AI80" s="116">
        <f t="shared" si="23"/>
        <v>2.4251556942752049E-6</v>
      </c>
      <c r="AJ80" s="116">
        <f t="shared" si="23"/>
        <v>1.1961310068328357E-6</v>
      </c>
      <c r="AK80" s="116">
        <f t="shared" si="23"/>
        <v>5.8996288373409042E-7</v>
      </c>
      <c r="AL80" s="116">
        <f t="shared" si="23"/>
        <v>2.9099232174895473E-7</v>
      </c>
      <c r="AM80" s="116">
        <f t="shared" si="23"/>
        <v>1.4362442457619955E-7</v>
      </c>
    </row>
    <row r="81" spans="2:39" x14ac:dyDescent="0.25">
      <c r="B81" s="230"/>
      <c r="C81" s="35" t="s">
        <v>30</v>
      </c>
      <c r="D81" s="3" t="s">
        <v>465</v>
      </c>
      <c r="E81" s="111">
        <f t="shared" ref="E81:AM81" si="24">E39/E$26</f>
        <v>0.27987910366624524</v>
      </c>
      <c r="F81" s="111">
        <f t="shared" si="24"/>
        <v>0.27002192047256551</v>
      </c>
      <c r="G81" s="111">
        <f t="shared" si="24"/>
        <v>0.26093884270481754</v>
      </c>
      <c r="H81" s="111">
        <f t="shared" si="24"/>
        <v>0.25884483301804845</v>
      </c>
      <c r="I81" s="111">
        <f t="shared" si="24"/>
        <v>0.250998901470525</v>
      </c>
      <c r="J81" s="110">
        <f t="shared" si="24"/>
        <v>0.25080436072462381</v>
      </c>
      <c r="K81" s="68">
        <f t="shared" si="24"/>
        <v>0.24038567315650994</v>
      </c>
      <c r="L81" s="68">
        <f t="shared" si="24"/>
        <v>0.22966496739988104</v>
      </c>
      <c r="M81" s="68">
        <f t="shared" si="24"/>
        <v>0.21969289730356001</v>
      </c>
      <c r="N81" s="111">
        <f t="shared" si="24"/>
        <v>0.2196988324643033</v>
      </c>
      <c r="O81" s="110">
        <f t="shared" si="24"/>
        <v>0.19771825131716314</v>
      </c>
      <c r="P81" s="68">
        <f t="shared" si="24"/>
        <v>0.17558069452014533</v>
      </c>
      <c r="Q81" s="68">
        <f t="shared" si="24"/>
        <v>0.14556154647307251</v>
      </c>
      <c r="R81" s="68">
        <f t="shared" si="24"/>
        <v>0.11271708751031871</v>
      </c>
      <c r="S81" s="111">
        <f t="shared" si="24"/>
        <v>8.0407738295190045E-2</v>
      </c>
      <c r="T81" s="111">
        <f t="shared" si="24"/>
        <v>5.2461491798540809E-2</v>
      </c>
      <c r="U81" s="111">
        <f t="shared" si="24"/>
        <v>3.1387915355783641E-2</v>
      </c>
      <c r="V81" s="111">
        <f t="shared" si="24"/>
        <v>1.7490497102016906E-2</v>
      </c>
      <c r="W81" s="111">
        <f t="shared" si="24"/>
        <v>9.2652429505780641E-3</v>
      </c>
      <c r="X81" s="116">
        <f t="shared" si="24"/>
        <v>4.7532030064356455E-3</v>
      </c>
      <c r="Y81" s="116">
        <f t="shared" si="24"/>
        <v>2.3932597706941188E-3</v>
      </c>
      <c r="Z81" s="116">
        <f t="shared" si="24"/>
        <v>1.1922486851847908E-3</v>
      </c>
      <c r="AA81" s="116">
        <f t="shared" si="24"/>
        <v>5.9049236483443249E-4</v>
      </c>
      <c r="AB81" s="116">
        <f t="shared" si="24"/>
        <v>2.914961832625961E-4</v>
      </c>
      <c r="AC81" s="116">
        <f t="shared" si="24"/>
        <v>1.4363431115247638E-4</v>
      </c>
      <c r="AD81" s="116">
        <f t="shared" si="24"/>
        <v>7.0736402063776717E-5</v>
      </c>
      <c r="AE81" s="116">
        <f t="shared" si="24"/>
        <v>3.4814257272521079E-5</v>
      </c>
      <c r="AF81" s="116">
        <f t="shared" si="24"/>
        <v>1.7132971935797962E-5</v>
      </c>
      <c r="AG81" s="116">
        <f t="shared" si="24"/>
        <v>8.4320581502296215E-6</v>
      </c>
      <c r="AH81" s="116">
        <f t="shared" si="24"/>
        <v>4.0512069383460314E-6</v>
      </c>
      <c r="AI81" s="116">
        <f t="shared" si="24"/>
        <v>1.9931174675456234E-6</v>
      </c>
      <c r="AJ81" s="116">
        <f t="shared" si="24"/>
        <v>9.8007558453474068E-7</v>
      </c>
      <c r="AK81" s="116">
        <f t="shared" si="24"/>
        <v>4.8211200294919828E-7</v>
      </c>
      <c r="AL81" s="116">
        <f t="shared" si="24"/>
        <v>2.3724989902904528E-7</v>
      </c>
      <c r="AM81" s="116">
        <f t="shared" si="24"/>
        <v>1.1685937736320097E-7</v>
      </c>
    </row>
    <row r="82" spans="2:39" x14ac:dyDescent="0.25">
      <c r="B82" s="230"/>
      <c r="C82" s="35" t="s">
        <v>31</v>
      </c>
      <c r="D82" s="3" t="s">
        <v>466</v>
      </c>
      <c r="E82" s="111">
        <f t="shared" ref="E82:AM82" si="25">E40/E$26</f>
        <v>0.17992228091024021</v>
      </c>
      <c r="F82" s="111">
        <f t="shared" si="25"/>
        <v>0.16143502718787542</v>
      </c>
      <c r="G82" s="111">
        <f t="shared" si="25"/>
        <v>0.15174542523580345</v>
      </c>
      <c r="H82" s="111">
        <f t="shared" si="25"/>
        <v>0.14761941340944212</v>
      </c>
      <c r="I82" s="111">
        <f t="shared" si="25"/>
        <v>0.13433988652113721</v>
      </c>
      <c r="J82" s="110">
        <f t="shared" si="25"/>
        <v>0.14036997971046605</v>
      </c>
      <c r="K82" s="68">
        <f t="shared" si="25"/>
        <v>0.12223858170213321</v>
      </c>
      <c r="L82" s="68">
        <f t="shared" si="25"/>
        <v>0.11306024126101494</v>
      </c>
      <c r="M82" s="68">
        <f t="shared" si="25"/>
        <v>0.10660892078130614</v>
      </c>
      <c r="N82" s="111">
        <f t="shared" si="25"/>
        <v>0.10661559851868246</v>
      </c>
      <c r="O82" s="110">
        <f t="shared" si="25"/>
        <v>9.511447020596478E-2</v>
      </c>
      <c r="P82" s="68">
        <f t="shared" si="25"/>
        <v>8.285810713112278E-2</v>
      </c>
      <c r="Q82" s="68">
        <f t="shared" si="25"/>
        <v>6.7924448286190139E-2</v>
      </c>
      <c r="R82" s="68">
        <f t="shared" si="25"/>
        <v>5.2049139577915945E-2</v>
      </c>
      <c r="S82" s="111">
        <f t="shared" si="25"/>
        <v>3.6790433796191957E-2</v>
      </c>
      <c r="T82" s="111">
        <f t="shared" si="25"/>
        <v>2.3809717533629707E-2</v>
      </c>
      <c r="U82" s="111">
        <f t="shared" si="25"/>
        <v>1.4122869297162992E-2</v>
      </c>
      <c r="V82" s="111">
        <f t="shared" si="25"/>
        <v>7.802006124717484E-3</v>
      </c>
      <c r="W82" s="111">
        <f t="shared" si="25"/>
        <v>4.0966020226661879E-3</v>
      </c>
      <c r="X82" s="116">
        <f t="shared" si="25"/>
        <v>2.0822459672240881E-3</v>
      </c>
      <c r="Y82" s="116">
        <f t="shared" si="25"/>
        <v>1.0385204416405709E-3</v>
      </c>
      <c r="Z82" s="116">
        <f t="shared" si="25"/>
        <v>5.1247287489114318E-4</v>
      </c>
      <c r="AA82" s="116">
        <f t="shared" si="25"/>
        <v>2.515523709371864E-4</v>
      </c>
      <c r="AB82" s="116">
        <f t="shared" si="25"/>
        <v>1.2317697893738359E-4</v>
      </c>
      <c r="AC82" s="116">
        <f t="shared" si="25"/>
        <v>6.0275552860170738E-5</v>
      </c>
      <c r="AD82" s="116">
        <f t="shared" si="25"/>
        <v>2.9543464528630011E-5</v>
      </c>
      <c r="AE82" s="116">
        <f t="shared" si="25"/>
        <v>1.4489082895258628E-5</v>
      </c>
      <c r="AF82" s="116">
        <f t="shared" si="25"/>
        <v>7.1142356826540509E-6</v>
      </c>
      <c r="AG82" s="116">
        <f t="shared" si="25"/>
        <v>3.4973598484486071E-6</v>
      </c>
      <c r="AH82" s="116">
        <f t="shared" si="25"/>
        <v>1.6786921170333992E-6</v>
      </c>
      <c r="AI82" s="116">
        <f t="shared" si="25"/>
        <v>8.2807968916349533E-7</v>
      </c>
      <c r="AJ82" s="116">
        <f t="shared" si="25"/>
        <v>4.0880020137941692E-7</v>
      </c>
      <c r="AK82" s="116">
        <f t="shared" si="25"/>
        <v>2.0202160272464576E-7</v>
      </c>
      <c r="AL82" s="116">
        <f t="shared" si="25"/>
        <v>9.9932085828703844E-8</v>
      </c>
      <c r="AM82" s="116">
        <f t="shared" si="25"/>
        <v>4.9483701109492497E-8</v>
      </c>
    </row>
    <row r="83" spans="2:39" x14ac:dyDescent="0.25">
      <c r="B83" s="230"/>
      <c r="C83" s="35" t="s">
        <v>32</v>
      </c>
      <c r="D83" s="3" t="s">
        <v>467</v>
      </c>
      <c r="E83" s="111">
        <f t="shared" ref="E83:AM83" si="26">E41/E$26</f>
        <v>5.9974093636746738E-2</v>
      </c>
      <c r="F83" s="111">
        <f t="shared" si="26"/>
        <v>4.1257311381698601E-2</v>
      </c>
      <c r="G83" s="111">
        <f t="shared" si="26"/>
        <v>4.0094752402958234E-2</v>
      </c>
      <c r="H83" s="111">
        <f t="shared" si="26"/>
        <v>3.7824829304263397E-2</v>
      </c>
      <c r="I83" s="111">
        <f t="shared" si="26"/>
        <v>3.0217748898957404E-2</v>
      </c>
      <c r="J83" s="110">
        <f t="shared" si="26"/>
        <v>2.0896588978309542E-2</v>
      </c>
      <c r="K83" s="68">
        <f t="shared" si="26"/>
        <v>1.3803182876416815E-2</v>
      </c>
      <c r="L83" s="68">
        <f t="shared" si="26"/>
        <v>1.1054551934599718E-2</v>
      </c>
      <c r="M83" s="68">
        <f t="shared" si="26"/>
        <v>9.7503073463906919E-3</v>
      </c>
      <c r="N83" s="111">
        <f t="shared" si="26"/>
        <v>9.7586509246120473E-3</v>
      </c>
      <c r="O83" s="110">
        <f t="shared" si="26"/>
        <v>8.3398717921449143E-3</v>
      </c>
      <c r="P83" s="68">
        <f t="shared" si="26"/>
        <v>6.6524374406075016E-3</v>
      </c>
      <c r="Q83" s="68">
        <f t="shared" si="26"/>
        <v>5.1771985559230672E-3</v>
      </c>
      <c r="R83" s="68">
        <f t="shared" si="26"/>
        <v>3.7797574287993926E-3</v>
      </c>
      <c r="S83" s="111">
        <f t="shared" si="26"/>
        <v>2.5606414494040715E-3</v>
      </c>
      <c r="T83" s="111">
        <f t="shared" si="26"/>
        <v>1.5964126537480587E-3</v>
      </c>
      <c r="U83" s="111">
        <f t="shared" si="26"/>
        <v>9.1031731313748275E-4</v>
      </c>
      <c r="V83" s="111">
        <f t="shared" si="26"/>
        <v>4.8362379295810117E-4</v>
      </c>
      <c r="W83" s="111">
        <f t="shared" si="26"/>
        <v>2.4413192176981331E-4</v>
      </c>
      <c r="X83" s="116">
        <f t="shared" si="26"/>
        <v>1.1917093341707281E-4</v>
      </c>
      <c r="Y83" s="116">
        <f t="shared" si="26"/>
        <v>5.7084667850861044E-5</v>
      </c>
      <c r="Z83" s="116">
        <f t="shared" si="26"/>
        <v>2.7088973505632642E-5</v>
      </c>
      <c r="AA83" s="116">
        <f t="shared" si="26"/>
        <v>1.2832706743566224E-5</v>
      </c>
      <c r="AB83" s="116">
        <f t="shared" si="26"/>
        <v>6.0931898027510485E-6</v>
      </c>
      <c r="AC83" s="116">
        <f t="shared" si="26"/>
        <v>2.9072093886452024E-6</v>
      </c>
      <c r="AD83" s="116">
        <f t="shared" si="26"/>
        <v>1.3994481560210076E-6</v>
      </c>
      <c r="AE83" s="116">
        <f t="shared" si="26"/>
        <v>6.7699394264471075E-7</v>
      </c>
      <c r="AF83" s="116">
        <f t="shared" si="26"/>
        <v>3.2920588876182734E-7</v>
      </c>
      <c r="AG83" s="116">
        <f t="shared" si="26"/>
        <v>1.6080475068098133E-7</v>
      </c>
      <c r="AH83" s="116">
        <f t="shared" si="26"/>
        <v>7.6655697397216492E-8</v>
      </c>
      <c r="AI83" s="116">
        <f t="shared" si="26"/>
        <v>3.7864786712546416E-8</v>
      </c>
      <c r="AJ83" s="116">
        <f t="shared" si="26"/>
        <v>1.8739837758087647E-8</v>
      </c>
      <c r="AK83" s="116">
        <f t="shared" si="26"/>
        <v>9.2902799238298896E-9</v>
      </c>
      <c r="AL83" s="116">
        <f t="shared" si="26"/>
        <v>4.611992366914488E-9</v>
      </c>
      <c r="AM83" s="116">
        <f t="shared" si="26"/>
        <v>2.2921693758929578E-9</v>
      </c>
    </row>
    <row r="84" spans="2:39" x14ac:dyDescent="0.25">
      <c r="B84" s="230"/>
      <c r="C84" s="56" t="s">
        <v>33</v>
      </c>
      <c r="D84" s="7" t="s">
        <v>468</v>
      </c>
      <c r="E84" s="113">
        <f t="shared" ref="E84:AM84" si="27">E42/E$26</f>
        <v>1.4993523409186684E-2</v>
      </c>
      <c r="F84" s="113">
        <f t="shared" si="27"/>
        <v>5.3052656557686694E-3</v>
      </c>
      <c r="G84" s="113">
        <f t="shared" si="27"/>
        <v>4.7679089839010192E-3</v>
      </c>
      <c r="H84" s="113">
        <f t="shared" si="27"/>
        <v>3.395547490025898E-3</v>
      </c>
      <c r="I84" s="113">
        <f t="shared" si="27"/>
        <v>1.3148910625432654E-3</v>
      </c>
      <c r="J84" s="112">
        <f t="shared" si="27"/>
        <v>0</v>
      </c>
      <c r="K84" s="70">
        <f t="shared" si="27"/>
        <v>0</v>
      </c>
      <c r="L84" s="70">
        <f t="shared" si="27"/>
        <v>0</v>
      </c>
      <c r="M84" s="70">
        <f t="shared" si="27"/>
        <v>0</v>
      </c>
      <c r="N84" s="113">
        <f t="shared" si="27"/>
        <v>0</v>
      </c>
      <c r="O84" s="112">
        <f t="shared" si="27"/>
        <v>0</v>
      </c>
      <c r="P84" s="70">
        <f t="shared" si="27"/>
        <v>0</v>
      </c>
      <c r="Q84" s="70">
        <f t="shared" si="27"/>
        <v>0</v>
      </c>
      <c r="R84" s="70">
        <f t="shared" si="27"/>
        <v>0</v>
      </c>
      <c r="S84" s="113">
        <f t="shared" si="27"/>
        <v>0</v>
      </c>
      <c r="T84" s="113">
        <f t="shared" si="27"/>
        <v>0</v>
      </c>
      <c r="U84" s="113">
        <f t="shared" si="27"/>
        <v>0</v>
      </c>
      <c r="V84" s="113">
        <f t="shared" si="27"/>
        <v>0</v>
      </c>
      <c r="W84" s="113">
        <f t="shared" si="27"/>
        <v>0</v>
      </c>
      <c r="X84" s="117">
        <f t="shared" si="27"/>
        <v>0</v>
      </c>
      <c r="Y84" s="117">
        <f t="shared" si="27"/>
        <v>0</v>
      </c>
      <c r="Z84" s="117">
        <f t="shared" si="27"/>
        <v>0</v>
      </c>
      <c r="AA84" s="117">
        <f t="shared" si="27"/>
        <v>0</v>
      </c>
      <c r="AB84" s="117">
        <f t="shared" si="27"/>
        <v>0</v>
      </c>
      <c r="AC84" s="117">
        <f t="shared" si="27"/>
        <v>0</v>
      </c>
      <c r="AD84" s="117">
        <f t="shared" si="27"/>
        <v>0</v>
      </c>
      <c r="AE84" s="117">
        <f t="shared" si="27"/>
        <v>0</v>
      </c>
      <c r="AF84" s="117">
        <f t="shared" si="27"/>
        <v>0</v>
      </c>
      <c r="AG84" s="117">
        <f t="shared" si="27"/>
        <v>0</v>
      </c>
      <c r="AH84" s="117">
        <f t="shared" si="27"/>
        <v>0</v>
      </c>
      <c r="AI84" s="117">
        <f t="shared" si="27"/>
        <v>0</v>
      </c>
      <c r="AJ84" s="117">
        <f t="shared" si="27"/>
        <v>0</v>
      </c>
      <c r="AK84" s="117">
        <f t="shared" si="27"/>
        <v>0</v>
      </c>
      <c r="AL84" s="117">
        <f t="shared" si="27"/>
        <v>0</v>
      </c>
      <c r="AM84" s="117">
        <f t="shared" si="27"/>
        <v>0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35911.307350000003</v>
      </c>
      <c r="G85" s="100">
        <f t="shared" si="28"/>
        <v>36708.886160000002</v>
      </c>
      <c r="H85" s="100">
        <f t="shared" si="28"/>
        <v>37113.743849999999</v>
      </c>
      <c r="I85" s="100">
        <f t="shared" si="28"/>
        <v>37091.734360000002</v>
      </c>
      <c r="J85" s="99">
        <f t="shared" si="28"/>
        <v>37550.815860000002</v>
      </c>
      <c r="K85" s="51">
        <f t="shared" si="28"/>
        <v>38049.530379999997</v>
      </c>
      <c r="L85" s="51">
        <f t="shared" si="28"/>
        <v>38228.911890000003</v>
      </c>
      <c r="M85" s="51">
        <f t="shared" si="28"/>
        <v>38065.306190000003</v>
      </c>
      <c r="N85" s="100">
        <f t="shared" si="28"/>
        <v>37525.36335</v>
      </c>
      <c r="O85" s="99">
        <f t="shared" si="28"/>
        <v>37411.869760000001</v>
      </c>
      <c r="P85" s="51">
        <f t="shared" si="28"/>
        <v>37019.239889999997</v>
      </c>
      <c r="Q85" s="51">
        <f t="shared" si="28"/>
        <v>36526.321470000003</v>
      </c>
      <c r="R85" s="51">
        <f t="shared" si="28"/>
        <v>35995.160080000001</v>
      </c>
      <c r="S85" s="100">
        <f t="shared" si="28"/>
        <v>35454.291799999999</v>
      </c>
      <c r="T85" s="100">
        <f t="shared" si="28"/>
        <v>34835.670810000003</v>
      </c>
      <c r="U85" s="100">
        <f t="shared" si="28"/>
        <v>34211.720090000003</v>
      </c>
      <c r="V85" s="100">
        <f t="shared" si="28"/>
        <v>33602.119019999998</v>
      </c>
      <c r="W85" s="100">
        <f t="shared" si="28"/>
        <v>33007.28327</v>
      </c>
      <c r="X85" s="104">
        <f t="shared" si="28"/>
        <v>32423.005290000001</v>
      </c>
      <c r="Y85" s="104">
        <f t="shared" si="28"/>
        <v>31883.917839999998</v>
      </c>
      <c r="Z85" s="104">
        <f t="shared" si="28"/>
        <v>31367.856950000001</v>
      </c>
      <c r="AA85" s="104">
        <f t="shared" si="28"/>
        <v>30865.517319999999</v>
      </c>
      <c r="AB85" s="104">
        <f t="shared" si="28"/>
        <v>30374.950779999999</v>
      </c>
      <c r="AC85" s="104">
        <f t="shared" si="28"/>
        <v>29897.813300000002</v>
      </c>
      <c r="AD85" s="104">
        <f t="shared" si="28"/>
        <v>29441.686890000001</v>
      </c>
      <c r="AE85" s="104">
        <f t="shared" si="28"/>
        <v>29007.934819999999</v>
      </c>
      <c r="AF85" s="104">
        <f t="shared" si="28"/>
        <v>28597.33455</v>
      </c>
      <c r="AG85" s="104">
        <f t="shared" si="28"/>
        <v>28210.230039999999</v>
      </c>
      <c r="AH85" s="104">
        <f t="shared" si="28"/>
        <v>27778.425449999999</v>
      </c>
      <c r="AI85" s="104">
        <f t="shared" si="28"/>
        <v>27400.53901</v>
      </c>
      <c r="AJ85" s="104">
        <f t="shared" si="28"/>
        <v>27054.802070000002</v>
      </c>
      <c r="AK85" s="104">
        <f t="shared" si="28"/>
        <v>26732.120579999999</v>
      </c>
      <c r="AL85" s="104">
        <f t="shared" si="28"/>
        <v>26425.816989999999</v>
      </c>
      <c r="AM85" s="104">
        <f t="shared" si="28"/>
        <v>26133.104439999999</v>
      </c>
    </row>
    <row r="86" spans="2:39" x14ac:dyDescent="0.2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0.99536376750706068</v>
      </c>
      <c r="G87" s="111">
        <f t="shared" si="29"/>
        <v>0.98934064470672012</v>
      </c>
      <c r="H87" s="111">
        <f t="shared" si="29"/>
        <v>0.98610799864104792</v>
      </c>
      <c r="I87" s="111">
        <f t="shared" si="29"/>
        <v>0.98281476558056535</v>
      </c>
      <c r="J87" s="110">
        <f t="shared" si="29"/>
        <v>0.97772530607275054</v>
      </c>
      <c r="K87" s="68">
        <f t="shared" si="29"/>
        <v>0.9709411561993635</v>
      </c>
      <c r="L87" s="68">
        <f t="shared" si="29"/>
        <v>0.96345555128485239</v>
      </c>
      <c r="M87" s="68">
        <f t="shared" si="29"/>
        <v>0.95584664677039866</v>
      </c>
      <c r="N87" s="111">
        <f t="shared" si="29"/>
        <v>0.94994949755763003</v>
      </c>
      <c r="O87" s="110">
        <f t="shared" si="29"/>
        <v>0.93862423437453979</v>
      </c>
      <c r="P87" s="68">
        <f t="shared" si="29"/>
        <v>0.92550599557974877</v>
      </c>
      <c r="Q87" s="68">
        <f t="shared" si="29"/>
        <v>0.9084832686273786</v>
      </c>
      <c r="R87" s="68">
        <f t="shared" si="29"/>
        <v>0.88692022146995264</v>
      </c>
      <c r="S87" s="111">
        <f t="shared" si="29"/>
        <v>0.86081320654104843</v>
      </c>
      <c r="T87" s="111">
        <f t="shared" si="29"/>
        <v>0.8323389541755748</v>
      </c>
      <c r="U87" s="111">
        <f t="shared" si="29"/>
        <v>0.80166777577537462</v>
      </c>
      <c r="V87" s="111">
        <f t="shared" si="29"/>
        <v>0.76970658411768234</v>
      </c>
      <c r="W87" s="111">
        <f t="shared" si="29"/>
        <v>0.73744885184547937</v>
      </c>
      <c r="X87" s="116">
        <f t="shared" si="29"/>
        <v>0.70563433634131212</v>
      </c>
      <c r="Y87" s="116">
        <f t="shared" si="29"/>
        <v>0.67390299767501849</v>
      </c>
      <c r="Z87" s="116">
        <f t="shared" si="29"/>
        <v>0.64293724662627927</v>
      </c>
      <c r="AA87" s="116">
        <f t="shared" si="29"/>
        <v>0.61301782516179126</v>
      </c>
      <c r="AB87" s="116">
        <f t="shared" si="29"/>
        <v>0.58420636295101835</v>
      </c>
      <c r="AC87" s="116">
        <f t="shared" si="29"/>
        <v>0.55646380767251624</v>
      </c>
      <c r="AD87" s="116">
        <f t="shared" si="29"/>
        <v>0.52978203179308381</v>
      </c>
      <c r="AE87" s="116">
        <f t="shared" si="29"/>
        <v>0.50410487546731197</v>
      </c>
      <c r="AF87" s="116">
        <f t="shared" si="29"/>
        <v>0.47938770398446101</v>
      </c>
      <c r="AG87" s="116">
        <f t="shared" si="29"/>
        <v>0.45559498634985257</v>
      </c>
      <c r="AH87" s="116">
        <f t="shared" si="29"/>
        <v>0.43183290721756878</v>
      </c>
      <c r="AI87" s="116">
        <f t="shared" si="29"/>
        <v>0.40860303134598813</v>
      </c>
      <c r="AJ87" s="116">
        <f t="shared" si="29"/>
        <v>0.38623658095754826</v>
      </c>
      <c r="AK87" s="116">
        <f t="shared" si="29"/>
        <v>0.36483902759651554</v>
      </c>
      <c r="AL87" s="116">
        <f t="shared" si="29"/>
        <v>0.34446344411772151</v>
      </c>
      <c r="AM87" s="116">
        <f t="shared" si="29"/>
        <v>0.32510030752396862</v>
      </c>
    </row>
    <row r="88" spans="2:39" x14ac:dyDescent="0.2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4.636232451169728E-3</v>
      </c>
      <c r="G88" s="111">
        <f t="shared" si="29"/>
        <v>1.0659355342314204E-2</v>
      </c>
      <c r="H88" s="111">
        <f t="shared" si="29"/>
        <v>1.3892001235008795E-2</v>
      </c>
      <c r="I88" s="111">
        <f t="shared" si="29"/>
        <v>1.7185234352034218E-2</v>
      </c>
      <c r="J88" s="110">
        <f t="shared" si="29"/>
        <v>2.2274693959206029E-2</v>
      </c>
      <c r="K88" s="68">
        <f t="shared" si="29"/>
        <v>2.9058843669229017E-2</v>
      </c>
      <c r="L88" s="68">
        <f t="shared" si="29"/>
        <v>3.6544448741305774E-2</v>
      </c>
      <c r="M88" s="68">
        <f t="shared" si="29"/>
        <v>4.4153353177060047E-2</v>
      </c>
      <c r="N88" s="111">
        <f t="shared" si="29"/>
        <v>5.0050502708856512E-2</v>
      </c>
      <c r="O88" s="110">
        <f t="shared" si="29"/>
        <v>6.1375765518542208E-2</v>
      </c>
      <c r="P88" s="68">
        <f t="shared" si="29"/>
        <v>7.4494004474277176E-2</v>
      </c>
      <c r="Q88" s="68">
        <f t="shared" si="29"/>
        <v>9.1516731235733714E-2</v>
      </c>
      <c r="R88" s="68">
        <f t="shared" si="29"/>
        <v>0.11307977861339184</v>
      </c>
      <c r="S88" s="111">
        <f t="shared" si="29"/>
        <v>0.13918679340254092</v>
      </c>
      <c r="T88" s="111">
        <f t="shared" si="29"/>
        <v>0.16766104605407481</v>
      </c>
      <c r="U88" s="111">
        <f t="shared" si="29"/>
        <v>0.19833222428308483</v>
      </c>
      <c r="V88" s="111">
        <f t="shared" si="29"/>
        <v>0.23029341606087797</v>
      </c>
      <c r="W88" s="111">
        <f t="shared" si="29"/>
        <v>0.26255114824540965</v>
      </c>
      <c r="X88" s="116">
        <f t="shared" si="29"/>
        <v>0.29436566381289941</v>
      </c>
      <c r="Y88" s="116">
        <f t="shared" si="29"/>
        <v>0.32609700232498151</v>
      </c>
      <c r="Z88" s="116">
        <f t="shared" si="29"/>
        <v>0.35706275337372062</v>
      </c>
      <c r="AA88" s="116">
        <f t="shared" si="29"/>
        <v>0.38698217483820874</v>
      </c>
      <c r="AB88" s="116">
        <f t="shared" si="29"/>
        <v>0.41579363671976294</v>
      </c>
      <c r="AC88" s="116">
        <f t="shared" si="29"/>
        <v>0.44353619266195632</v>
      </c>
      <c r="AD88" s="116">
        <f t="shared" si="29"/>
        <v>0.47021796820691619</v>
      </c>
      <c r="AE88" s="116">
        <f t="shared" si="29"/>
        <v>0.49589512487742138</v>
      </c>
      <c r="AF88" s="116">
        <f t="shared" si="29"/>
        <v>0.52061229601553893</v>
      </c>
      <c r="AG88" s="116">
        <f t="shared" si="29"/>
        <v>0.54440501365014748</v>
      </c>
      <c r="AH88" s="116">
        <f t="shared" si="29"/>
        <v>0.56816709278243127</v>
      </c>
      <c r="AI88" s="116">
        <f t="shared" si="29"/>
        <v>0.59139696865401181</v>
      </c>
      <c r="AJ88" s="116">
        <f t="shared" si="29"/>
        <v>0.61376341904245169</v>
      </c>
      <c r="AK88" s="116">
        <f t="shared" si="29"/>
        <v>0.63516097232866819</v>
      </c>
      <c r="AL88" s="116">
        <f t="shared" si="29"/>
        <v>0.65553655603364558</v>
      </c>
      <c r="AM88" s="116">
        <f t="shared" si="29"/>
        <v>0.67489969247603099</v>
      </c>
    </row>
    <row r="89" spans="2:39" x14ac:dyDescent="0.2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1.2318080296789862E-5</v>
      </c>
      <c r="G89" s="111">
        <f t="shared" si="29"/>
        <v>1.5038471567724625E-5</v>
      </c>
      <c r="H89" s="111">
        <f t="shared" si="29"/>
        <v>1.6280668903738202E-5</v>
      </c>
      <c r="I89" s="111">
        <f t="shared" si="29"/>
        <v>1.7937053378056164E-5</v>
      </c>
      <c r="J89" s="110">
        <f t="shared" si="29"/>
        <v>1.9876117253554658E-5</v>
      </c>
      <c r="K89" s="68">
        <f t="shared" si="29"/>
        <v>2.3103622471042967E-5</v>
      </c>
      <c r="L89" s="68">
        <f t="shared" si="29"/>
        <v>2.6523282114792099E-5</v>
      </c>
      <c r="M89" s="68">
        <f t="shared" si="29"/>
        <v>2.9577235170008231E-5</v>
      </c>
      <c r="N89" s="111">
        <f t="shared" si="29"/>
        <v>3.1969692946357574E-5</v>
      </c>
      <c r="O89" s="110">
        <f t="shared" si="29"/>
        <v>3.4675737120923838E-5</v>
      </c>
      <c r="P89" s="68">
        <f t="shared" si="29"/>
        <v>3.6810647248543493E-5</v>
      </c>
      <c r="Q89" s="68">
        <f t="shared" si="29"/>
        <v>3.8290332278565469E-5</v>
      </c>
      <c r="R89" s="68">
        <f t="shared" si="29"/>
        <v>3.9092719489858701E-5</v>
      </c>
      <c r="S89" s="111">
        <f t="shared" si="29"/>
        <v>3.9212154225006968E-5</v>
      </c>
      <c r="T89" s="111">
        <f t="shared" si="29"/>
        <v>3.8740113355664128E-5</v>
      </c>
      <c r="U89" s="111">
        <f t="shared" si="29"/>
        <v>3.7829839616228424E-5</v>
      </c>
      <c r="V89" s="111">
        <f t="shared" si="29"/>
        <v>3.6628776157462705E-5</v>
      </c>
      <c r="W89" s="111">
        <f t="shared" si="29"/>
        <v>3.5267920642776369E-5</v>
      </c>
      <c r="X89" s="116">
        <f t="shared" si="29"/>
        <v>3.3842348023747928E-5</v>
      </c>
      <c r="Y89" s="116">
        <f t="shared" si="29"/>
        <v>3.2373768467846489E-5</v>
      </c>
      <c r="Z89" s="116">
        <f t="shared" si="29"/>
        <v>3.0915145039897279E-5</v>
      </c>
      <c r="AA89" s="116">
        <f t="shared" si="29"/>
        <v>2.9492057679206912E-5</v>
      </c>
      <c r="AB89" s="116">
        <f t="shared" si="29"/>
        <v>2.8114281332837112E-5</v>
      </c>
      <c r="AC89" s="116">
        <f t="shared" si="29"/>
        <v>2.6783654415287958E-5</v>
      </c>
      <c r="AD89" s="116">
        <f t="shared" si="29"/>
        <v>2.5501783410210027E-5</v>
      </c>
      <c r="AE89" s="116">
        <f t="shared" si="29"/>
        <v>2.4267041906570309E-5</v>
      </c>
      <c r="AF89" s="116">
        <f t="shared" si="29"/>
        <v>2.3077856285735554E-5</v>
      </c>
      <c r="AG89" s="116">
        <f t="shared" si="29"/>
        <v>2.1932824001175709E-5</v>
      </c>
      <c r="AH89" s="116">
        <f t="shared" si="29"/>
        <v>2.0789099768791973E-5</v>
      </c>
      <c r="AI89" s="116">
        <f t="shared" si="29"/>
        <v>1.9670889182263572E-5</v>
      </c>
      <c r="AJ89" s="116">
        <f t="shared" si="29"/>
        <v>1.8594186835978578E-5</v>
      </c>
      <c r="AK89" s="116">
        <f t="shared" si="29"/>
        <v>1.7564097696434977E-5</v>
      </c>
      <c r="AL89" s="116">
        <f t="shared" si="29"/>
        <v>1.6583191629073643E-5</v>
      </c>
      <c r="AM89" s="116">
        <f t="shared" si="29"/>
        <v>1.5651018119146967E-5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35911.307350000003</v>
      </c>
      <c r="G90" s="59">
        <f t="shared" si="30"/>
        <v>36708.886160000002</v>
      </c>
      <c r="H90" s="59">
        <f t="shared" si="30"/>
        <v>37113.743849999999</v>
      </c>
      <c r="I90" s="59">
        <f t="shared" si="30"/>
        <v>37091.734360000002</v>
      </c>
      <c r="J90" s="59">
        <f t="shared" si="30"/>
        <v>37550.815860000002</v>
      </c>
      <c r="K90" s="59">
        <f t="shared" si="30"/>
        <v>38049.530379999997</v>
      </c>
      <c r="L90" s="59">
        <f t="shared" si="30"/>
        <v>38228.911890000003</v>
      </c>
      <c r="M90" s="59">
        <f t="shared" si="30"/>
        <v>38065.306190000003</v>
      </c>
      <c r="N90" s="59">
        <f t="shared" si="30"/>
        <v>37525.36335</v>
      </c>
      <c r="O90" s="59">
        <f t="shared" si="30"/>
        <v>37411.869760000001</v>
      </c>
      <c r="P90" s="59">
        <f t="shared" si="30"/>
        <v>37019.239889999997</v>
      </c>
      <c r="Q90" s="59">
        <f t="shared" si="30"/>
        <v>36526.321470000003</v>
      </c>
      <c r="R90" s="59">
        <f t="shared" si="30"/>
        <v>35995.160080000001</v>
      </c>
      <c r="S90" s="59">
        <f t="shared" si="30"/>
        <v>35454.291799999999</v>
      </c>
      <c r="T90" s="59">
        <f t="shared" si="30"/>
        <v>34835.670810000003</v>
      </c>
      <c r="U90" s="59">
        <f t="shared" si="30"/>
        <v>34211.720090000003</v>
      </c>
      <c r="V90" s="59">
        <f t="shared" si="30"/>
        <v>33602.119019999998</v>
      </c>
      <c r="W90" s="59">
        <f t="shared" si="30"/>
        <v>33007.28327</v>
      </c>
      <c r="X90" s="59">
        <f t="shared" si="30"/>
        <v>32423.005290000001</v>
      </c>
      <c r="Y90" s="59">
        <f t="shared" si="30"/>
        <v>31883.917839999998</v>
      </c>
      <c r="Z90" s="59">
        <f t="shared" si="30"/>
        <v>31367.856950000001</v>
      </c>
      <c r="AA90" s="59">
        <f t="shared" si="30"/>
        <v>30865.517319999999</v>
      </c>
      <c r="AB90" s="59">
        <f t="shared" si="30"/>
        <v>30374.950779999999</v>
      </c>
      <c r="AC90" s="59">
        <f t="shared" si="30"/>
        <v>29897.813300000002</v>
      </c>
      <c r="AD90" s="59">
        <f t="shared" si="30"/>
        <v>29441.686890000001</v>
      </c>
      <c r="AE90" s="59">
        <f t="shared" si="30"/>
        <v>29007.934819999999</v>
      </c>
      <c r="AF90" s="59">
        <f t="shared" si="30"/>
        <v>28597.33455</v>
      </c>
      <c r="AG90" s="59">
        <f t="shared" si="30"/>
        <v>28210.230039999999</v>
      </c>
      <c r="AH90" s="59">
        <f t="shared" si="30"/>
        <v>27778.425449999999</v>
      </c>
      <c r="AI90" s="59">
        <f t="shared" si="30"/>
        <v>27400.53901</v>
      </c>
      <c r="AJ90" s="59">
        <f t="shared" si="30"/>
        <v>27054.802070000002</v>
      </c>
      <c r="AK90" s="59">
        <f t="shared" si="30"/>
        <v>26732.120579999999</v>
      </c>
      <c r="AL90" s="59">
        <f t="shared" si="30"/>
        <v>26425.816989999999</v>
      </c>
      <c r="AM90" s="59">
        <f t="shared" si="30"/>
        <v>26133.104439999999</v>
      </c>
    </row>
    <row r="91" spans="2:39" x14ac:dyDescent="0.2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4.636232451169728E-3</v>
      </c>
      <c r="G91" s="128">
        <f t="shared" si="31"/>
        <v>1.0659355342314204E-2</v>
      </c>
      <c r="H91" s="128">
        <f t="shared" si="31"/>
        <v>1.3892001235008795E-2</v>
      </c>
      <c r="I91" s="128">
        <f t="shared" si="31"/>
        <v>1.7185234352034218E-2</v>
      </c>
      <c r="J91" s="127">
        <f t="shared" si="31"/>
        <v>2.2274693959206029E-2</v>
      </c>
      <c r="K91" s="71">
        <f t="shared" si="31"/>
        <v>2.9058843669229017E-2</v>
      </c>
      <c r="L91" s="71">
        <f t="shared" si="31"/>
        <v>3.6544448741305774E-2</v>
      </c>
      <c r="M91" s="71">
        <f t="shared" si="31"/>
        <v>4.4153353177060047E-2</v>
      </c>
      <c r="N91" s="128">
        <f t="shared" si="31"/>
        <v>5.0050502708856512E-2</v>
      </c>
      <c r="O91" s="127">
        <f t="shared" si="31"/>
        <v>6.1375765518542208E-2</v>
      </c>
      <c r="P91" s="71">
        <f t="shared" si="31"/>
        <v>7.4494004474277176E-2</v>
      </c>
      <c r="Q91" s="71">
        <f t="shared" si="31"/>
        <v>9.1516731235733714E-2</v>
      </c>
      <c r="R91" s="71">
        <f t="shared" si="31"/>
        <v>0.11307977861339184</v>
      </c>
      <c r="S91" s="128">
        <f t="shared" si="31"/>
        <v>0.13918679340254092</v>
      </c>
      <c r="T91" s="128">
        <f t="shared" si="31"/>
        <v>0.16766104605407481</v>
      </c>
      <c r="U91" s="128">
        <f t="shared" si="31"/>
        <v>0.19833222428308483</v>
      </c>
      <c r="V91" s="128">
        <f t="shared" si="31"/>
        <v>0.23029341606087797</v>
      </c>
      <c r="W91" s="128">
        <f t="shared" si="31"/>
        <v>0.26255114824540965</v>
      </c>
      <c r="X91" s="120">
        <f t="shared" si="31"/>
        <v>0.29436566381289941</v>
      </c>
      <c r="Y91" s="120">
        <f t="shared" si="31"/>
        <v>0.32609700232498151</v>
      </c>
      <c r="Z91" s="120">
        <f t="shared" si="31"/>
        <v>0.35706275337372062</v>
      </c>
      <c r="AA91" s="120">
        <f t="shared" si="31"/>
        <v>0.38698217483820874</v>
      </c>
      <c r="AB91" s="120">
        <f t="shared" si="31"/>
        <v>0.41579363671976294</v>
      </c>
      <c r="AC91" s="120">
        <f t="shared" si="31"/>
        <v>0.44353619266195632</v>
      </c>
      <c r="AD91" s="120">
        <f t="shared" si="31"/>
        <v>0.47021796820691619</v>
      </c>
      <c r="AE91" s="120">
        <f t="shared" si="31"/>
        <v>0.49589512487742138</v>
      </c>
      <c r="AF91" s="120">
        <f t="shared" si="31"/>
        <v>0.52061229601553893</v>
      </c>
      <c r="AG91" s="120">
        <f t="shared" si="31"/>
        <v>0.54440501365014748</v>
      </c>
      <c r="AH91" s="120">
        <f t="shared" si="31"/>
        <v>0.56816709278243127</v>
      </c>
      <c r="AI91" s="120">
        <f t="shared" si="31"/>
        <v>0.59139696865401181</v>
      </c>
      <c r="AJ91" s="120">
        <f t="shared" si="31"/>
        <v>0.61376341904245169</v>
      </c>
      <c r="AK91" s="120">
        <f t="shared" si="31"/>
        <v>0.63516097232866819</v>
      </c>
      <c r="AL91" s="120">
        <f t="shared" si="31"/>
        <v>0.65553655603364558</v>
      </c>
      <c r="AM91" s="120">
        <f t="shared" si="31"/>
        <v>0.67489969247603099</v>
      </c>
    </row>
    <row r="92" spans="2:39" x14ac:dyDescent="0.2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6.6512177452097127E-5</v>
      </c>
      <c r="G92" s="111">
        <f t="shared" si="31"/>
        <v>1.5741516478635643E-4</v>
      </c>
      <c r="H92" s="111">
        <f t="shared" si="31"/>
        <v>2.109852647215487E-4</v>
      </c>
      <c r="I92" s="111">
        <f t="shared" si="31"/>
        <v>2.7281564328554623E-4</v>
      </c>
      <c r="J92" s="110">
        <f t="shared" si="31"/>
        <v>3.809226109315218E-4</v>
      </c>
      <c r="K92" s="68">
        <f t="shared" si="31"/>
        <v>6.2496794500515988E-4</v>
      </c>
      <c r="L92" s="68">
        <f t="shared" si="31"/>
        <v>9.6563111673749489E-4</v>
      </c>
      <c r="M92" s="68">
        <f t="shared" si="31"/>
        <v>1.331527038742572E-3</v>
      </c>
      <c r="N92" s="111">
        <f t="shared" si="31"/>
        <v>1.6197671213222244E-3</v>
      </c>
      <c r="O92" s="110">
        <f t="shared" si="31"/>
        <v>2.2113217278558173E-3</v>
      </c>
      <c r="P92" s="68">
        <f t="shared" si="31"/>
        <v>2.9304156547337473E-3</v>
      </c>
      <c r="Q92" s="68">
        <f t="shared" si="31"/>
        <v>3.9062406466850814E-3</v>
      </c>
      <c r="R92" s="68">
        <f t="shared" si="31"/>
        <v>5.2010258402495754E-3</v>
      </c>
      <c r="S92" s="111">
        <f t="shared" si="31"/>
        <v>6.8444182940921141E-3</v>
      </c>
      <c r="T92" s="111">
        <f t="shared" si="31"/>
        <v>8.7260596633247384E-3</v>
      </c>
      <c r="U92" s="111">
        <f t="shared" si="31"/>
        <v>1.085658255483523E-2</v>
      </c>
      <c r="V92" s="111">
        <f t="shared" si="31"/>
        <v>1.3193137347562434E-2</v>
      </c>
      <c r="W92" s="111">
        <f t="shared" si="31"/>
        <v>1.5678160709771134E-2</v>
      </c>
      <c r="X92" s="116">
        <f t="shared" si="31"/>
        <v>1.82641351843668E-2</v>
      </c>
      <c r="Y92" s="116">
        <f t="shared" si="31"/>
        <v>2.0990782913145281E-2</v>
      </c>
      <c r="Z92" s="116">
        <f t="shared" si="31"/>
        <v>2.3808278808795064E-2</v>
      </c>
      <c r="AA92" s="116">
        <f t="shared" si="31"/>
        <v>2.6695675680967333E-2</v>
      </c>
      <c r="AB92" s="116">
        <f t="shared" si="31"/>
        <v>2.9649486177702376E-2</v>
      </c>
      <c r="AC92" s="116">
        <f t="shared" si="31"/>
        <v>3.2675342300033695E-2</v>
      </c>
      <c r="AD92" s="116">
        <f t="shared" si="31"/>
        <v>3.5748565118987309E-2</v>
      </c>
      <c r="AE92" s="116">
        <f t="shared" si="31"/>
        <v>3.8875548535171459E-2</v>
      </c>
      <c r="AF92" s="116">
        <f t="shared" si="31"/>
        <v>4.2061180488585079E-2</v>
      </c>
      <c r="AG92" s="116">
        <f t="shared" si="31"/>
        <v>4.5308936055737319E-2</v>
      </c>
      <c r="AH92" s="116">
        <f t="shared" si="31"/>
        <v>4.9233738840298455E-2</v>
      </c>
      <c r="AI92" s="116">
        <f t="shared" si="31"/>
        <v>5.3280918323073523E-2</v>
      </c>
      <c r="AJ92" s="116">
        <f t="shared" si="31"/>
        <v>5.7393336272890352E-2</v>
      </c>
      <c r="AK92" s="116">
        <f t="shared" si="31"/>
        <v>6.1546960035446616E-2</v>
      </c>
      <c r="AL92" s="116">
        <f t="shared" si="31"/>
        <v>6.5723911418036352E-2</v>
      </c>
      <c r="AM92" s="116">
        <f t="shared" si="31"/>
        <v>6.9916757849990824E-2</v>
      </c>
    </row>
    <row r="93" spans="2:39" x14ac:dyDescent="0.2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6.6968086362358508E-5</v>
      </c>
      <c r="G93" s="111">
        <f t="shared" si="31"/>
        <v>1.5695639695759159E-4</v>
      </c>
      <c r="H93" s="111">
        <f t="shared" si="31"/>
        <v>2.0840160195803045E-4</v>
      </c>
      <c r="I93" s="111">
        <f t="shared" si="31"/>
        <v>2.6550961517238659E-4</v>
      </c>
      <c r="J93" s="110">
        <f t="shared" si="31"/>
        <v>3.6182449618819016E-4</v>
      </c>
      <c r="K93" s="68">
        <f t="shared" si="31"/>
        <v>5.5243644586606337E-4</v>
      </c>
      <c r="L93" s="68">
        <f t="shared" si="31"/>
        <v>8.0498628050279042E-4</v>
      </c>
      <c r="M93" s="68">
        <f t="shared" si="31"/>
        <v>1.0727838853093958E-3</v>
      </c>
      <c r="N93" s="111">
        <f t="shared" si="31"/>
        <v>1.2152025904367425E-3</v>
      </c>
      <c r="O93" s="110">
        <f t="shared" si="31"/>
        <v>1.6434473279316793E-3</v>
      </c>
      <c r="P93" s="68">
        <f t="shared" si="31"/>
        <v>2.1564640440271342E-3</v>
      </c>
      <c r="Q93" s="68">
        <f t="shared" si="31"/>
        <v>2.8435164100854091E-3</v>
      </c>
      <c r="R93" s="68">
        <f t="shared" si="31"/>
        <v>3.7436977499337182E-3</v>
      </c>
      <c r="S93" s="111">
        <f t="shared" si="31"/>
        <v>4.8722566727450465E-3</v>
      </c>
      <c r="T93" s="111">
        <f t="shared" si="31"/>
        <v>6.148505233851128E-3</v>
      </c>
      <c r="U93" s="111">
        <f t="shared" si="31"/>
        <v>7.5754259569004905E-3</v>
      </c>
      <c r="V93" s="111">
        <f t="shared" si="31"/>
        <v>9.1201957447265784E-3</v>
      </c>
      <c r="W93" s="111">
        <f t="shared" si="31"/>
        <v>1.0741287378905208E-2</v>
      </c>
      <c r="X93" s="116">
        <f t="shared" si="31"/>
        <v>1.2404975485848926E-2</v>
      </c>
      <c r="Y93" s="116">
        <f t="shared" si="31"/>
        <v>1.4133712809742958E-2</v>
      </c>
      <c r="Z93" s="116">
        <f t="shared" si="31"/>
        <v>1.5892883887306811E-2</v>
      </c>
      <c r="AA93" s="116">
        <f t="shared" si="31"/>
        <v>1.7666895841938864E-2</v>
      </c>
      <c r="AB93" s="116">
        <f t="shared" si="31"/>
        <v>1.9451266103417863E-2</v>
      </c>
      <c r="AC93" s="116">
        <f t="shared" si="31"/>
        <v>2.1247016978328644E-2</v>
      </c>
      <c r="AD93" s="116">
        <f t="shared" si="31"/>
        <v>2.3041930455092889E-2</v>
      </c>
      <c r="AE93" s="116">
        <f t="shared" si="31"/>
        <v>2.4837948743019134E-2</v>
      </c>
      <c r="AF93" s="116">
        <f t="shared" si="31"/>
        <v>2.6636057376892841E-2</v>
      </c>
      <c r="AG93" s="116">
        <f t="shared" si="31"/>
        <v>2.8436391275879155E-2</v>
      </c>
      <c r="AH93" s="116">
        <f t="shared" si="31"/>
        <v>3.0478146413442594E-2</v>
      </c>
      <c r="AI93" s="116">
        <f t="shared" si="31"/>
        <v>3.2544014184339949E-2</v>
      </c>
      <c r="AJ93" s="116">
        <f t="shared" si="31"/>
        <v>3.4602195243485658E-2</v>
      </c>
      <c r="AK93" s="116">
        <f t="shared" si="31"/>
        <v>3.663892116859515E-2</v>
      </c>
      <c r="AL93" s="116">
        <f t="shared" si="31"/>
        <v>3.864420446816997E-2</v>
      </c>
      <c r="AM93" s="116">
        <f t="shared" si="31"/>
        <v>4.0613589381882108E-2</v>
      </c>
    </row>
    <row r="94" spans="2:39" x14ac:dyDescent="0.2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1.427551050156908E-4</v>
      </c>
      <c r="G94" s="111">
        <f t="shared" si="31"/>
        <v>3.2927799871986088E-4</v>
      </c>
      <c r="H94" s="111">
        <f t="shared" si="31"/>
        <v>4.3045185941272267E-4</v>
      </c>
      <c r="I94" s="111">
        <f t="shared" si="31"/>
        <v>5.3500121691262969E-4</v>
      </c>
      <c r="J94" s="110">
        <f t="shared" si="31"/>
        <v>6.9901150584481594E-4</v>
      </c>
      <c r="K94" s="68">
        <f t="shared" si="31"/>
        <v>9.3369490858877724E-4</v>
      </c>
      <c r="L94" s="68">
        <f t="shared" si="31"/>
        <v>1.2003857771846196E-3</v>
      </c>
      <c r="M94" s="68">
        <f t="shared" si="31"/>
        <v>1.4727427842082463E-3</v>
      </c>
      <c r="N94" s="111">
        <f t="shared" si="31"/>
        <v>1.6873905339546832E-3</v>
      </c>
      <c r="O94" s="110">
        <f t="shared" si="31"/>
        <v>2.0945358006078949E-3</v>
      </c>
      <c r="P94" s="68">
        <f t="shared" si="31"/>
        <v>2.5669500441490565E-3</v>
      </c>
      <c r="Q94" s="68">
        <f t="shared" si="31"/>
        <v>3.1803890105772535E-3</v>
      </c>
      <c r="R94" s="68">
        <f t="shared" si="31"/>
        <v>3.9576816684072378E-3</v>
      </c>
      <c r="S94" s="111">
        <f t="shared" si="31"/>
        <v>4.8984582819956374E-3</v>
      </c>
      <c r="T94" s="111">
        <f t="shared" si="31"/>
        <v>5.9233294121256502E-3</v>
      </c>
      <c r="U94" s="111">
        <f t="shared" si="31"/>
        <v>7.024775304128825E-3</v>
      </c>
      <c r="V94" s="111">
        <f t="shared" si="31"/>
        <v>8.1684108980338947E-3</v>
      </c>
      <c r="W94" s="111">
        <f t="shared" si="31"/>
        <v>9.3166114940304197E-3</v>
      </c>
      <c r="X94" s="116">
        <f t="shared" si="31"/>
        <v>1.0440869206051319E-2</v>
      </c>
      <c r="Y94" s="116">
        <f t="shared" si="31"/>
        <v>1.1551307202841544E-2</v>
      </c>
      <c r="Z94" s="116">
        <f t="shared" si="31"/>
        <v>1.2621218415751543E-2</v>
      </c>
      <c r="AA94" s="116">
        <f t="shared" si="31"/>
        <v>1.3638138636582553E-2</v>
      </c>
      <c r="AB94" s="116">
        <f t="shared" si="31"/>
        <v>1.4597183261674408E-2</v>
      </c>
      <c r="AC94" s="116">
        <f t="shared" si="31"/>
        <v>1.5496753426445405E-2</v>
      </c>
      <c r="AD94" s="116">
        <f t="shared" si="31"/>
        <v>1.633818508760046E-2</v>
      </c>
      <c r="AE94" s="116">
        <f t="shared" si="31"/>
        <v>1.7121043241505741E-2</v>
      </c>
      <c r="AF94" s="116">
        <f t="shared" si="31"/>
        <v>1.7844474676749201E-2</v>
      </c>
      <c r="AG94" s="116">
        <f t="shared" si="31"/>
        <v>1.850734312906014E-2</v>
      </c>
      <c r="AH94" s="116">
        <f t="shared" si="31"/>
        <v>1.9023949076998531E-2</v>
      </c>
      <c r="AI94" s="116">
        <f t="shared" si="31"/>
        <v>1.9478326897336459E-2</v>
      </c>
      <c r="AJ94" s="116">
        <f t="shared" si="31"/>
        <v>1.9861287486402961E-2</v>
      </c>
      <c r="AK94" s="116">
        <f t="shared" si="31"/>
        <v>2.0169657277522277E-2</v>
      </c>
      <c r="AL94" s="116">
        <f t="shared" si="31"/>
        <v>2.0402190967417279E-2</v>
      </c>
      <c r="AM94" s="116">
        <f t="shared" si="31"/>
        <v>2.0559170210089284E-2</v>
      </c>
    </row>
    <row r="95" spans="2:39" x14ac:dyDescent="0.2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3.0275347522261673E-3</v>
      </c>
      <c r="G95" s="111">
        <f t="shared" si="31"/>
        <v>6.9587340538365162E-3</v>
      </c>
      <c r="H95" s="111">
        <f t="shared" si="31"/>
        <v>9.0661232819819661E-3</v>
      </c>
      <c r="I95" s="111">
        <f t="shared" si="31"/>
        <v>1.1209161250447389E-2</v>
      </c>
      <c r="J95" s="110">
        <f t="shared" si="31"/>
        <v>1.4514375459431095E-2</v>
      </c>
      <c r="K95" s="68">
        <f t="shared" si="31"/>
        <v>1.8865766529337125E-2</v>
      </c>
      <c r="L95" s="68">
        <f t="shared" si="31"/>
        <v>2.3627206209765859E-2</v>
      </c>
      <c r="M95" s="68">
        <f t="shared" si="31"/>
        <v>2.8455914648193713E-2</v>
      </c>
      <c r="N95" s="111">
        <f t="shared" si="31"/>
        <v>3.2237754254816564E-2</v>
      </c>
      <c r="O95" s="110">
        <f t="shared" si="31"/>
        <v>3.9395640860907348E-2</v>
      </c>
      <c r="P95" s="68">
        <f t="shared" si="31"/>
        <v>4.766800391481512E-2</v>
      </c>
      <c r="Q95" s="68">
        <f t="shared" si="31"/>
        <v>5.8378648086732716E-2</v>
      </c>
      <c r="R95" s="68">
        <f t="shared" si="31"/>
        <v>7.1912755610670412E-2</v>
      </c>
      <c r="S95" s="111">
        <f t="shared" si="31"/>
        <v>8.8255572376148839E-2</v>
      </c>
      <c r="T95" s="111">
        <f t="shared" si="31"/>
        <v>0.10602896548613928</v>
      </c>
      <c r="U95" s="111">
        <f t="shared" si="31"/>
        <v>0.12511383779417562</v>
      </c>
      <c r="V95" s="111">
        <f t="shared" si="31"/>
        <v>0.14493408942755423</v>
      </c>
      <c r="W95" s="111">
        <f t="shared" si="31"/>
        <v>0.16486480267056525</v>
      </c>
      <c r="X95" s="116">
        <f t="shared" si="31"/>
        <v>0.18444334371571758</v>
      </c>
      <c r="Y95" s="116">
        <f t="shared" si="31"/>
        <v>0.20388516479127899</v>
      </c>
      <c r="Z95" s="116">
        <f t="shared" si="31"/>
        <v>0.22276702215067964</v>
      </c>
      <c r="AA95" s="116">
        <f t="shared" si="31"/>
        <v>0.24091508484718313</v>
      </c>
      <c r="AB95" s="116">
        <f t="shared" si="31"/>
        <v>0.25829061188687796</v>
      </c>
      <c r="AC95" s="116">
        <f t="shared" si="31"/>
        <v>0.27491633225898832</v>
      </c>
      <c r="AD95" s="116">
        <f t="shared" si="31"/>
        <v>0.29081206093894441</v>
      </c>
      <c r="AE95" s="116">
        <f t="shared" si="31"/>
        <v>0.30601147338071688</v>
      </c>
      <c r="AF95" s="116">
        <f t="shared" si="31"/>
        <v>0.320541524839419</v>
      </c>
      <c r="AG95" s="116">
        <f t="shared" si="31"/>
        <v>0.33442400386749915</v>
      </c>
      <c r="AH95" s="116">
        <f t="shared" si="31"/>
        <v>0.34790009024791579</v>
      </c>
      <c r="AI95" s="116">
        <f t="shared" si="31"/>
        <v>0.36095545665690904</v>
      </c>
      <c r="AJ95" s="116">
        <f t="shared" si="31"/>
        <v>0.37340418731808522</v>
      </c>
      <c r="AK95" s="116">
        <f t="shared" si="31"/>
        <v>0.38519079543969348</v>
      </c>
      <c r="AL95" s="116">
        <f t="shared" si="31"/>
        <v>0.39629093639613527</v>
      </c>
      <c r="AM95" s="116">
        <f t="shared" si="31"/>
        <v>0.40671571433095305</v>
      </c>
    </row>
    <row r="96" spans="2:39" x14ac:dyDescent="0.2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1.1646375970770667E-3</v>
      </c>
      <c r="G96" s="111">
        <f t="shared" si="31"/>
        <v>2.6744361719963448E-3</v>
      </c>
      <c r="H96" s="111">
        <f t="shared" si="31"/>
        <v>3.4811598022062656E-3</v>
      </c>
      <c r="I96" s="111">
        <f t="shared" si="31"/>
        <v>4.2975376738355348E-3</v>
      </c>
      <c r="J96" s="110">
        <f t="shared" si="31"/>
        <v>5.5497280558952948E-3</v>
      </c>
      <c r="K96" s="68">
        <f t="shared" si="31"/>
        <v>7.1435414625477438E-3</v>
      </c>
      <c r="L96" s="68">
        <f t="shared" si="31"/>
        <v>8.8487674164874058E-3</v>
      </c>
      <c r="M96" s="68">
        <f t="shared" si="31"/>
        <v>1.0567583578394433E-2</v>
      </c>
      <c r="N96" s="111">
        <f t="shared" si="31"/>
        <v>1.1914834165090102E-2</v>
      </c>
      <c r="O96" s="110">
        <f t="shared" si="31"/>
        <v>1.4437779647610963E-2</v>
      </c>
      <c r="P96" s="68">
        <f t="shared" si="31"/>
        <v>1.7335982008462574E-2</v>
      </c>
      <c r="Q96" s="68">
        <f t="shared" si="31"/>
        <v>2.1066541305890772E-2</v>
      </c>
      <c r="R96" s="68">
        <f t="shared" si="31"/>
        <v>2.5750594425471438E-2</v>
      </c>
      <c r="S96" s="111">
        <f t="shared" si="31"/>
        <v>3.1368382712978066E-2</v>
      </c>
      <c r="T96" s="111">
        <f t="shared" si="31"/>
        <v>3.7433190970034891E-2</v>
      </c>
      <c r="U96" s="111">
        <f t="shared" si="31"/>
        <v>4.3894099538097794E-2</v>
      </c>
      <c r="V96" s="111">
        <f t="shared" si="31"/>
        <v>5.0546968986957659E-2</v>
      </c>
      <c r="W96" s="111">
        <f t="shared" si="31"/>
        <v>5.717573423303432E-2</v>
      </c>
      <c r="X96" s="116">
        <f t="shared" si="31"/>
        <v>6.3623216649698791E-2</v>
      </c>
      <c r="Y96" s="116">
        <f t="shared" si="31"/>
        <v>6.9956901130943314E-2</v>
      </c>
      <c r="Z96" s="116">
        <f t="shared" si="31"/>
        <v>7.6036531497890553E-2</v>
      </c>
      <c r="AA96" s="116">
        <f t="shared" si="31"/>
        <v>8.1806019507856417E-2</v>
      </c>
      <c r="AB96" s="116">
        <f t="shared" si="31"/>
        <v>8.7254187774522554E-2</v>
      </c>
      <c r="AC96" s="116">
        <f t="shared" si="31"/>
        <v>9.2389954686084005E-2</v>
      </c>
      <c r="AD96" s="116">
        <f t="shared" si="31"/>
        <v>9.7232601470682911E-2</v>
      </c>
      <c r="AE96" s="116">
        <f t="shared" si="31"/>
        <v>0.10179464640702747</v>
      </c>
      <c r="AF96" s="116">
        <f t="shared" si="31"/>
        <v>0.10608680084137422</v>
      </c>
      <c r="AG96" s="116">
        <f t="shared" si="31"/>
        <v>0.1101184933478125</v>
      </c>
      <c r="AH96" s="116">
        <f t="shared" si="31"/>
        <v>0.11379263193623526</v>
      </c>
      <c r="AI96" s="116">
        <f t="shared" si="31"/>
        <v>0.11728301577670315</v>
      </c>
      <c r="AJ96" s="116">
        <f t="shared" si="31"/>
        <v>0.12054305052988325</v>
      </c>
      <c r="AK96" s="116">
        <f t="shared" si="31"/>
        <v>0.12356303347184737</v>
      </c>
      <c r="AL96" s="116">
        <f t="shared" si="31"/>
        <v>0.12634241065331772</v>
      </c>
      <c r="AM96" s="116">
        <f t="shared" si="31"/>
        <v>0.12889007655915527</v>
      </c>
    </row>
    <row r="97" spans="2:40" x14ac:dyDescent="0.2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3.4195797385805833E-7</v>
      </c>
      <c r="G97" s="111">
        <f t="shared" si="31"/>
        <v>2.8530656458359832E-7</v>
      </c>
      <c r="H97" s="111">
        <f t="shared" si="31"/>
        <v>2.680845643116115E-7</v>
      </c>
      <c r="I97" s="111">
        <f t="shared" si="31"/>
        <v>2.5483145808876652E-7</v>
      </c>
      <c r="J97" s="110">
        <f t="shared" si="31"/>
        <v>2.391301897002245E-7</v>
      </c>
      <c r="K97" s="68">
        <f t="shared" si="31"/>
        <v>2.228850302567125E-7</v>
      </c>
      <c r="L97" s="68">
        <f t="shared" si="31"/>
        <v>2.0878982307858721E-7</v>
      </c>
      <c r="M97" s="68">
        <f t="shared" si="31"/>
        <v>1.9735266577137179E-7</v>
      </c>
      <c r="N97" s="111">
        <f t="shared" si="31"/>
        <v>7.8262834995307243E-7</v>
      </c>
      <c r="O97" s="110">
        <f t="shared" si="31"/>
        <v>7.3864413292558192E-7</v>
      </c>
      <c r="P97" s="68">
        <f t="shared" si="31"/>
        <v>7.0222066355884864E-7</v>
      </c>
      <c r="Q97" s="68">
        <f t="shared" si="31"/>
        <v>6.6933412717401669E-7</v>
      </c>
      <c r="R97" s="68">
        <f t="shared" si="31"/>
        <v>6.3862082982574137E-7</v>
      </c>
      <c r="S97" s="111">
        <f t="shared" si="31"/>
        <v>6.0946143056226556E-7</v>
      </c>
      <c r="T97" s="111">
        <f t="shared" si="31"/>
        <v>5.8291787779125584E-7</v>
      </c>
      <c r="U97" s="111">
        <f t="shared" si="31"/>
        <v>5.5764894164372888E-7</v>
      </c>
      <c r="V97" s="111">
        <f t="shared" si="31"/>
        <v>5.3328596893946718E-7</v>
      </c>
      <c r="W97" s="111">
        <f t="shared" si="31"/>
        <v>5.0979305574336054E-7</v>
      </c>
      <c r="X97" s="116">
        <f t="shared" si="31"/>
        <v>4.8720549988227207E-7</v>
      </c>
      <c r="Y97" s="116">
        <f t="shared" si="31"/>
        <v>4.6498551321069395E-7</v>
      </c>
      <c r="Z97" s="116">
        <f t="shared" si="31"/>
        <v>4.4346038437286352E-7</v>
      </c>
      <c r="AA97" s="116">
        <f t="shared" si="31"/>
        <v>4.2274317856792042E-7</v>
      </c>
      <c r="AB97" s="116">
        <f t="shared" si="31"/>
        <v>4.0283387415582837E-7</v>
      </c>
      <c r="AC97" s="116">
        <f t="shared" si="31"/>
        <v>3.83683759240011E-7</v>
      </c>
      <c r="AD97" s="116">
        <f t="shared" si="31"/>
        <v>3.6527624385723506E-7</v>
      </c>
      <c r="AE97" s="116">
        <f t="shared" si="31"/>
        <v>3.4756703855555619E-7</v>
      </c>
      <c r="AF97" s="116">
        <f t="shared" si="31"/>
        <v>3.3052256543258853E-7</v>
      </c>
      <c r="AG97" s="116">
        <f t="shared" si="31"/>
        <v>3.1411691246173161E-7</v>
      </c>
      <c r="AH97" s="116">
        <f t="shared" si="31"/>
        <v>2.9773308623581474E-7</v>
      </c>
      <c r="AI97" s="116">
        <f t="shared" si="31"/>
        <v>2.817165716040416E-7</v>
      </c>
      <c r="AJ97" s="116">
        <f t="shared" si="31"/>
        <v>2.662955545325858E-7</v>
      </c>
      <c r="AK97" s="116">
        <f t="shared" si="31"/>
        <v>2.5154265632898774E-7</v>
      </c>
      <c r="AL97" s="116">
        <f t="shared" si="31"/>
        <v>2.3749441852166555E-7</v>
      </c>
      <c r="AM97" s="116">
        <f t="shared" si="31"/>
        <v>2.2414425057874985E-7</v>
      </c>
    </row>
    <row r="98" spans="2:40" x14ac:dyDescent="0.2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1.674827754217085E-4</v>
      </c>
      <c r="G98" s="111">
        <f t="shared" si="31"/>
        <v>3.8225024858667625E-4</v>
      </c>
      <c r="H98" s="111">
        <f t="shared" si="31"/>
        <v>4.9461134059101399E-4</v>
      </c>
      <c r="I98" s="111">
        <f t="shared" si="31"/>
        <v>6.0495412164382804E-4</v>
      </c>
      <c r="J98" s="110">
        <f t="shared" si="31"/>
        <v>7.6859270055817106E-4</v>
      </c>
      <c r="K98" s="68">
        <f t="shared" si="31"/>
        <v>9.3821349550122883E-4</v>
      </c>
      <c r="L98" s="68">
        <f t="shared" si="31"/>
        <v>1.0972631423750417E-3</v>
      </c>
      <c r="M98" s="68">
        <f t="shared" si="31"/>
        <v>1.2526038945281368E-3</v>
      </c>
      <c r="N98" s="111">
        <f t="shared" si="31"/>
        <v>1.3747714133726036E-3</v>
      </c>
      <c r="O98" s="110">
        <f t="shared" ref="O98:AM106" si="32">O56/O$48</f>
        <v>1.5923015238787145E-3</v>
      </c>
      <c r="P98" s="68">
        <f t="shared" si="32"/>
        <v>1.8354865724391808E-3</v>
      </c>
      <c r="Q98" s="68">
        <f t="shared" si="32"/>
        <v>2.1407264343391869E-3</v>
      </c>
      <c r="R98" s="68">
        <f t="shared" si="32"/>
        <v>2.5133846961349587E-3</v>
      </c>
      <c r="S98" s="111">
        <f t="shared" si="32"/>
        <v>2.9470955868874525E-3</v>
      </c>
      <c r="T98" s="111">
        <f t="shared" si="32"/>
        <v>3.400412383217144E-3</v>
      </c>
      <c r="U98" s="111">
        <f t="shared" si="32"/>
        <v>3.8669454985594091E-3</v>
      </c>
      <c r="V98" s="111">
        <f t="shared" si="32"/>
        <v>4.3300803771749745E-3</v>
      </c>
      <c r="W98" s="111">
        <f t="shared" si="32"/>
        <v>4.7740419685864078E-3</v>
      </c>
      <c r="X98" s="116">
        <f t="shared" si="32"/>
        <v>5.1886363523459787E-3</v>
      </c>
      <c r="Y98" s="116">
        <f t="shared" si="32"/>
        <v>5.5786685561224625E-3</v>
      </c>
      <c r="Z98" s="116">
        <f t="shared" si="32"/>
        <v>5.9363751721011344E-3</v>
      </c>
      <c r="AA98" s="116">
        <f t="shared" si="32"/>
        <v>6.2599375865571927E-3</v>
      </c>
      <c r="AB98" s="116">
        <f t="shared" si="32"/>
        <v>6.5504988120346185E-3</v>
      </c>
      <c r="AC98" s="116">
        <f t="shared" si="32"/>
        <v>6.8104091846743859E-3</v>
      </c>
      <c r="AD98" s="116">
        <f t="shared" si="32"/>
        <v>7.0442598100736746E-3</v>
      </c>
      <c r="AE98" s="116">
        <f t="shared" si="32"/>
        <v>7.2541168995911304E-3</v>
      </c>
      <c r="AF98" s="116">
        <f t="shared" si="32"/>
        <v>7.4419272267456831E-3</v>
      </c>
      <c r="AG98" s="116">
        <f t="shared" si="32"/>
        <v>7.6095320100409937E-3</v>
      </c>
      <c r="AH98" s="116">
        <f t="shared" si="32"/>
        <v>7.7382384140854896E-3</v>
      </c>
      <c r="AI98" s="116">
        <f t="shared" si="32"/>
        <v>7.8549552518456106E-3</v>
      </c>
      <c r="AJ98" s="116">
        <f t="shared" si="32"/>
        <v>7.9590956733988777E-3</v>
      </c>
      <c r="AK98" s="116">
        <f t="shared" si="32"/>
        <v>8.0513533543248739E-3</v>
      </c>
      <c r="AL98" s="116">
        <f t="shared" si="32"/>
        <v>8.1326643744383253E-3</v>
      </c>
      <c r="AM98" s="116">
        <f t="shared" si="32"/>
        <v>8.2041601062839524E-3</v>
      </c>
    </row>
    <row r="99" spans="2:40" x14ac:dyDescent="0.2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0.99536376750706068</v>
      </c>
      <c r="G99" s="128">
        <f t="shared" si="33"/>
        <v>0.98934064470672012</v>
      </c>
      <c r="H99" s="128">
        <f t="shared" si="33"/>
        <v>0.98610799864104792</v>
      </c>
      <c r="I99" s="128">
        <f t="shared" si="33"/>
        <v>0.98281476558056535</v>
      </c>
      <c r="J99" s="127">
        <f t="shared" si="33"/>
        <v>0.97772530607275054</v>
      </c>
      <c r="K99" s="71">
        <f t="shared" si="33"/>
        <v>0.9709411561993635</v>
      </c>
      <c r="L99" s="71">
        <f t="shared" si="33"/>
        <v>0.96345555128485239</v>
      </c>
      <c r="M99" s="71">
        <f t="shared" si="33"/>
        <v>0.95584664677039866</v>
      </c>
      <c r="N99" s="128">
        <f t="shared" si="33"/>
        <v>0.94994949755763003</v>
      </c>
      <c r="O99" s="127">
        <f t="shared" si="33"/>
        <v>0.93862423437453979</v>
      </c>
      <c r="P99" s="71">
        <f t="shared" si="33"/>
        <v>0.92550599557974877</v>
      </c>
      <c r="Q99" s="71">
        <f t="shared" si="33"/>
        <v>0.9084832686273786</v>
      </c>
      <c r="R99" s="71">
        <f t="shared" si="33"/>
        <v>0.88692022146995264</v>
      </c>
      <c r="S99" s="128">
        <f t="shared" si="33"/>
        <v>0.86081320654104843</v>
      </c>
      <c r="T99" s="128">
        <f t="shared" si="32"/>
        <v>0.8323389541755748</v>
      </c>
      <c r="U99" s="128">
        <f t="shared" si="32"/>
        <v>0.80166777577537462</v>
      </c>
      <c r="V99" s="128">
        <f t="shared" si="32"/>
        <v>0.76970658411768234</v>
      </c>
      <c r="W99" s="128">
        <f t="shared" si="32"/>
        <v>0.73744885184547937</v>
      </c>
      <c r="X99" s="120">
        <f t="shared" si="33"/>
        <v>0.70563433634131212</v>
      </c>
      <c r="Y99" s="120">
        <f t="shared" si="32"/>
        <v>0.67390299767501849</v>
      </c>
      <c r="Z99" s="120">
        <f t="shared" si="32"/>
        <v>0.64293724662627927</v>
      </c>
      <c r="AA99" s="120">
        <f t="shared" si="32"/>
        <v>0.61301782516179126</v>
      </c>
      <c r="AB99" s="120">
        <f t="shared" si="32"/>
        <v>0.58420636295101835</v>
      </c>
      <c r="AC99" s="120">
        <f t="shared" si="33"/>
        <v>0.55646380767251624</v>
      </c>
      <c r="AD99" s="120">
        <f t="shared" si="32"/>
        <v>0.52978203179308381</v>
      </c>
      <c r="AE99" s="120">
        <f t="shared" si="32"/>
        <v>0.50410487546731197</v>
      </c>
      <c r="AF99" s="120">
        <f t="shared" si="32"/>
        <v>0.47938770398446101</v>
      </c>
      <c r="AG99" s="120">
        <f t="shared" si="32"/>
        <v>0.45559498634985257</v>
      </c>
      <c r="AH99" s="120">
        <f t="shared" si="33"/>
        <v>0.43183290721756878</v>
      </c>
      <c r="AI99" s="120">
        <f t="shared" si="32"/>
        <v>0.40860303134598813</v>
      </c>
      <c r="AJ99" s="120">
        <f t="shared" si="32"/>
        <v>0.38623658095754826</v>
      </c>
      <c r="AK99" s="120">
        <f t="shared" si="32"/>
        <v>0.36483902759651554</v>
      </c>
      <c r="AL99" s="120">
        <f t="shared" si="32"/>
        <v>0.34446344411772151</v>
      </c>
      <c r="AM99" s="120">
        <f t="shared" si="33"/>
        <v>0.32510030752396862</v>
      </c>
      <c r="AN99" s="232"/>
    </row>
    <row r="100" spans="2:40" x14ac:dyDescent="0.2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1.080192275706721E-2</v>
      </c>
      <c r="G100" s="130">
        <f t="shared" si="33"/>
        <v>1.3199252453155881E-2</v>
      </c>
      <c r="H100" s="130">
        <f t="shared" si="33"/>
        <v>1.4295657553286694E-2</v>
      </c>
      <c r="I100" s="130">
        <f t="shared" si="33"/>
        <v>1.5759212910528349E-2</v>
      </c>
      <c r="J100" s="129">
        <f t="shared" si="33"/>
        <v>1.7472881341545368E-2</v>
      </c>
      <c r="K100" s="72">
        <f t="shared" si="33"/>
        <v>2.0326700852174882E-2</v>
      </c>
      <c r="L100" s="72">
        <f t="shared" si="33"/>
        <v>2.335112860833246E-2</v>
      </c>
      <c r="M100" s="72">
        <f t="shared" si="33"/>
        <v>2.6052569264779106E-2</v>
      </c>
      <c r="N100" s="130">
        <f t="shared" si="33"/>
        <v>2.8168864432860981E-2</v>
      </c>
      <c r="O100" s="129">
        <f t="shared" si="33"/>
        <v>3.056329214057437E-2</v>
      </c>
      <c r="P100" s="72">
        <f t="shared" si="33"/>
        <v>3.2452980465558667E-2</v>
      </c>
      <c r="Q100" s="72">
        <f t="shared" si="33"/>
        <v>3.3763677106464454E-2</v>
      </c>
      <c r="R100" s="72">
        <f t="shared" si="33"/>
        <v>3.4475886264762515E-2</v>
      </c>
      <c r="S100" s="130">
        <f t="shared" si="33"/>
        <v>3.4584572889423786E-2</v>
      </c>
      <c r="T100" s="130">
        <f t="shared" si="32"/>
        <v>3.417036877206614E-2</v>
      </c>
      <c r="U100" s="130">
        <f t="shared" si="32"/>
        <v>3.3368788619713041E-2</v>
      </c>
      <c r="V100" s="130">
        <f t="shared" si="32"/>
        <v>3.2310138516972613E-2</v>
      </c>
      <c r="W100" s="130">
        <f t="shared" si="32"/>
        <v>3.1110173672890713E-2</v>
      </c>
      <c r="X100" s="121">
        <f t="shared" si="33"/>
        <v>2.9852906445366711E-2</v>
      </c>
      <c r="Y100" s="121">
        <f t="shared" si="32"/>
        <v>2.8557583907009593E-2</v>
      </c>
      <c r="Z100" s="121">
        <f t="shared" si="32"/>
        <v>2.7270975953618659E-2</v>
      </c>
      <c r="AA100" s="121">
        <f t="shared" si="32"/>
        <v>2.6015677501043742E-2</v>
      </c>
      <c r="AB100" s="121">
        <f t="shared" si="32"/>
        <v>2.4800328469865591E-2</v>
      </c>
      <c r="AC100" s="121">
        <f t="shared" si="33"/>
        <v>2.3626560043439694E-2</v>
      </c>
      <c r="AD100" s="121">
        <f t="shared" si="32"/>
        <v>2.2495794479254448E-2</v>
      </c>
      <c r="AE100" s="121">
        <f t="shared" si="32"/>
        <v>2.1406599861492657E-2</v>
      </c>
      <c r="AF100" s="121">
        <f t="shared" si="32"/>
        <v>2.0357589557240745E-2</v>
      </c>
      <c r="AG100" s="121">
        <f t="shared" si="32"/>
        <v>1.9347527146219616E-2</v>
      </c>
      <c r="AH100" s="121">
        <f t="shared" si="33"/>
        <v>1.833861815951127E-2</v>
      </c>
      <c r="AI100" s="121">
        <f t="shared" si="32"/>
        <v>1.7352215145347242E-2</v>
      </c>
      <c r="AJ100" s="121">
        <f t="shared" si="32"/>
        <v>1.640242750073832E-2</v>
      </c>
      <c r="AK100" s="121">
        <f t="shared" si="32"/>
        <v>1.5493758516482048E-2</v>
      </c>
      <c r="AL100" s="121">
        <f t="shared" si="32"/>
        <v>1.4628475189481739E-2</v>
      </c>
      <c r="AM100" s="121">
        <f t="shared" si="33"/>
        <v>1.3806180120252105E-2</v>
      </c>
    </row>
    <row r="101" spans="2:40" x14ac:dyDescent="0.2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0.11415788442466715</v>
      </c>
      <c r="G101" s="130">
        <f t="shared" si="33"/>
        <v>0.12606602237478512</v>
      </c>
      <c r="H101" s="130">
        <f t="shared" si="33"/>
        <v>0.12955400251273763</v>
      </c>
      <c r="I101" s="130">
        <f t="shared" si="33"/>
        <v>0.13242581701159362</v>
      </c>
      <c r="J101" s="129">
        <f t="shared" si="33"/>
        <v>0.1354013664831196</v>
      </c>
      <c r="K101" s="72">
        <f t="shared" si="33"/>
        <v>0.13868505580225771</v>
      </c>
      <c r="L101" s="72">
        <f t="shared" si="33"/>
        <v>0.14137140074901564</v>
      </c>
      <c r="M101" s="72">
        <f t="shared" si="33"/>
        <v>0.14325928184527759</v>
      </c>
      <c r="N101" s="130">
        <f t="shared" si="33"/>
        <v>0.14474440706514838</v>
      </c>
      <c r="O101" s="129">
        <f t="shared" si="33"/>
        <v>0.14558410720822523</v>
      </c>
      <c r="P101" s="72">
        <f t="shared" si="33"/>
        <v>0.14554009285467262</v>
      </c>
      <c r="Q101" s="72">
        <f t="shared" si="33"/>
        <v>0.14441092425177079</v>
      </c>
      <c r="R101" s="72">
        <f t="shared" si="33"/>
        <v>0.14215015784422094</v>
      </c>
      <c r="S101" s="130">
        <f t="shared" si="33"/>
        <v>0.13879167813471882</v>
      </c>
      <c r="T101" s="130">
        <f t="shared" si="32"/>
        <v>0.13471514074168045</v>
      </c>
      <c r="U101" s="130">
        <f t="shared" si="32"/>
        <v>0.13006002388347029</v>
      </c>
      <c r="V101" s="130">
        <f t="shared" si="32"/>
        <v>0.1250506158703559</v>
      </c>
      <c r="W101" s="130">
        <f t="shared" si="32"/>
        <v>0.11990539492831152</v>
      </c>
      <c r="X101" s="121">
        <f t="shared" si="33"/>
        <v>0.11478283110134235</v>
      </c>
      <c r="Y101" s="121">
        <f t="shared" si="32"/>
        <v>0.10964789743041191</v>
      </c>
      <c r="Z101" s="121">
        <f t="shared" si="32"/>
        <v>0.1046234208869025</v>
      </c>
      <c r="AA101" s="121">
        <f t="shared" si="32"/>
        <v>9.9761803247171363E-2</v>
      </c>
      <c r="AB101" s="121">
        <f t="shared" si="32"/>
        <v>9.5076675149759704E-2</v>
      </c>
      <c r="AC101" s="121">
        <f t="shared" si="33"/>
        <v>9.0563553321807641E-2</v>
      </c>
      <c r="AD101" s="121">
        <f t="shared" si="32"/>
        <v>8.6222068745056196E-2</v>
      </c>
      <c r="AE101" s="121">
        <f t="shared" si="32"/>
        <v>8.2043578378393503E-2</v>
      </c>
      <c r="AF101" s="121">
        <f t="shared" si="32"/>
        <v>7.8021069869254653E-2</v>
      </c>
      <c r="AG101" s="121">
        <f t="shared" si="32"/>
        <v>7.4148887940085714E-2</v>
      </c>
      <c r="AH101" s="121">
        <f t="shared" si="33"/>
        <v>7.0281630235453113E-2</v>
      </c>
      <c r="AI101" s="121">
        <f t="shared" si="32"/>
        <v>6.6500955413139523E-2</v>
      </c>
      <c r="AJ101" s="121">
        <f t="shared" si="32"/>
        <v>6.2860787027742615E-2</v>
      </c>
      <c r="AK101" s="121">
        <f t="shared" si="32"/>
        <v>5.9378299647038335E-2</v>
      </c>
      <c r="AL101" s="121">
        <f t="shared" si="32"/>
        <v>5.6062135507886905E-2</v>
      </c>
      <c r="AM101" s="121">
        <f t="shared" si="33"/>
        <v>5.291074702489499E-2</v>
      </c>
    </row>
    <row r="102" spans="2:40" x14ac:dyDescent="0.2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0.19494711219417635</v>
      </c>
      <c r="G102" s="130">
        <f t="shared" si="33"/>
        <v>0.20883698798667116</v>
      </c>
      <c r="H102" s="130">
        <f t="shared" si="33"/>
        <v>0.21270346890643857</v>
      </c>
      <c r="I102" s="130">
        <f t="shared" si="33"/>
        <v>0.21558914596410905</v>
      </c>
      <c r="J102" s="129">
        <f t="shared" si="33"/>
        <v>0.2185627647239087</v>
      </c>
      <c r="K102" s="72">
        <f t="shared" si="33"/>
        <v>0.22125655906715558</v>
      </c>
      <c r="L102" s="72">
        <f t="shared" si="33"/>
        <v>0.22304125507245764</v>
      </c>
      <c r="M102" s="72">
        <f t="shared" si="33"/>
        <v>0.22397008762902582</v>
      </c>
      <c r="N102" s="130">
        <f t="shared" si="33"/>
        <v>0.22470977483553134</v>
      </c>
      <c r="O102" s="129">
        <f t="shared" si="33"/>
        <v>0.2242653926367138</v>
      </c>
      <c r="P102" s="72">
        <f t="shared" si="33"/>
        <v>0.22276937974698083</v>
      </c>
      <c r="Q102" s="72">
        <f t="shared" si="33"/>
        <v>0.21989953906519127</v>
      </c>
      <c r="R102" s="72">
        <f t="shared" si="33"/>
        <v>0.2155719008265069</v>
      </c>
      <c r="S102" s="130">
        <f t="shared" si="33"/>
        <v>0.20983549342818913</v>
      </c>
      <c r="T102" s="130">
        <f t="shared" si="32"/>
        <v>0.20326138091669491</v>
      </c>
      <c r="U102" s="130">
        <f t="shared" si="32"/>
        <v>0.19598347698863097</v>
      </c>
      <c r="V102" s="130">
        <f t="shared" si="32"/>
        <v>0.18828579570336873</v>
      </c>
      <c r="W102" s="130">
        <f t="shared" si="32"/>
        <v>0.18045503273556754</v>
      </c>
      <c r="X102" s="121">
        <f t="shared" si="33"/>
        <v>0.17270001145535388</v>
      </c>
      <c r="Y102" s="121">
        <f t="shared" si="32"/>
        <v>0.16494894888362943</v>
      </c>
      <c r="Z102" s="121">
        <f t="shared" si="32"/>
        <v>0.15737682216763615</v>
      </c>
      <c r="AA102" s="121">
        <f t="shared" si="32"/>
        <v>0.15005664829725263</v>
      </c>
      <c r="AB102" s="121">
        <f t="shared" si="32"/>
        <v>0.14300568479801831</v>
      </c>
      <c r="AC102" s="121">
        <f t="shared" si="33"/>
        <v>0.13621543064488933</v>
      </c>
      <c r="AD102" s="121">
        <f t="shared" si="32"/>
        <v>0.12968440060059344</v>
      </c>
      <c r="AE102" s="121">
        <f t="shared" si="32"/>
        <v>0.12339908618837693</v>
      </c>
      <c r="AF102" s="121">
        <f t="shared" si="32"/>
        <v>0.11734867279789891</v>
      </c>
      <c r="AG102" s="121">
        <f t="shared" si="32"/>
        <v>0.11152451382136974</v>
      </c>
      <c r="AH102" s="121">
        <f t="shared" si="33"/>
        <v>0.10570783309102208</v>
      </c>
      <c r="AI102" s="121">
        <f t="shared" si="32"/>
        <v>0.1000214238121296</v>
      </c>
      <c r="AJ102" s="121">
        <f t="shared" si="32"/>
        <v>9.4546369083823051E-2</v>
      </c>
      <c r="AK102" s="121">
        <f t="shared" si="32"/>
        <v>8.9308488672094719E-2</v>
      </c>
      <c r="AL102" s="121">
        <f t="shared" si="32"/>
        <v>8.4320774863581624E-2</v>
      </c>
      <c r="AM102" s="121">
        <f t="shared" si="33"/>
        <v>7.958089670421109E-2</v>
      </c>
    </row>
    <row r="103" spans="2:40" x14ac:dyDescent="0.2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0.21716631630789124</v>
      </c>
      <c r="G103" s="130">
        <f t="shared" si="33"/>
        <v>0.2251658634362661</v>
      </c>
      <c r="H103" s="130">
        <f t="shared" si="33"/>
        <v>0.22719883170719221</v>
      </c>
      <c r="I103" s="130">
        <f t="shared" si="33"/>
        <v>0.22837541881392895</v>
      </c>
      <c r="J103" s="129">
        <f t="shared" si="33"/>
        <v>0.22975736298689275</v>
      </c>
      <c r="K103" s="72">
        <f t="shared" si="33"/>
        <v>0.23047939055798675</v>
      </c>
      <c r="L103" s="72">
        <f t="shared" si="33"/>
        <v>0.23042788660443875</v>
      </c>
      <c r="M103" s="72">
        <f t="shared" si="33"/>
        <v>0.22983984180582784</v>
      </c>
      <c r="N103" s="130">
        <f t="shared" si="33"/>
        <v>0.22939211889070224</v>
      </c>
      <c r="O103" s="129">
        <f t="shared" si="33"/>
        <v>0.22761202710869269</v>
      </c>
      <c r="P103" s="72">
        <f t="shared" si="33"/>
        <v>0.22504629681093083</v>
      </c>
      <c r="Q103" s="72">
        <f t="shared" si="33"/>
        <v>0.22132385155838138</v>
      </c>
      <c r="R103" s="72">
        <f t="shared" si="33"/>
        <v>0.21634028362959845</v>
      </c>
      <c r="S103" s="130">
        <f t="shared" si="33"/>
        <v>0.21013360986102114</v>
      </c>
      <c r="T103" s="130">
        <f t="shared" si="32"/>
        <v>0.20326659872923514</v>
      </c>
      <c r="U103" s="130">
        <f t="shared" si="32"/>
        <v>0.19581582140203929</v>
      </c>
      <c r="V103" s="130">
        <f t="shared" si="32"/>
        <v>0.18802501527476587</v>
      </c>
      <c r="W103" s="130">
        <f t="shared" si="32"/>
        <v>0.18015008882613803</v>
      </c>
      <c r="X103" s="121">
        <f t="shared" si="33"/>
        <v>0.17237872492109138</v>
      </c>
      <c r="Y103" s="121">
        <f t="shared" si="32"/>
        <v>0.16462619648376312</v>
      </c>
      <c r="Z103" s="121">
        <f t="shared" si="32"/>
        <v>0.15706050511684699</v>
      </c>
      <c r="AA103" s="121">
        <f t="shared" si="32"/>
        <v>0.1497506719579583</v>
      </c>
      <c r="AB103" s="121">
        <f t="shared" si="32"/>
        <v>0.14271181607491645</v>
      </c>
      <c r="AC103" s="121">
        <f t="shared" si="33"/>
        <v>0.13593433978664921</v>
      </c>
      <c r="AD103" s="121">
        <f t="shared" si="32"/>
        <v>0.12941618193399651</v>
      </c>
      <c r="AE103" s="121">
        <f t="shared" si="32"/>
        <v>0.12314355610510849</v>
      </c>
      <c r="AF103" s="121">
        <f t="shared" si="32"/>
        <v>0.11710551219886331</v>
      </c>
      <c r="AG103" s="121">
        <f t="shared" si="32"/>
        <v>0.11129333998865895</v>
      </c>
      <c r="AH103" s="121">
        <f t="shared" si="33"/>
        <v>0.10548867200102588</v>
      </c>
      <c r="AI103" s="121">
        <f t="shared" si="32"/>
        <v>9.9814029242339342E-2</v>
      </c>
      <c r="AJ103" s="121">
        <f t="shared" si="32"/>
        <v>9.4350315311695049E-2</v>
      </c>
      <c r="AK103" s="121">
        <f t="shared" si="32"/>
        <v>8.9123290420231982E-2</v>
      </c>
      <c r="AL103" s="121">
        <f t="shared" si="32"/>
        <v>8.4145916655725697E-2</v>
      </c>
      <c r="AM103" s="121">
        <f t="shared" si="33"/>
        <v>7.9415866215395578E-2</v>
      </c>
    </row>
    <row r="104" spans="2:40" x14ac:dyDescent="0.2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0.31206712807129255</v>
      </c>
      <c r="G104" s="130">
        <f t="shared" si="33"/>
        <v>0.28633432091037869</v>
      </c>
      <c r="H104" s="130">
        <f t="shared" si="33"/>
        <v>0.27796105377280605</v>
      </c>
      <c r="I104" s="130">
        <f t="shared" si="33"/>
        <v>0.27086095631145352</v>
      </c>
      <c r="J104" s="129">
        <f t="shared" si="33"/>
        <v>0.26282084276929979</v>
      </c>
      <c r="K104" s="72">
        <f t="shared" si="33"/>
        <v>0.25327047510855483</v>
      </c>
      <c r="L104" s="72">
        <f t="shared" si="33"/>
        <v>0.24440360635647693</v>
      </c>
      <c r="M104" s="72">
        <f t="shared" si="33"/>
        <v>0.23685544387840898</v>
      </c>
      <c r="N104" s="130">
        <f t="shared" si="33"/>
        <v>0.23096359779818093</v>
      </c>
      <c r="O104" s="129">
        <f t="shared" si="33"/>
        <v>0.2233287893280638</v>
      </c>
      <c r="P104" s="72">
        <f t="shared" si="33"/>
        <v>0.21640200370953649</v>
      </c>
      <c r="Q104" s="72">
        <f t="shared" si="33"/>
        <v>0.20944847406228559</v>
      </c>
      <c r="R104" s="72">
        <f t="shared" si="33"/>
        <v>0.20222599315635548</v>
      </c>
      <c r="S104" s="130">
        <f t="shared" si="33"/>
        <v>0.19467221313951052</v>
      </c>
      <c r="T104" s="130">
        <f t="shared" si="32"/>
        <v>0.18723072839830868</v>
      </c>
      <c r="U104" s="130">
        <f t="shared" si="32"/>
        <v>0.1797266674936133</v>
      </c>
      <c r="V104" s="130">
        <f t="shared" si="32"/>
        <v>0.1722154981522353</v>
      </c>
      <c r="W104" s="130">
        <f t="shared" si="32"/>
        <v>0.16480933554880842</v>
      </c>
      <c r="X104" s="121">
        <f t="shared" si="33"/>
        <v>0.15759933619034364</v>
      </c>
      <c r="Y104" s="121">
        <f t="shared" si="32"/>
        <v>0.15045906585487551</v>
      </c>
      <c r="Z104" s="121">
        <f t="shared" si="32"/>
        <v>0.14351773170783985</v>
      </c>
      <c r="AA104" s="121">
        <f t="shared" si="32"/>
        <v>0.1368247440409335</v>
      </c>
      <c r="AB104" s="121">
        <f t="shared" si="32"/>
        <v>0.1303867142266362</v>
      </c>
      <c r="AC104" s="121">
        <f t="shared" si="33"/>
        <v>0.12419119193576608</v>
      </c>
      <c r="AD104" s="121">
        <f t="shared" si="32"/>
        <v>0.11823444410660941</v>
      </c>
      <c r="AE104" s="121">
        <f t="shared" si="32"/>
        <v>0.11250294228977449</v>
      </c>
      <c r="AF104" s="121">
        <f t="shared" si="32"/>
        <v>0.1069862162381144</v>
      </c>
      <c r="AG104" s="121">
        <f t="shared" si="32"/>
        <v>0.10167607537878837</v>
      </c>
      <c r="AH104" s="121">
        <f t="shared" si="33"/>
        <v>9.6372904498084153E-2</v>
      </c>
      <c r="AI104" s="121">
        <f t="shared" si="32"/>
        <v>9.1188580636611352E-2</v>
      </c>
      <c r="AJ104" s="121">
        <f t="shared" si="32"/>
        <v>8.6196987986317947E-2</v>
      </c>
      <c r="AK104" s="121">
        <f t="shared" si="32"/>
        <v>8.1421645749586852E-2</v>
      </c>
      <c r="AL104" s="121">
        <f t="shared" si="32"/>
        <v>7.6874388283576775E-2</v>
      </c>
      <c r="AM104" s="121">
        <f t="shared" si="33"/>
        <v>7.2553085239190976E-2</v>
      </c>
    </row>
    <row r="105" spans="2:40" x14ac:dyDescent="0.2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0.10490550024489709</v>
      </c>
      <c r="G105" s="130">
        <f t="shared" si="33"/>
        <v>9.4375901897427658E-2</v>
      </c>
      <c r="H105" s="130">
        <f t="shared" si="33"/>
        <v>9.0962301745799223E-2</v>
      </c>
      <c r="I105" s="130">
        <f t="shared" si="33"/>
        <v>8.7959316470204538E-2</v>
      </c>
      <c r="J105" s="129">
        <f t="shared" si="33"/>
        <v>8.3827291708809218E-2</v>
      </c>
      <c r="K105" s="72">
        <f t="shared" si="33"/>
        <v>7.9070247857287751E-2</v>
      </c>
      <c r="L105" s="72">
        <f t="shared" si="33"/>
        <v>7.4768948073243205E-2</v>
      </c>
      <c r="M105" s="72">
        <f t="shared" si="33"/>
        <v>7.1207335637091848E-2</v>
      </c>
      <c r="N105" s="130">
        <f t="shared" si="33"/>
        <v>6.8425376192926324E-2</v>
      </c>
      <c r="O105" s="129">
        <f t="shared" si="33"/>
        <v>6.5048532153341901E-2</v>
      </c>
      <c r="P105" s="72">
        <f t="shared" si="33"/>
        <v>6.216894744026577E-2</v>
      </c>
      <c r="Q105" s="72">
        <f t="shared" si="33"/>
        <v>5.9499898827342822E-2</v>
      </c>
      <c r="R105" s="72">
        <f t="shared" si="33"/>
        <v>5.6943104918676601E-2</v>
      </c>
      <c r="S105" s="130">
        <f t="shared" si="33"/>
        <v>5.4460004162316965E-2</v>
      </c>
      <c r="T105" s="130">
        <f t="shared" si="32"/>
        <v>5.2157663847208685E-2</v>
      </c>
      <c r="U105" s="130">
        <f t="shared" si="32"/>
        <v>4.9936140144539572E-2</v>
      </c>
      <c r="V105" s="130">
        <f t="shared" si="32"/>
        <v>4.7775622752972438E-2</v>
      </c>
      <c r="W105" s="130">
        <f t="shared" si="32"/>
        <v>4.5681712083540403E-2</v>
      </c>
      <c r="X105" s="121">
        <f t="shared" si="33"/>
        <v>4.3662958517809866E-2</v>
      </c>
      <c r="Y105" s="121">
        <f t="shared" si="32"/>
        <v>4.1674225095795187E-2</v>
      </c>
      <c r="Z105" s="121">
        <f t="shared" si="32"/>
        <v>3.9746294080188989E-2</v>
      </c>
      <c r="AA105" s="121">
        <f t="shared" si="32"/>
        <v>3.7890059961580458E-2</v>
      </c>
      <c r="AB105" s="121">
        <f t="shared" si="32"/>
        <v>3.6105895280071298E-2</v>
      </c>
      <c r="AC105" s="121">
        <f t="shared" si="33"/>
        <v>3.4389613704625011E-2</v>
      </c>
      <c r="AD105" s="121">
        <f t="shared" si="32"/>
        <v>3.2739813431933412E-2</v>
      </c>
      <c r="AE105" s="121">
        <f t="shared" si="32"/>
        <v>3.11525651552743E-2</v>
      </c>
      <c r="AF105" s="121">
        <f t="shared" si="32"/>
        <v>2.9624878707445831E-2</v>
      </c>
      <c r="AG105" s="121">
        <f t="shared" si="32"/>
        <v>2.8154440994413107E-2</v>
      </c>
      <c r="AH105" s="121">
        <f t="shared" si="33"/>
        <v>2.6685955222130849E-2</v>
      </c>
      <c r="AI105" s="121">
        <f t="shared" si="32"/>
        <v>2.5250389616331855E-2</v>
      </c>
      <c r="AJ105" s="121">
        <f t="shared" si="32"/>
        <v>2.3868197572808926E-2</v>
      </c>
      <c r="AK105" s="121">
        <f t="shared" si="32"/>
        <v>2.2545888778121023E-2</v>
      </c>
      <c r="AL105" s="121">
        <f t="shared" si="32"/>
        <v>2.1286738771893691E-2</v>
      </c>
      <c r="AM105" s="121">
        <f t="shared" si="33"/>
        <v>2.0090156915930496E-2</v>
      </c>
    </row>
    <row r="106" spans="2:40" x14ac:dyDescent="0.2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4.1317903704778378E-2</v>
      </c>
      <c r="G106" s="132">
        <f t="shared" si="33"/>
        <v>3.5362295612621768E-2</v>
      </c>
      <c r="H106" s="132">
        <f t="shared" si="33"/>
        <v>3.3432682432009621E-2</v>
      </c>
      <c r="I106" s="132">
        <f t="shared" si="33"/>
        <v>3.1844898017866635E-2</v>
      </c>
      <c r="J106" s="131">
        <f t="shared" si="33"/>
        <v>2.9882796080479085E-2</v>
      </c>
      <c r="K106" s="73">
        <f t="shared" si="33"/>
        <v>2.7852727074840711E-2</v>
      </c>
      <c r="L106" s="73">
        <f t="shared" si="33"/>
        <v>2.6091325873204181E-2</v>
      </c>
      <c r="M106" s="73">
        <f t="shared" si="33"/>
        <v>2.4662086670581434E-2</v>
      </c>
      <c r="N106" s="132">
        <f t="shared" si="33"/>
        <v>2.3545358227690553E-2</v>
      </c>
      <c r="O106" s="131">
        <f t="shared" si="33"/>
        <v>2.2222093932575477E-2</v>
      </c>
      <c r="P106" s="73">
        <f t="shared" si="33"/>
        <v>2.1126294592322598E-2</v>
      </c>
      <c r="Q106" s="73">
        <f t="shared" si="33"/>
        <v>2.0136903870927904E-2</v>
      </c>
      <c r="R106" s="73">
        <f t="shared" si="33"/>
        <v>1.9212894857613311E-2</v>
      </c>
      <c r="S106" s="132">
        <f t="shared" si="33"/>
        <v>1.8335634965355591E-2</v>
      </c>
      <c r="T106" s="132">
        <f t="shared" si="32"/>
        <v>1.7537072661297202E-2</v>
      </c>
      <c r="U106" s="132">
        <f t="shared" si="32"/>
        <v>1.6776857255060045E-2</v>
      </c>
      <c r="V106" s="132">
        <f t="shared" si="32"/>
        <v>1.6043897745827342E-2</v>
      </c>
      <c r="W106" s="132">
        <f t="shared" si="32"/>
        <v>1.5337113926007761E-2</v>
      </c>
      <c r="X106" s="122">
        <f t="shared" si="33"/>
        <v>1.465756768841461E-2</v>
      </c>
      <c r="Y106" s="122">
        <f t="shared" si="32"/>
        <v>1.3989079884669532E-2</v>
      </c>
      <c r="Z106" s="122">
        <f t="shared" si="32"/>
        <v>1.3341496796133534E-2</v>
      </c>
      <c r="AA106" s="122">
        <f t="shared" si="32"/>
        <v>1.271822007809458E-2</v>
      </c>
      <c r="AB106" s="122">
        <f t="shared" si="32"/>
        <v>1.2119249037347742E-2</v>
      </c>
      <c r="AC106" s="122">
        <f t="shared" si="33"/>
        <v>1.1543118221960399E-2</v>
      </c>
      <c r="AD106" s="122">
        <f t="shared" si="32"/>
        <v>1.0989328502433509E-2</v>
      </c>
      <c r="AE106" s="122">
        <f t="shared" si="32"/>
        <v>1.0456547413050207E-2</v>
      </c>
      <c r="AF106" s="122">
        <f t="shared" si="32"/>
        <v>9.9437647764973255E-3</v>
      </c>
      <c r="AG106" s="122">
        <f t="shared" si="32"/>
        <v>9.4502010306896471E-3</v>
      </c>
      <c r="AH106" s="122">
        <f t="shared" si="33"/>
        <v>8.9572939419429922E-3</v>
      </c>
      <c r="AI106" s="122">
        <f t="shared" si="32"/>
        <v>8.4754374253457436E-3</v>
      </c>
      <c r="AJ106" s="122">
        <f t="shared" si="32"/>
        <v>8.0114964300679499E-3</v>
      </c>
      <c r="AK106" s="122">
        <f t="shared" si="32"/>
        <v>7.5676557830340304E-3</v>
      </c>
      <c r="AL106" s="122">
        <f t="shared" si="32"/>
        <v>7.145014834222539E-3</v>
      </c>
      <c r="AM106" s="122">
        <f t="shared" si="33"/>
        <v>6.7433752926141059E-3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T transport</vt:lpstr>
      <vt:lpstr>Résultats</vt:lpstr>
      <vt:lpstr>T CO2</vt:lpstr>
      <vt:lpstr>T logement</vt:lpstr>
      <vt:lpstr>T parc auto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Gaël</cp:lastModifiedBy>
  <cp:lastPrinted>2018-11-29T16:44:02Z</cp:lastPrinted>
  <dcterms:created xsi:type="dcterms:W3CDTF">2016-06-15T08:53:28Z</dcterms:created>
  <dcterms:modified xsi:type="dcterms:W3CDTF">2024-02-14T16:43:12Z</dcterms:modified>
</cp:coreProperties>
</file>