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gourmand\SFEC\Plans\SNBC3\GT Simulations\Note run2\Note run2 24_01\"/>
    </mc:Choice>
  </mc:AlternateContent>
  <xr:revisionPtr revIDLastSave="0" documentId="13_ncr:1_{BBE29E25-0F0B-4389-BC87-EFD70EDFE419}" xr6:coauthVersionLast="47" xr6:coauthVersionMax="47" xr10:uidLastSave="{00000000-0000-0000-0000-000000000000}"/>
  <bookViews>
    <workbookView xWindow="-120" yWindow="-120" windowWidth="25440" windowHeight="14775" xr2:uid="{7E0202CF-FC69-4484-9FCB-AF5396779D05}"/>
  </bookViews>
  <sheets>
    <sheet name="Investiss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1" i="1" l="1"/>
  <c r="G71" i="1"/>
  <c r="E71" i="1"/>
  <c r="D71" i="1"/>
  <c r="C71" i="1"/>
  <c r="H65" i="1"/>
  <c r="G65" i="1"/>
  <c r="E65" i="1"/>
  <c r="D65" i="1"/>
  <c r="C65" i="1"/>
  <c r="E58" i="1"/>
  <c r="F58" i="1"/>
  <c r="G58" i="1"/>
  <c r="H58" i="1"/>
  <c r="D58" i="1"/>
  <c r="C58" i="1"/>
  <c r="D53" i="1"/>
  <c r="C53" i="1"/>
  <c r="D40" i="1"/>
  <c r="C40" i="1"/>
  <c r="D33" i="1"/>
  <c r="C33" i="1"/>
  <c r="F22" i="1"/>
  <c r="E22" i="1"/>
  <c r="D22" i="1"/>
  <c r="C22" i="1"/>
  <c r="D15" i="1"/>
  <c r="C15" i="1"/>
  <c r="D8" i="1"/>
  <c r="C8" i="1"/>
  <c r="D51" i="1"/>
  <c r="D50" i="1"/>
  <c r="D18" i="1" l="1"/>
  <c r="E52" i="1" l="1"/>
  <c r="E53" i="1" s="1"/>
  <c r="F70" i="1"/>
  <c r="F71" i="1" s="1"/>
  <c r="F64" i="1"/>
  <c r="F65" i="1" s="1"/>
  <c r="F52" i="1"/>
  <c r="F53" i="1" s="1"/>
  <c r="F39" i="1"/>
  <c r="F40" i="1" s="1"/>
  <c r="E39" i="1"/>
  <c r="E40" i="1" s="1"/>
  <c r="F32" i="1"/>
  <c r="F33" i="1" s="1"/>
  <c r="E32" i="1"/>
  <c r="E33" i="1" s="1"/>
  <c r="F7" i="1"/>
  <c r="F8" i="1" s="1"/>
  <c r="E7" i="1"/>
  <c r="E8" i="1" s="1"/>
  <c r="E49" i="1" l="1"/>
  <c r="E37" i="1"/>
  <c r="E36" i="1"/>
  <c r="E30" i="1"/>
  <c r="E31" i="1"/>
  <c r="E29" i="1"/>
  <c r="E11" i="1"/>
  <c r="E4" i="1"/>
  <c r="E14" i="1"/>
  <c r="E15" i="1" s="1"/>
  <c r="E13" i="1"/>
  <c r="E6" i="1"/>
  <c r="E12" i="1"/>
  <c r="E5" i="1"/>
  <c r="F14" i="1"/>
  <c r="F15" i="1" s="1"/>
</calcChain>
</file>

<file path=xl/sharedStrings.xml><?xml version="1.0" encoding="utf-8"?>
<sst xmlns="http://schemas.openxmlformats.org/spreadsheetml/2006/main" count="77" uniqueCount="24">
  <si>
    <t>2030 AMS</t>
  </si>
  <si>
    <t>I4CE run2</t>
  </si>
  <si>
    <t>I4CE run 2</t>
  </si>
  <si>
    <t>2030 AMS - 2021 constaté</t>
  </si>
  <si>
    <t>2030 AMS - 2021 projeté</t>
  </si>
  <si>
    <t>VP</t>
  </si>
  <si>
    <t>Résidentiel</t>
  </si>
  <si>
    <t>JPF-SM</t>
  </si>
  <si>
    <t>Tresor</t>
  </si>
  <si>
    <t>ThreeME</t>
  </si>
  <si>
    <t>Tertiaire</t>
  </si>
  <si>
    <t>Energie</t>
  </si>
  <si>
    <t>Industrie</t>
  </si>
  <si>
    <t>Agriculture</t>
  </si>
  <si>
    <t>I4CE constaté</t>
  </si>
  <si>
    <t>Surcoût VUL PL</t>
  </si>
  <si>
    <t xml:space="preserve"> VUL PL</t>
  </si>
  <si>
    <t>JPF-SM*</t>
  </si>
  <si>
    <t>Tresor*</t>
  </si>
  <si>
    <t>EnR électriques</t>
  </si>
  <si>
    <t>Biométhane, chaleur renouvelable, biocarbs</t>
  </si>
  <si>
    <t>Réseaux élec &amp; flexibilités</t>
  </si>
  <si>
    <t>Déflateur PIB (ThreeME)</t>
  </si>
  <si>
    <t>Energie par 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</si>
</sst>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€-2]\ #,##0;[Red]\-[$€-2]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  <xf numFmtId="164" fontId="0" fillId="0" borderId="0" xfId="0" applyNumberFormat="1"/>
    <xf numFmtId="0" fontId="1" fillId="3" borderId="0" xfId="0" applyFont="1" applyFill="1"/>
    <xf numFmtId="0" fontId="1" fillId="3" borderId="1" xfId="0" applyFont="1" applyFill="1" applyBorder="1"/>
    <xf numFmtId="0" fontId="0" fillId="2" borderId="1" xfId="0" applyFill="1" applyBorder="1"/>
    <xf numFmtId="164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0" fillId="0" borderId="1" xfId="0" applyFill="1" applyBorder="1"/>
    <xf numFmtId="1" fontId="0" fillId="2" borderId="1" xfId="0" applyNumberFormat="1" applyFill="1" applyBorder="1"/>
    <xf numFmtId="1" fontId="0" fillId="2" borderId="0" xfId="0" applyNumberFormat="1" applyFill="1"/>
    <xf numFmtId="1" fontId="0" fillId="0" borderId="0" xfId="0" applyNumberFormat="1" applyFill="1"/>
    <xf numFmtId="1" fontId="0" fillId="0" borderId="1" xfId="0" applyNumberFormat="1" applyFill="1" applyBorder="1"/>
    <xf numFmtId="164" fontId="0" fillId="0" borderId="0" xfId="0" applyNumberFormat="1" applyFill="1"/>
    <xf numFmtId="164" fontId="0" fillId="0" borderId="1" xfId="0" applyNumberFormat="1" applyFill="1" applyBorder="1"/>
    <xf numFmtId="164" fontId="0" fillId="4" borderId="0" xfId="0" applyNumberFormat="1" applyFill="1"/>
    <xf numFmtId="0" fontId="0" fillId="0" borderId="0" xfId="0" applyFill="1" applyBorder="1"/>
    <xf numFmtId="0" fontId="0" fillId="0" borderId="0" xfId="0" applyBorder="1"/>
    <xf numFmtId="164" fontId="0" fillId="0" borderId="2" xfId="0" applyNumberFormat="1" applyBorder="1"/>
    <xf numFmtId="0" fontId="0" fillId="2" borderId="0" xfId="0" applyFill="1" applyBorder="1"/>
    <xf numFmtId="165" fontId="0" fillId="0" borderId="0" xfId="0" applyNumberFormat="1"/>
    <xf numFmtId="0" fontId="1" fillId="2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Investissements!$B$4</c:f>
              <c:strCache>
                <c:ptCount val="1"/>
                <c:pt idx="0">
                  <c:v>I4CE run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Investissements!$C$4:$F$4</c15:sqref>
                  </c15:fullRef>
                </c:ext>
              </c:extLst>
              <c:f>Investissements!$C$4:$D$4</c:f>
              <c:numCache>
                <c:formatCode>0</c:formatCode>
                <c:ptCount val="2"/>
                <c:pt idx="1">
                  <c:v>44.796895171433214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D-4B75-A789-B06B0456196E}"/>
            </c:ext>
          </c:extLst>
        </c:ser>
        <c:ser>
          <c:idx val="2"/>
          <c:order val="2"/>
          <c:tx>
            <c:strRef>
              <c:f>Investissements!$B$5</c:f>
              <c:strCache>
                <c:ptCount val="1"/>
                <c:pt idx="0">
                  <c:v>JPF-SM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Investissements!$C$5:$F$5</c15:sqref>
                  </c15:fullRef>
                </c:ext>
              </c:extLst>
              <c:f>Investissements!$C$5:$D$5</c:f>
              <c:numCache>
                <c:formatCode>0</c:formatCode>
                <c:ptCount val="2"/>
                <c:pt idx="1">
                  <c:v>40.025050559999997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7D-4B75-A789-B06B0456196E}"/>
            </c:ext>
          </c:extLst>
        </c:ser>
        <c:ser>
          <c:idx val="3"/>
          <c:order val="3"/>
          <c:tx>
            <c:strRef>
              <c:f>Investissements!$B$6</c:f>
              <c:strCache>
                <c:ptCount val="1"/>
                <c:pt idx="0">
                  <c:v>Tresor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Investissements!$C$6:$F$6</c15:sqref>
                  </c15:fullRef>
                </c:ext>
              </c:extLst>
              <c:f>Investissements!$C$6:$D$6</c:f>
              <c:numCache>
                <c:formatCode>0</c:formatCode>
                <c:ptCount val="2"/>
                <c:pt idx="1">
                  <c:v>38.441250000000011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7D-4B75-A789-B06B0456196E}"/>
            </c:ext>
          </c:extLst>
        </c:ser>
        <c:ser>
          <c:idx val="5"/>
          <c:order val="5"/>
          <c:tx>
            <c:strRef>
              <c:f>Investissements!$B$8</c:f>
              <c:strCache>
                <c:ptCount val="1"/>
                <c:pt idx="0">
                  <c:v>ThreeME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Investissements!$C$8:$F$8</c15:sqref>
                  </c15:fullRef>
                </c:ext>
              </c:extLst>
              <c:f>Investissements!$C$8:$D$8</c:f>
              <c:numCache>
                <c:formatCode>0</c:formatCode>
                <c:ptCount val="2"/>
                <c:pt idx="0">
                  <c:v>9.6821689302046448</c:v>
                </c:pt>
                <c:pt idx="1">
                  <c:v>42.920201489786876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B7D-4B75-A789-B06B0456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6452079"/>
        <c:axId val="27647412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Investissements!$B$7</c15:sqref>
                        </c15:formulaRef>
                      </c:ext>
                    </c:extLst>
                    <c:strCache>
                      <c:ptCount val="1"/>
                      <c:pt idx="0">
                        <c:v>ThreeME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Investissements!$C$1:$F$1</c15:sqref>
                        </c15:fullRef>
                        <c15:formulaRef>
                          <c15:sqref>Investissements!$C$1:$D$1</c15:sqref>
                        </c15:formulaRef>
                      </c:ext>
                    </c:extLst>
                    <c:strCache>
                      <c:ptCount val="2"/>
                      <c:pt idx="0">
                        <c:v>2021</c:v>
                      </c:pt>
                      <c:pt idx="1">
                        <c:v>2030 AMS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Investissements!$C$7:$F$7</c15:sqref>
                        </c15:fullRef>
                        <c15:formulaRef>
                          <c15:sqref>Investissements!$C$7:$D$7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9.2843676150195495</c:v>
                      </c:pt>
                      <c:pt idx="1">
                        <c:v>41.156783321427604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DB7D-4B75-A789-B06B0456196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Investissements!$B$3</c:f>
              <c:strCache>
                <c:ptCount val="1"/>
                <c:pt idx="0">
                  <c:v>I4CE constaté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453193350831208E-2"/>
                  <c:y val="-4.47154471544716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B7D-4B75-A789-B06B045619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Investissements!$C$3:$F$3</c15:sqref>
                  </c15:fullRef>
                </c:ext>
              </c:extLst>
              <c:f>Investissements!$C$3:$D$3</c:f>
              <c:numCache>
                <c:formatCode>0</c:formatCode>
                <c:ptCount val="2"/>
                <c:pt idx="0">
                  <c:v>12.278311413422262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D-4B75-A789-B06B045619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6452079"/>
        <c:axId val="276474127"/>
      </c:lineChart>
      <c:catAx>
        <c:axId val="2764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74127"/>
        <c:crosses val="autoZero"/>
        <c:auto val="1"/>
        <c:lblAlgn val="ctr"/>
        <c:lblOffset val="100"/>
        <c:noMultiLvlLbl val="0"/>
      </c:catAx>
      <c:valAx>
        <c:axId val="2764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Surcoût Industrie</a:t>
            </a:r>
            <a:endParaRPr lang="fr-FR" sz="110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100" b="0" i="0" baseline="0">
                <a:effectLst/>
              </a:rPr>
              <a:t>Surcoût par rapport à l'alternative carbonée</a:t>
            </a:r>
            <a:endParaRPr lang="fr-FR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Besoins supplémentaires 2030 par rapport à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Investissements!$B$62</c:f>
              <c:strCache>
                <c:ptCount val="1"/>
                <c:pt idx="0">
                  <c:v>JPF-SM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Investissements!$F$1</c:f>
              <c:strCache>
                <c:ptCount val="1"/>
                <c:pt idx="0">
                  <c:v>2030 AMS - 2021 projeté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Investissements!$C$62:$F$62</c15:sqref>
                  </c15:fullRef>
                </c:ext>
              </c:extLst>
              <c:f>Investissements!$F$62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9-4BEB-BAE5-38EB494975D6}"/>
            </c:ext>
          </c:extLst>
        </c:ser>
        <c:ser>
          <c:idx val="2"/>
          <c:order val="2"/>
          <c:tx>
            <c:strRef>
              <c:f>Investissements!$B$63</c:f>
              <c:strCache>
                <c:ptCount val="1"/>
                <c:pt idx="0">
                  <c:v>Tresor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Investissements!$F$1</c:f>
              <c:strCache>
                <c:ptCount val="1"/>
                <c:pt idx="0">
                  <c:v>2030 AMS - 2021 projeté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Investissements!$C$63:$F$63</c15:sqref>
                  </c15:fullRef>
                </c:ext>
              </c:extLst>
              <c:f>Investissements!$F$63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49-4BEB-BAE5-38EB494975D6}"/>
            </c:ext>
          </c:extLst>
        </c:ser>
        <c:ser>
          <c:idx val="4"/>
          <c:order val="4"/>
          <c:tx>
            <c:strRef>
              <c:f>Investissements!$B$65</c:f>
              <c:strCache>
                <c:ptCount val="1"/>
                <c:pt idx="0">
                  <c:v>ThreeME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Investissements!$F$1</c:f>
              <c:strCache>
                <c:ptCount val="1"/>
                <c:pt idx="0">
                  <c:v>2030 AMS - 2021 projeté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Investissements!$C$65:$F$65</c15:sqref>
                  </c15:fullRef>
                </c:ext>
              </c:extLst>
              <c:f>Investissements!$F$65</c:f>
              <c:numCache>
                <c:formatCode>General</c:formatCode>
                <c:ptCount val="1"/>
                <c:pt idx="0" formatCode="0.0">
                  <c:v>4.1102330146189399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49-4BEB-BAE5-38EB49497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6452079"/>
        <c:axId val="276474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Investissements!$B$61</c15:sqref>
                        </c15:formulaRef>
                      </c:ext>
                    </c:extLst>
                    <c:strCache>
                      <c:ptCount val="1"/>
                      <c:pt idx="0">
                        <c:v>I4CE run 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Investissements!$C$1:$F$1</c15:sqref>
                        </c15:fullRef>
                        <c15:formulaRef>
                          <c15:sqref>Investissements!$F$1</c15:sqref>
                        </c15:formulaRef>
                      </c:ext>
                    </c:extLst>
                    <c:strCache>
                      <c:ptCount val="1"/>
                      <c:pt idx="0">
                        <c:v>2030 AMS - 2021 projeté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Investissements!$C$61:$F$61</c15:sqref>
                        </c15:fullRef>
                        <c15:formulaRef>
                          <c15:sqref>Investissements!$F$61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549-4BEB-BAE5-38EB494975D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Investissements!$B$64</c15:sqref>
                        </c15:formulaRef>
                      </c:ext>
                    </c:extLst>
                    <c:strCache>
                      <c:ptCount val="1"/>
                      <c:pt idx="0">
                        <c:v>ThreeME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Investissements!$C$1:$F$1</c15:sqref>
                        </c15:fullRef>
                        <c15:formulaRef>
                          <c15:sqref>Investissements!$F$1</c15:sqref>
                        </c15:formulaRef>
                      </c:ext>
                    </c:extLst>
                    <c:strCache>
                      <c:ptCount val="1"/>
                      <c:pt idx="0">
                        <c:v>2030 AMS - 2021 projeté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Investissements!$C$64:$F$64</c15:sqref>
                        </c15:fullRef>
                        <c15:formulaRef>
                          <c15:sqref>Investissements!$F$64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 formatCode="0.0">
                        <c:v>3.9413600987754798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49-4BEB-BAE5-38EB494975D6}"/>
                  </c:ext>
                </c:extLst>
              </c15:ser>
            </c15:filteredBarSeries>
          </c:ext>
        </c:extLst>
      </c:barChart>
      <c:catAx>
        <c:axId val="2764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74127"/>
        <c:crosses val="autoZero"/>
        <c:auto val="1"/>
        <c:lblAlgn val="ctr"/>
        <c:lblOffset val="100"/>
        <c:noMultiLvlLbl val="0"/>
      </c:catAx>
      <c:valAx>
        <c:axId val="2764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Agriculture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fr-FR" sz="1100" b="0" i="0" baseline="0">
                <a:effectLst/>
              </a:rPr>
              <a:t>Besoins supplémentaires 2030 par rapport à 2021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Investissements!$B$68</c:f>
              <c:strCache>
                <c:ptCount val="1"/>
                <c:pt idx="0">
                  <c:v>JPF-SM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Investissements!$F$1</c:f>
              <c:strCache>
                <c:ptCount val="1"/>
                <c:pt idx="0">
                  <c:v>2030 AMS - 2021 projeté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Investissements!$C$68:$F$68</c15:sqref>
                  </c15:fullRef>
                </c:ext>
              </c:extLst>
              <c:f>Investissements!$F$68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2-4514-AD41-8C213ED4D5A9}"/>
            </c:ext>
          </c:extLst>
        </c:ser>
        <c:ser>
          <c:idx val="2"/>
          <c:order val="2"/>
          <c:tx>
            <c:strRef>
              <c:f>Investissements!$B$69</c:f>
              <c:strCache>
                <c:ptCount val="1"/>
                <c:pt idx="0">
                  <c:v>Tresor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Investissements!$F$1</c:f>
              <c:strCache>
                <c:ptCount val="1"/>
                <c:pt idx="0">
                  <c:v>2030 AMS - 2021 projeté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Investissements!$C$69:$F$69</c15:sqref>
                  </c15:fullRef>
                </c:ext>
              </c:extLst>
              <c:f>Investissements!$F$69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52-4514-AD41-8C213ED4D5A9}"/>
            </c:ext>
          </c:extLst>
        </c:ser>
        <c:ser>
          <c:idx val="4"/>
          <c:order val="4"/>
          <c:tx>
            <c:strRef>
              <c:f>Investissements!$B$71</c:f>
              <c:strCache>
                <c:ptCount val="1"/>
                <c:pt idx="0">
                  <c:v>ThreeME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Investissements!$F$1</c:f>
              <c:strCache>
                <c:ptCount val="1"/>
                <c:pt idx="0">
                  <c:v>2030 AMS - 2021 projeté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Investissements!$C$71:$F$71</c15:sqref>
                  </c15:fullRef>
                </c:ext>
              </c:extLst>
              <c:f>Investissements!$F$71</c:f>
              <c:numCache>
                <c:formatCode>General</c:formatCode>
                <c:ptCount val="1"/>
                <c:pt idx="0" formatCode="0.0">
                  <c:v>-0.30144812382273373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52-4514-AD41-8C213ED4D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6452079"/>
        <c:axId val="276474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Investissements!$B$67</c15:sqref>
                        </c15:formulaRef>
                      </c:ext>
                    </c:extLst>
                    <c:strCache>
                      <c:ptCount val="1"/>
                      <c:pt idx="0">
                        <c:v>I4CE run 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Investissements!$C$1:$F$1</c15:sqref>
                        </c15:fullRef>
                        <c15:formulaRef>
                          <c15:sqref>Investissements!$F$1</c15:sqref>
                        </c15:formulaRef>
                      </c:ext>
                    </c:extLst>
                    <c:strCache>
                      <c:ptCount val="1"/>
                      <c:pt idx="0">
                        <c:v>2030 AMS - 2021 projeté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Investissements!$C$67:$F$67</c15:sqref>
                        </c15:fullRef>
                        <c15:formulaRef>
                          <c15:sqref>Investissements!$F$67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352-4514-AD41-8C213ED4D5A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Investissements!$B$70</c15:sqref>
                        </c15:formulaRef>
                      </c:ext>
                    </c:extLst>
                    <c:strCache>
                      <c:ptCount val="1"/>
                      <c:pt idx="0">
                        <c:v>ThreeME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Investissements!$C$1:$F$1</c15:sqref>
                        </c15:fullRef>
                        <c15:formulaRef>
                          <c15:sqref>Investissements!$F$1</c15:sqref>
                        </c15:formulaRef>
                      </c:ext>
                    </c:extLst>
                    <c:strCache>
                      <c:ptCount val="1"/>
                      <c:pt idx="0">
                        <c:v>2030 AMS - 2021 projeté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Investissements!$C$70:$F$70</c15:sqref>
                        </c15:fullRef>
                        <c15:formulaRef>
                          <c15:sqref>Investissements!$F$70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 formatCode="0.0">
                        <c:v>-0.28906283484655504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352-4514-AD41-8C213ED4D5A9}"/>
                  </c:ext>
                </c:extLst>
              </c15:ser>
            </c15:filteredBarSeries>
          </c:ext>
        </c:extLst>
      </c:barChart>
      <c:catAx>
        <c:axId val="2764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74127"/>
        <c:crosses val="autoZero"/>
        <c:auto val="1"/>
        <c:lblAlgn val="ctr"/>
        <c:lblOffset val="100"/>
        <c:noMultiLvlLbl val="0"/>
      </c:catAx>
      <c:valAx>
        <c:axId val="2764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 VUL, 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Investissements!$B$11</c:f>
              <c:strCache>
                <c:ptCount val="1"/>
                <c:pt idx="0">
                  <c:v>I4CE run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Investissements!$C$11:$F$11</c15:sqref>
                  </c15:fullRef>
                </c:ext>
              </c:extLst>
              <c:f>Investissements!$C$11:$D$11</c:f>
              <c:numCache>
                <c:formatCode>0</c:formatCode>
                <c:ptCount val="2"/>
                <c:pt idx="1">
                  <c:v>11.245443018041382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6-4B88-98DA-A3C4EC94E44F}"/>
            </c:ext>
          </c:extLst>
        </c:ser>
        <c:ser>
          <c:idx val="2"/>
          <c:order val="2"/>
          <c:tx>
            <c:strRef>
              <c:f>Investissements!$B$12</c:f>
              <c:strCache>
                <c:ptCount val="1"/>
                <c:pt idx="0">
                  <c:v>JPF-SM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Investissements!$C$12:$F$12</c15:sqref>
                  </c15:fullRef>
                </c:ext>
              </c:extLst>
              <c:f>Investissements!$C$12:$D$12</c:f>
              <c:numCache>
                <c:formatCode>0</c:formatCode>
                <c:ptCount val="2"/>
                <c:pt idx="1">
                  <c:v>12.794607200000002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6-4B88-98DA-A3C4EC94E44F}"/>
            </c:ext>
          </c:extLst>
        </c:ser>
        <c:ser>
          <c:idx val="3"/>
          <c:order val="3"/>
          <c:tx>
            <c:strRef>
              <c:f>Investissements!$B$13</c:f>
              <c:strCache>
                <c:ptCount val="1"/>
                <c:pt idx="0">
                  <c:v>Tresor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Investissements!$C$13:$F$13</c15:sqref>
                  </c15:fullRef>
                </c:ext>
              </c:extLst>
              <c:f>Investissements!$C$13:$D$13</c:f>
              <c:numCache>
                <c:formatCode>0</c:formatCode>
                <c:ptCount val="2"/>
                <c:pt idx="1">
                  <c:v>8.4760841859098246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A6-4B88-98DA-A3C4EC94E44F}"/>
            </c:ext>
          </c:extLst>
        </c:ser>
        <c:ser>
          <c:idx val="5"/>
          <c:order val="5"/>
          <c:tx>
            <c:strRef>
              <c:f>Investissements!$B$15</c:f>
              <c:strCache>
                <c:ptCount val="1"/>
                <c:pt idx="0">
                  <c:v>ThreeME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Investissements!$C$15:$F$15</c15:sqref>
                  </c15:fullRef>
                </c:ext>
              </c:extLst>
              <c:f>Investissements!$C$15:$D$15</c:f>
              <c:numCache>
                <c:formatCode>0</c:formatCode>
                <c:ptCount val="2"/>
                <c:pt idx="0">
                  <c:v>0</c:v>
                </c:pt>
                <c:pt idx="1">
                  <c:v>0.497032721588263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A6-4B88-98DA-A3C4EC94E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452079"/>
        <c:axId val="27647412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Investissements!$B$14</c15:sqref>
                        </c15:formulaRef>
                      </c:ext>
                    </c:extLst>
                    <c:strCache>
                      <c:ptCount val="1"/>
                      <c:pt idx="0">
                        <c:v>ThreeME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Investissements!$C$1:$F$1</c15:sqref>
                        </c15:fullRef>
                        <c15:formulaRef>
                          <c15:sqref>Investissements!$C$1:$D$1</c15:sqref>
                        </c15:formulaRef>
                      </c:ext>
                    </c:extLst>
                    <c:strCache>
                      <c:ptCount val="2"/>
                      <c:pt idx="0">
                        <c:v>2021</c:v>
                      </c:pt>
                      <c:pt idx="1">
                        <c:v>2030 AMS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Investissements!$C$14:$F$14</c15:sqref>
                        </c15:fullRef>
                        <c15:formulaRef>
                          <c15:sqref>Investissements!$C$14:$D$14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0</c:v>
                      </c:pt>
                      <c:pt idx="1">
                        <c:v>0.476611649433549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0A6-4B88-98DA-A3C4EC94E44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Investissements!$B$10</c:f>
              <c:strCache>
                <c:ptCount val="1"/>
                <c:pt idx="0">
                  <c:v>I4CE constaté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Investissements!$C$10:$F$10</c15:sqref>
                  </c15:fullRef>
                </c:ext>
              </c:extLst>
              <c:f>Investissements!$C$10:$D$10</c:f>
              <c:numCache>
                <c:formatCode>0</c:formatCode>
                <c:ptCount val="2"/>
                <c:pt idx="0">
                  <c:v>0.99276702766672342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A6-4B88-98DA-A3C4EC94E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452079"/>
        <c:axId val="276474127"/>
      </c:lineChart>
      <c:catAx>
        <c:axId val="2764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74127"/>
        <c:crosses val="autoZero"/>
        <c:auto val="1"/>
        <c:lblAlgn val="ctr"/>
        <c:lblOffset val="100"/>
        <c:noMultiLvlLbl val="0"/>
      </c:catAx>
      <c:valAx>
        <c:axId val="2764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Résidentiel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Investissements!$B$29</c:f>
              <c:strCache>
                <c:ptCount val="1"/>
                <c:pt idx="0">
                  <c:v>I4CE run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Investissements!$C$29:$F$29</c15:sqref>
                  </c15:fullRef>
                </c:ext>
              </c:extLst>
              <c:f>Investissements!$C$29:$D$29</c:f>
              <c:numCache>
                <c:formatCode>0</c:formatCode>
                <c:ptCount val="2"/>
                <c:pt idx="1">
                  <c:v>31.2189798208145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1-45DF-9184-5B24CD2DD973}"/>
            </c:ext>
          </c:extLst>
        </c:ser>
        <c:ser>
          <c:idx val="2"/>
          <c:order val="2"/>
          <c:tx>
            <c:strRef>
              <c:f>Investissements!$B$30</c:f>
              <c:strCache>
                <c:ptCount val="1"/>
                <c:pt idx="0">
                  <c:v>JPF-SM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Investissements!$C$30:$F$30</c15:sqref>
                  </c15:fullRef>
                </c:ext>
              </c:extLst>
              <c:f>Investissements!$C$30:$D$30</c:f>
              <c:numCache>
                <c:formatCode>0</c:formatCode>
                <c:ptCount val="2"/>
                <c:pt idx="1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1-45DF-9184-5B24CD2DD973}"/>
            </c:ext>
          </c:extLst>
        </c:ser>
        <c:ser>
          <c:idx val="3"/>
          <c:order val="3"/>
          <c:tx>
            <c:strRef>
              <c:f>Investissements!$B$31</c:f>
              <c:strCache>
                <c:ptCount val="1"/>
                <c:pt idx="0">
                  <c:v>Tresor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Investissements!$C$31:$F$31</c15:sqref>
                  </c15:fullRef>
                </c:ext>
              </c:extLst>
              <c:f>Investissements!$C$31:$D$31</c:f>
              <c:numCache>
                <c:formatCode>0</c:formatCode>
                <c:ptCount val="2"/>
                <c:pt idx="1">
                  <c:v>36.564896884627707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1-45DF-9184-5B24CD2DD973}"/>
            </c:ext>
          </c:extLst>
        </c:ser>
        <c:ser>
          <c:idx val="5"/>
          <c:order val="5"/>
          <c:tx>
            <c:strRef>
              <c:f>Investissements!$B$33</c:f>
              <c:strCache>
                <c:ptCount val="1"/>
                <c:pt idx="0">
                  <c:v>ThreeME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Investissements!$C$33:$F$33</c15:sqref>
                  </c15:fullRef>
                </c:ext>
              </c:extLst>
              <c:f>Investissements!$C$33:$D$33</c:f>
              <c:numCache>
                <c:formatCode>0</c:formatCode>
                <c:ptCount val="2"/>
                <c:pt idx="0">
                  <c:v>20.707975643832604</c:v>
                </c:pt>
                <c:pt idx="1">
                  <c:v>35.234176842882029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F1-45DF-9184-5B24CD2DD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452079"/>
        <c:axId val="27647412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Investissements!$B$32</c15:sqref>
                        </c15:formulaRef>
                      </c:ext>
                    </c:extLst>
                    <c:strCache>
                      <c:ptCount val="1"/>
                      <c:pt idx="0">
                        <c:v>ThreeME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Investissements!$C$1:$F$1</c15:sqref>
                        </c15:fullRef>
                        <c15:formulaRef>
                          <c15:sqref>Investissements!$C$1:$D$1</c15:sqref>
                        </c15:formulaRef>
                      </c:ext>
                    </c:extLst>
                    <c:strCache>
                      <c:ptCount val="2"/>
                      <c:pt idx="0">
                        <c:v>2021</c:v>
                      </c:pt>
                      <c:pt idx="1">
                        <c:v>2030 AMS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Investissements!$C$32:$F$32</c15:sqref>
                        </c15:fullRef>
                        <c15:formulaRef>
                          <c15:sqref>Investissements!$C$32:$D$32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19.857168349999998</c:v>
                      </c:pt>
                      <c:pt idx="1">
                        <c:v>33.7865464628917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2F1-45DF-9184-5B24CD2DD97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Investissements!$B$28</c:f>
              <c:strCache>
                <c:ptCount val="1"/>
                <c:pt idx="0">
                  <c:v>I4CE constaté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3954505686789186E-2"/>
                  <c:y val="-9.756097560975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2F1-45DF-9184-5B24CD2DD9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Investissements!$C$28:$F$28</c15:sqref>
                  </c15:fullRef>
                </c:ext>
              </c:extLst>
              <c:f>Investissements!$C$28:$D$28</c:f>
              <c:numCache>
                <c:formatCode>0</c:formatCode>
                <c:ptCount val="2"/>
                <c:pt idx="0">
                  <c:v>15.194627915081327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F1-45DF-9184-5B24CD2DD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6452079"/>
        <c:axId val="276474127"/>
      </c:lineChart>
      <c:catAx>
        <c:axId val="2764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74127"/>
        <c:crosses val="autoZero"/>
        <c:auto val="1"/>
        <c:lblAlgn val="ctr"/>
        <c:lblOffset val="100"/>
        <c:noMultiLvlLbl val="0"/>
      </c:catAx>
      <c:valAx>
        <c:axId val="2764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Tertiaire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Investissements!$B$36</c:f>
              <c:strCache>
                <c:ptCount val="1"/>
                <c:pt idx="0">
                  <c:v>I4CE run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Investissements!$C$36:$F$36</c15:sqref>
                  </c15:fullRef>
                </c:ext>
              </c:extLst>
              <c:f>Investissements!$C$36:$D$36</c:f>
              <c:numCache>
                <c:formatCode>0.0</c:formatCode>
                <c:ptCount val="2"/>
                <c:pt idx="1">
                  <c:v>22.258019933966832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E-46DE-A7CE-8095260FE21F}"/>
            </c:ext>
          </c:extLst>
        </c:ser>
        <c:ser>
          <c:idx val="2"/>
          <c:order val="2"/>
          <c:tx>
            <c:strRef>
              <c:f>Investissements!$B$37</c:f>
              <c:strCache>
                <c:ptCount val="1"/>
                <c:pt idx="0">
                  <c:v>JPF-SM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Investissements!$C$37:$F$37</c15:sqref>
                  </c15:fullRef>
                </c:ext>
              </c:extLst>
              <c:f>Investissements!$C$37:$D$37</c:f>
              <c:numCache>
                <c:formatCode>0.0</c:formatCode>
                <c:ptCount val="2"/>
                <c:pt idx="1">
                  <c:v>27.167401494723016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E-46DE-A7CE-8095260FE21F}"/>
            </c:ext>
          </c:extLst>
        </c:ser>
        <c:ser>
          <c:idx val="5"/>
          <c:order val="5"/>
          <c:tx>
            <c:strRef>
              <c:f>Investissements!$B$40</c:f>
              <c:strCache>
                <c:ptCount val="1"/>
                <c:pt idx="0">
                  <c:v>ThreeME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Investissements!$C$40:$F$40</c15:sqref>
                  </c15:fullRef>
                </c:ext>
              </c:extLst>
              <c:f>Investissements!$C$40:$D$40</c:f>
              <c:numCache>
                <c:formatCode>0</c:formatCode>
                <c:ptCount val="2"/>
                <c:pt idx="0">
                  <c:v>5.4801823550642146</c:v>
                </c:pt>
                <c:pt idx="1">
                  <c:v>15.516861858271165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EE-46DE-A7CE-8095260FE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452079"/>
        <c:axId val="27647412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Investissements!$B$38</c15:sqref>
                        </c15:formulaRef>
                      </c:ext>
                    </c:extLst>
                    <c:strCache>
                      <c:ptCount val="1"/>
                      <c:pt idx="0">
                        <c:v>Tresor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Investissements!$C$1:$F$1</c15:sqref>
                        </c15:fullRef>
                        <c15:formulaRef>
                          <c15:sqref>Investissements!$C$1:$D$1</c15:sqref>
                        </c15:formulaRef>
                      </c:ext>
                    </c:extLst>
                    <c:strCache>
                      <c:ptCount val="2"/>
                      <c:pt idx="0">
                        <c:v>2021</c:v>
                      </c:pt>
                      <c:pt idx="1">
                        <c:v>2030 AMS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Investissements!$C$38:$F$38</c15:sqref>
                        </c15:fullRef>
                        <c15:formulaRef>
                          <c15:sqref>Investissements!$C$38:$D$38</c15:sqref>
                        </c15:formulaRef>
                      </c:ext>
                    </c:extLst>
                    <c:numCache>
                      <c:formatCode>0.0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9EE-46DE-A7CE-8095260FE21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Investissements!$B$39</c15:sqref>
                        </c15:formulaRef>
                      </c:ext>
                    </c:extLst>
                    <c:strCache>
                      <c:ptCount val="1"/>
                      <c:pt idx="0">
                        <c:v>ThreeME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Investissements!$C$1:$F$1</c15:sqref>
                        </c15:fullRef>
                        <c15:formulaRef>
                          <c15:sqref>Investissements!$C$1:$D$1</c15:sqref>
                        </c15:formulaRef>
                      </c:ext>
                    </c:extLst>
                    <c:strCache>
                      <c:ptCount val="2"/>
                      <c:pt idx="0">
                        <c:v>2021</c:v>
                      </c:pt>
                      <c:pt idx="1">
                        <c:v>2030 AMS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Investissements!$C$39:$F$39</c15:sqref>
                        </c15:fullRef>
                        <c15:formulaRef>
                          <c15:sqref>Investissements!$C$39:$D$39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5.2550237398805999</c:v>
                      </c:pt>
                      <c:pt idx="1">
                        <c:v>14.87933651666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9EE-46DE-A7CE-8095260FE21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Investissements!$B$35</c:f>
              <c:strCache>
                <c:ptCount val="1"/>
                <c:pt idx="0">
                  <c:v>I4CE constaté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882833543444865E-2"/>
                  <c:y val="-6.50406504065039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EE-46DE-A7CE-8095260FE2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Investissements!$C$35:$F$35</c15:sqref>
                  </c15:fullRef>
                </c:ext>
              </c:extLst>
              <c:f>Investissements!$C$35:$D$35</c:f>
              <c:numCache>
                <c:formatCode>0.0</c:formatCode>
                <c:ptCount val="2"/>
                <c:pt idx="0">
                  <c:v>5.3661344699355551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EE-46DE-A7CE-8095260FE2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6452079"/>
        <c:axId val="276474127"/>
      </c:lineChart>
      <c:catAx>
        <c:axId val="2764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74127"/>
        <c:crosses val="autoZero"/>
        <c:auto val="1"/>
        <c:lblAlgn val="ctr"/>
        <c:lblOffset val="100"/>
        <c:noMultiLvlLbl val="0"/>
      </c:catAx>
      <c:valAx>
        <c:axId val="2764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Energie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3881483318522188E-2"/>
          <c:y val="0.12231707317073173"/>
          <c:w val="0.87762332857999048"/>
          <c:h val="0.66193745598873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Investissements!$B$49</c:f>
              <c:strCache>
                <c:ptCount val="1"/>
                <c:pt idx="0">
                  <c:v>I4CE run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Investissements!$C$49:$F$49</c15:sqref>
                  </c15:fullRef>
                </c:ext>
              </c:extLst>
              <c:f>Investissements!$C$49:$D$49</c:f>
              <c:numCache>
                <c:formatCode>General</c:formatCode>
                <c:ptCount val="2"/>
                <c:pt idx="1">
                  <c:v>30.079507974094447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E-426A-B203-3CE2C22E3D79}"/>
            </c:ext>
          </c:extLst>
        </c:ser>
        <c:ser>
          <c:idx val="2"/>
          <c:order val="2"/>
          <c:tx>
            <c:strRef>
              <c:f>Investissements!$B$50</c:f>
              <c:strCache>
                <c:ptCount val="1"/>
                <c:pt idx="0">
                  <c:v>JPF-SM*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Investissements!$C$50:$F$50</c15:sqref>
                  </c15:fullRef>
                </c:ext>
              </c:extLst>
              <c:f>Investissements!$C$50:$D$50</c:f>
              <c:numCache>
                <c:formatCode>0.0</c:formatCode>
                <c:ptCount val="2"/>
                <c:pt idx="1">
                  <c:v>27.410935349839463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E-426A-B203-3CE2C22E3D79}"/>
            </c:ext>
          </c:extLst>
        </c:ser>
        <c:ser>
          <c:idx val="3"/>
          <c:order val="3"/>
          <c:tx>
            <c:strRef>
              <c:f>Investissements!$B$51</c:f>
              <c:strCache>
                <c:ptCount val="1"/>
                <c:pt idx="0">
                  <c:v>Tresor*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Investissements!$C$51:$F$51</c15:sqref>
                  </c15:fullRef>
                </c:ext>
              </c:extLst>
              <c:f>Investissements!$C$51:$D$51</c:f>
              <c:numCache>
                <c:formatCode>0.0</c:formatCode>
                <c:ptCount val="2"/>
                <c:pt idx="1">
                  <c:v>35.410935349839463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E-426A-B203-3CE2C22E3D79}"/>
            </c:ext>
          </c:extLst>
        </c:ser>
        <c:ser>
          <c:idx val="5"/>
          <c:order val="5"/>
          <c:tx>
            <c:strRef>
              <c:f>Investissements!$B$53</c:f>
              <c:strCache>
                <c:ptCount val="1"/>
                <c:pt idx="0">
                  <c:v>ThreeME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Investissements!$C$53:$F$53</c15:sqref>
                  </c15:fullRef>
                </c:ext>
              </c:extLst>
              <c:f>Investissements!$C$53:$D$53</c:f>
              <c:numCache>
                <c:formatCode>0</c:formatCode>
                <c:ptCount val="2"/>
                <c:pt idx="0">
                  <c:v>9.6261051921791925</c:v>
                </c:pt>
                <c:pt idx="1">
                  <c:v>20.380306917791955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5E-426A-B203-3CE2C22E3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452079"/>
        <c:axId val="27647412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Investissements!$B$52</c15:sqref>
                        </c15:formulaRef>
                      </c:ext>
                    </c:extLst>
                    <c:strCache>
                      <c:ptCount val="1"/>
                      <c:pt idx="0">
                        <c:v>ThreeME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Investissements!$C$1:$F$1</c15:sqref>
                        </c15:fullRef>
                        <c15:formulaRef>
                          <c15:sqref>Investissements!$C$1:$D$1</c15:sqref>
                        </c15:formulaRef>
                      </c:ext>
                    </c:extLst>
                    <c:strCache>
                      <c:ptCount val="2"/>
                      <c:pt idx="0">
                        <c:v>2021</c:v>
                      </c:pt>
                      <c:pt idx="1">
                        <c:v>2030 AMS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Investissements!$C$52:$F$52</c15:sqref>
                        </c15:fullRef>
                        <c15:formulaRef>
                          <c15:sqref>Investissements!$C$52:$D$52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9.2306073101278798</c:v>
                      </c:pt>
                      <c:pt idx="1">
                        <c:v>19.542962211846799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D5E-426A-B203-3CE2C22E3D7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Investissements!$B$48</c:f>
              <c:strCache>
                <c:ptCount val="1"/>
                <c:pt idx="0">
                  <c:v>I4CE constaté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Investissements!$C$1:$D$1</c:f>
              <c:strCache>
                <c:ptCount val="2"/>
                <c:pt idx="0">
                  <c:v>2021</c:v>
                </c:pt>
                <c:pt idx="1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Investissements!$C$48:$F$48</c15:sqref>
                  </c15:fullRef>
                </c:ext>
              </c:extLst>
              <c:f>Investissements!$C$48:$D$48</c:f>
              <c:numCache>
                <c:formatCode>General</c:formatCode>
                <c:ptCount val="2"/>
                <c:pt idx="0" formatCode="0.0">
                  <c:v>18.410935349839463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5E-426A-B203-3CE2C22E3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452079"/>
        <c:axId val="276474127"/>
      </c:lineChart>
      <c:catAx>
        <c:axId val="2764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74127"/>
        <c:crosses val="autoZero"/>
        <c:auto val="1"/>
        <c:lblAlgn val="ctr"/>
        <c:lblOffset val="100"/>
        <c:noMultiLvlLbl val="0"/>
      </c:catAx>
      <c:valAx>
        <c:axId val="2764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31110973332E-2"/>
          <c:y val="0.86636130849497472"/>
          <c:w val="0.62537293074586153"/>
          <c:h val="9.1881014873140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 Surcoût VUL, PL</a:t>
            </a:r>
          </a:p>
          <a:p>
            <a:pPr>
              <a:defRPr/>
            </a:pPr>
            <a:r>
              <a:rPr lang="fr-FR" sz="1100"/>
              <a:t>Surcoût par rapport à</a:t>
            </a:r>
            <a:r>
              <a:rPr lang="fr-FR" sz="1100" baseline="0"/>
              <a:t> l'alternative carbonée</a:t>
            </a:r>
            <a:endParaRPr lang="fr-F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Investissements!$B$18</c:f>
              <c:strCache>
                <c:ptCount val="1"/>
                <c:pt idx="0">
                  <c:v>I4CE run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Investissements!$D$1</c:f>
              <c:strCache>
                <c:ptCount val="1"/>
                <c:pt idx="0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Investissements!$C$18:$F$18</c15:sqref>
                  </c15:fullRef>
                </c:ext>
              </c:extLst>
              <c:f>Investissements!$D$18</c:f>
              <c:numCache>
                <c:formatCode>0.0</c:formatCode>
                <c:ptCount val="1"/>
                <c:pt idx="0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D-4493-988C-213CA8D5C32C}"/>
            </c:ext>
          </c:extLst>
        </c:ser>
        <c:ser>
          <c:idx val="2"/>
          <c:order val="2"/>
          <c:tx>
            <c:strRef>
              <c:f>Investissements!$B$19</c:f>
              <c:strCache>
                <c:ptCount val="1"/>
                <c:pt idx="0">
                  <c:v>JPF-SM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Investissements!$D$1</c:f>
              <c:strCache>
                <c:ptCount val="1"/>
                <c:pt idx="0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Investissements!$C$19:$F$19</c15:sqref>
                  </c15:fullRef>
                </c:ext>
              </c:extLst>
              <c:f>Investissements!$D$19</c:f>
              <c:numCache>
                <c:formatCode>0.0</c:formatCode>
                <c:ptCount val="1"/>
                <c:pt idx="0">
                  <c:v>4.3873999435267832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D-4493-988C-213CA8D5C32C}"/>
            </c:ext>
          </c:extLst>
        </c:ser>
        <c:ser>
          <c:idx val="3"/>
          <c:order val="3"/>
          <c:tx>
            <c:strRef>
              <c:f>Investissements!$B$20</c:f>
              <c:strCache>
                <c:ptCount val="1"/>
                <c:pt idx="0">
                  <c:v>Tresor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Investissements!$D$1</c:f>
              <c:strCache>
                <c:ptCount val="1"/>
                <c:pt idx="0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Investissements!$C$20:$F$20</c15:sqref>
                  </c15:fullRef>
                </c:ext>
              </c:extLst>
              <c:f>Investissements!$D$20</c:f>
              <c:numCache>
                <c:formatCode>0.0</c:formatCode>
                <c:ptCount val="1"/>
                <c:pt idx="0">
                  <c:v>1.6886579171055891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D-4493-988C-213CA8D5C32C}"/>
            </c:ext>
          </c:extLst>
        </c:ser>
        <c:ser>
          <c:idx val="5"/>
          <c:order val="5"/>
          <c:tx>
            <c:strRef>
              <c:f>Investissements!$B$22</c:f>
              <c:strCache>
                <c:ptCount val="1"/>
                <c:pt idx="0">
                  <c:v>ThreeME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Investissements!$C$1:$F$1</c15:sqref>
                  </c15:fullRef>
                </c:ext>
              </c:extLst>
              <c:f>Investissements!$D$1</c:f>
              <c:strCache>
                <c:ptCount val="1"/>
                <c:pt idx="0">
                  <c:v>2030 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Investissements!$C$22:$F$22</c15:sqref>
                  </c15:fullRef>
                </c:ext>
              </c:extLst>
              <c:f>Investissements!$D$22</c:f>
              <c:numCache>
                <c:formatCode>0</c:formatCode>
                <c:ptCount val="1"/>
                <c:pt idx="0">
                  <c:v>0.497032721588263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3D-4493-988C-213CA8D5C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452079"/>
        <c:axId val="27647412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Investissements!$B$21</c15:sqref>
                        </c15:formulaRef>
                      </c:ext>
                    </c:extLst>
                    <c:strCache>
                      <c:ptCount val="1"/>
                      <c:pt idx="0">
                        <c:v>ThreeME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Investissements!$C$1:$F$1</c15:sqref>
                        </c15:fullRef>
                        <c15:formulaRef>
                          <c15:sqref>Investissements!$D$1</c15:sqref>
                        </c15:formulaRef>
                      </c:ext>
                    </c:extLst>
                    <c:strCache>
                      <c:ptCount val="1"/>
                      <c:pt idx="0">
                        <c:v>2030 AMS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Investissements!$C$21:$F$21</c15:sqref>
                        </c15:fullRef>
                        <c15:formulaRef>
                          <c15:sqref>Investissements!$D$21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0.476611649433549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A3D-4493-988C-213CA8D5C32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6452079"/>
        <c:axId val="2764741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Investissements!$B$17</c15:sqref>
                        </c15:formulaRef>
                      </c:ext>
                    </c:extLst>
                    <c:strCache>
                      <c:ptCount val="1"/>
                      <c:pt idx="0">
                        <c:v>I4CE constaté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25400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Investissements!$C$1:$F$1</c15:sqref>
                        </c15:fullRef>
                        <c15:formulaRef>
                          <c15:sqref>Investissements!$D$1</c15:sqref>
                        </c15:formulaRef>
                      </c:ext>
                    </c:extLst>
                    <c:strCache>
                      <c:ptCount val="1"/>
                      <c:pt idx="0">
                        <c:v>2030 AMS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Investissements!$C$17:$F$17</c15:sqref>
                        </c15:fullRef>
                        <c15:formulaRef>
                          <c15:sqref>Investissements!$D$17</c15:sqref>
                        </c15:formulaRef>
                      </c:ext>
                    </c:extLst>
                    <c:numCache>
                      <c:formatCode>0</c:formatCode>
                      <c:ptCount val="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A3D-4493-988C-213CA8D5C32C}"/>
                  </c:ext>
                </c:extLst>
              </c15:ser>
            </c15:filteredLineSeries>
          </c:ext>
        </c:extLst>
      </c:lineChart>
      <c:catAx>
        <c:axId val="2764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74127"/>
        <c:crosses val="autoZero"/>
        <c:auto val="1"/>
        <c:lblAlgn val="ctr"/>
        <c:lblOffset val="100"/>
        <c:noMultiLvlLbl val="0"/>
      </c:catAx>
      <c:valAx>
        <c:axId val="2764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Energie par</a:t>
            </a:r>
            <a:r>
              <a:rPr lang="fr-FR" baseline="0"/>
              <a:t> poste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Investissements!$B$56</c:f>
              <c:strCache>
                <c:ptCount val="1"/>
                <c:pt idx="0">
                  <c:v>I4CE run2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Investissements!$C$54:$H$55</c:f>
              <c:multiLvlStrCache>
                <c:ptCount val="6"/>
                <c:lvl>
                  <c:pt idx="0">
                    <c:v>EnR électriques</c:v>
                  </c:pt>
                  <c:pt idx="1">
                    <c:v>Biométhane, chaleur renouvelable, biocarbs</c:v>
                  </c:pt>
                  <c:pt idx="2">
                    <c:v>Réseaux élec &amp; flexibilités</c:v>
                  </c:pt>
                  <c:pt idx="3">
                    <c:v>EnR électriques</c:v>
                  </c:pt>
                  <c:pt idx="4">
                    <c:v>Biométhane, chaleur renouvelable, biocarbs</c:v>
                  </c:pt>
                  <c:pt idx="5">
                    <c:v>Réseaux élec &amp; flexibilités</c:v>
                  </c:pt>
                </c:lvl>
                <c:lvl>
                  <c:pt idx="0">
                    <c:v>2021</c:v>
                  </c:pt>
                  <c:pt idx="3">
                    <c:v>2030</c:v>
                  </c:pt>
                </c:lvl>
              </c:multiLvlStrCache>
            </c:multiLvlStrRef>
          </c:cat>
          <c:val>
            <c:numRef>
              <c:f>Investissements!$C$56:$H$56</c:f>
              <c:numCache>
                <c:formatCode>General</c:formatCode>
                <c:ptCount val="6"/>
                <c:pt idx="0">
                  <c:v>6.1086706767908225</c:v>
                </c:pt>
                <c:pt idx="1">
                  <c:v>1.4525000548831455</c:v>
                </c:pt>
                <c:pt idx="2" formatCode="0.0">
                  <c:v>6.1315170870402635</c:v>
                </c:pt>
                <c:pt idx="3" formatCode="0.0">
                  <c:v>10.394188382288457</c:v>
                </c:pt>
                <c:pt idx="4">
                  <c:v>2.8771234258794816</c:v>
                </c:pt>
                <c:pt idx="5">
                  <c:v>11.039361824463091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A-477C-8937-6F5D69CF50A2}"/>
            </c:ext>
          </c:extLst>
        </c:ser>
        <c:ser>
          <c:idx val="0"/>
          <c:order val="2"/>
          <c:tx>
            <c:strRef>
              <c:f>Investissements!$B$58</c:f>
              <c:strCache>
                <c:ptCount val="1"/>
                <c:pt idx="0">
                  <c:v>ThreeME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Investissements!$C$54:$H$55</c:f>
              <c:multiLvlStrCache>
                <c:ptCount val="6"/>
                <c:lvl>
                  <c:pt idx="0">
                    <c:v>EnR électriques</c:v>
                  </c:pt>
                  <c:pt idx="1">
                    <c:v>Biométhane, chaleur renouvelable, biocarbs</c:v>
                  </c:pt>
                  <c:pt idx="2">
                    <c:v>Réseaux élec &amp; flexibilités</c:v>
                  </c:pt>
                  <c:pt idx="3">
                    <c:v>EnR électriques</c:v>
                  </c:pt>
                  <c:pt idx="4">
                    <c:v>Biométhane, chaleur renouvelable, biocarbs</c:v>
                  </c:pt>
                  <c:pt idx="5">
                    <c:v>Réseaux élec &amp; flexibilités</c:v>
                  </c:pt>
                </c:lvl>
                <c:lvl>
                  <c:pt idx="0">
                    <c:v>2021</c:v>
                  </c:pt>
                  <c:pt idx="3">
                    <c:v>2030</c:v>
                  </c:pt>
                </c:lvl>
              </c:multiLvlStrCache>
            </c:multiLvlStrRef>
          </c:cat>
          <c:val>
            <c:numRef>
              <c:f>Investissements!$C$58:$H$58</c:f>
              <c:numCache>
                <c:formatCode>General</c:formatCode>
                <c:ptCount val="6"/>
                <c:pt idx="0">
                  <c:v>7.4553087623296426</c:v>
                </c:pt>
                <c:pt idx="1">
                  <c:v>2.0574919911671792</c:v>
                </c:pt>
                <c:pt idx="2" formatCode="0.0">
                  <c:v>0</c:v>
                </c:pt>
                <c:pt idx="3" formatCode="0.0">
                  <c:v>14.438460257223742</c:v>
                </c:pt>
                <c:pt idx="4">
                  <c:v>5.9280698193216175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2A-477C-8937-6F5D69CF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738879"/>
        <c:axId val="650735135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Investissements!$B$57</c15:sqref>
                        </c15:formulaRef>
                      </c:ext>
                    </c:extLst>
                    <c:strCache>
                      <c:ptCount val="1"/>
                      <c:pt idx="0">
                        <c:v>ThreeME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Investissements!$C$54:$H$55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EnR électriques</c:v>
                        </c:pt>
                        <c:pt idx="1">
                          <c:v>Biométhane, chaleur renouvelable, biocarbs</c:v>
                        </c:pt>
                        <c:pt idx="2">
                          <c:v>Réseaux élec &amp; flexibilités</c:v>
                        </c:pt>
                        <c:pt idx="3">
                          <c:v>EnR électriques</c:v>
                        </c:pt>
                        <c:pt idx="4">
                          <c:v>Biométhane, chaleur renouvelable, biocarbs</c:v>
                        </c:pt>
                        <c:pt idx="5">
                          <c:v>Réseaux élec &amp; flexibilités</c:v>
                        </c:pt>
                      </c:lvl>
                      <c:lvl>
                        <c:pt idx="0">
                          <c:v>2021</c:v>
                        </c:pt>
                        <c:pt idx="3">
                          <c:v>2030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Investissements!$C$57:$H$57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7.1490001601822701</c:v>
                      </c:pt>
                      <c:pt idx="1">
                        <c:v>1.97295793418375</c:v>
                      </c:pt>
                      <c:pt idx="3" formatCode="0.0">
                        <c:v>13.8452420928873</c:v>
                      </c:pt>
                      <c:pt idx="4">
                        <c:v>5.6845093126175303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32A-477C-8937-6F5D69CF50A2}"/>
                  </c:ext>
                </c:extLst>
              </c15:ser>
            </c15:filteredBarSeries>
          </c:ext>
        </c:extLst>
      </c:barChart>
      <c:catAx>
        <c:axId val="65073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0735135"/>
        <c:crosses val="autoZero"/>
        <c:auto val="1"/>
        <c:lblAlgn val="ctr"/>
        <c:lblOffset val="100"/>
        <c:noMultiLvlLbl val="0"/>
      </c:catAx>
      <c:valAx>
        <c:axId val="65073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073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0</xdr:row>
      <xdr:rowOff>9525</xdr:rowOff>
    </xdr:from>
    <xdr:to>
      <xdr:col>11</xdr:col>
      <xdr:colOff>561975</xdr:colOff>
      <xdr:row>23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5AC19A3-9EFA-4681-A996-168B62E22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141194</xdr:colOff>
      <xdr:row>45</xdr:row>
      <xdr:rowOff>68917</xdr:rowOff>
    </xdr:from>
    <xdr:to>
      <xdr:col>18</xdr:col>
      <xdr:colOff>722219</xdr:colOff>
      <xdr:row>68</xdr:row>
      <xdr:rowOff>145117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8D7A3D4-40D4-41BF-AB3E-578C25A3C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183216</xdr:colOff>
      <xdr:row>45</xdr:row>
      <xdr:rowOff>40342</xdr:rowOff>
    </xdr:from>
    <xdr:to>
      <xdr:col>24</xdr:col>
      <xdr:colOff>2241</xdr:colOff>
      <xdr:row>68</xdr:row>
      <xdr:rowOff>116542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A8DBD49-5254-49CA-8F71-59AA8CC06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0</xdr:row>
      <xdr:rowOff>0</xdr:rowOff>
    </xdr:from>
    <xdr:to>
      <xdr:col>16</xdr:col>
      <xdr:colOff>600075</xdr:colOff>
      <xdr:row>23</xdr:row>
      <xdr:rowOff>76200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A870312-3650-4843-BE78-96DCDAB31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24</xdr:row>
      <xdr:rowOff>180975</xdr:rowOff>
    </xdr:from>
    <xdr:to>
      <xdr:col>11</xdr:col>
      <xdr:colOff>590550</xdr:colOff>
      <xdr:row>43</xdr:row>
      <xdr:rowOff>66675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CE0A2E3D-343C-4EA4-AC2C-4CA94ECD0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742950</xdr:colOff>
      <xdr:row>25</xdr:row>
      <xdr:rowOff>9525</xdr:rowOff>
    </xdr:from>
    <xdr:to>
      <xdr:col>16</xdr:col>
      <xdr:colOff>561975</xdr:colOff>
      <xdr:row>43</xdr:row>
      <xdr:rowOff>85725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84E65D7D-7725-4C1F-BEF3-08D3019C8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300878</xdr:colOff>
      <xdr:row>45</xdr:row>
      <xdr:rowOff>78442</xdr:rowOff>
    </xdr:from>
    <xdr:to>
      <xdr:col>14</xdr:col>
      <xdr:colOff>119903</xdr:colOff>
      <xdr:row>69</xdr:row>
      <xdr:rowOff>154642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42583544-E922-481E-995D-A5EE3D03F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179295</xdr:colOff>
      <xdr:row>0</xdr:row>
      <xdr:rowOff>0</xdr:rowOff>
    </xdr:from>
    <xdr:to>
      <xdr:col>21</xdr:col>
      <xdr:colOff>760320</xdr:colOff>
      <xdr:row>23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B929568-89FB-4CFE-AA56-A6197BE39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184896</xdr:colOff>
      <xdr:row>69</xdr:row>
      <xdr:rowOff>146797</xdr:rowOff>
    </xdr:from>
    <xdr:to>
      <xdr:col>15</xdr:col>
      <xdr:colOff>184896</xdr:colOff>
      <xdr:row>85</xdr:row>
      <xdr:rowOff>32497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E2349CBE-6E40-42BB-A29F-69F00586B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0.04987</cdr:x>
      <cdr:y>0.93257</cdr:y>
    </cdr:from>
    <cdr:to>
      <cdr:x>0.84036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F6B5A3DA-50FB-4A05-BE64-958D26E11963}"/>
            </a:ext>
          </a:extLst>
        </cdr:cNvPr>
        <cdr:cNvSpPr txBox="1"/>
      </cdr:nvSpPr>
      <cdr:spPr>
        <a:xfrm xmlns:a="http://schemas.openxmlformats.org/drawingml/2006/main">
          <a:off x="180975" y="2913528"/>
          <a:ext cx="2868706" cy="210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900">
              <a:solidFill>
                <a:schemeClr val="tx1">
                  <a:lumMod val="65000"/>
                  <a:lumOff val="35000"/>
                </a:schemeClr>
              </a:solidFill>
            </a:rPr>
            <a:t>*2021 supposé égal à l'historique</a:t>
          </a:r>
          <a:r>
            <a:rPr lang="fr-FR" sz="900" baseline="0">
              <a:solidFill>
                <a:schemeClr val="tx1">
                  <a:lumMod val="65000"/>
                  <a:lumOff val="35000"/>
                </a:schemeClr>
              </a:solidFill>
            </a:rPr>
            <a:t> I4CE</a:t>
          </a:r>
          <a:endParaRPr lang="fr-FR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0268B-28BE-461C-B02D-6F06E79741B2}">
  <dimension ref="A1:H86"/>
  <sheetViews>
    <sheetView tabSelected="1" topLeftCell="A37" zoomScale="85" zoomScaleNormal="85" workbookViewId="0">
      <selection activeCell="E18" sqref="E18"/>
    </sheetView>
  </sheetViews>
  <sheetFormatPr baseColWidth="10" defaultRowHeight="15" x14ac:dyDescent="0.25"/>
  <cols>
    <col min="2" max="2" width="13.140625" customWidth="1"/>
  </cols>
  <sheetData>
    <row r="1" spans="1:7" x14ac:dyDescent="0.25">
      <c r="C1" s="6">
        <v>2021</v>
      </c>
      <c r="D1" s="5" t="s">
        <v>0</v>
      </c>
      <c r="E1" s="6" t="s">
        <v>3</v>
      </c>
      <c r="F1" s="5" t="s">
        <v>4</v>
      </c>
    </row>
    <row r="2" spans="1:7" x14ac:dyDescent="0.25">
      <c r="B2" s="1" t="s">
        <v>5</v>
      </c>
      <c r="C2" s="7"/>
      <c r="D2" s="2"/>
      <c r="E2" s="7"/>
      <c r="F2" s="2"/>
      <c r="G2" s="3"/>
    </row>
    <row r="3" spans="1:7" x14ac:dyDescent="0.25">
      <c r="B3" t="s">
        <v>14</v>
      </c>
      <c r="C3" s="10">
        <v>12.278311413422262</v>
      </c>
      <c r="D3" s="11"/>
      <c r="E3" s="10"/>
      <c r="F3" s="11"/>
      <c r="G3" s="3"/>
    </row>
    <row r="4" spans="1:7" x14ac:dyDescent="0.25">
      <c r="B4" t="s">
        <v>2</v>
      </c>
      <c r="C4" s="10"/>
      <c r="D4" s="11">
        <v>44.796895171433214</v>
      </c>
      <c r="E4" s="10">
        <f>D4-C3</f>
        <v>32.518583758010948</v>
      </c>
      <c r="F4" s="11"/>
    </row>
    <row r="5" spans="1:7" x14ac:dyDescent="0.25">
      <c r="B5" t="s">
        <v>7</v>
      </c>
      <c r="C5" s="10"/>
      <c r="D5" s="11">
        <v>40.025050559999997</v>
      </c>
      <c r="E5" s="10">
        <f>D5-C3</f>
        <v>27.746739146577735</v>
      </c>
      <c r="F5" s="11"/>
    </row>
    <row r="6" spans="1:7" x14ac:dyDescent="0.25">
      <c r="B6" t="s">
        <v>8</v>
      </c>
      <c r="C6" s="10"/>
      <c r="D6" s="11">
        <v>38.441250000000011</v>
      </c>
      <c r="E6" s="10">
        <f>D6-C3</f>
        <v>26.162938586577749</v>
      </c>
      <c r="F6" s="11"/>
    </row>
    <row r="7" spans="1:7" x14ac:dyDescent="0.25">
      <c r="A7" s="24">
        <v>2021</v>
      </c>
      <c r="B7" t="s">
        <v>9</v>
      </c>
      <c r="C7" s="10">
        <v>9.2843676150195495</v>
      </c>
      <c r="D7" s="11">
        <v>41.156783321427604</v>
      </c>
      <c r="E7" s="10">
        <f>D7-C3</f>
        <v>28.878471908005341</v>
      </c>
      <c r="F7" s="11">
        <f>D7-C7</f>
        <v>31.872415706408056</v>
      </c>
    </row>
    <row r="8" spans="1:7" x14ac:dyDescent="0.25">
      <c r="A8" s="24">
        <v>2022</v>
      </c>
      <c r="B8" t="s">
        <v>9</v>
      </c>
      <c r="C8" s="10">
        <f>C7*$D$86/$C$86</f>
        <v>9.6821689302046448</v>
      </c>
      <c r="D8" s="10">
        <f t="shared" ref="D8:F8" si="0">D7*$D$86/$C$86</f>
        <v>42.920201489786876</v>
      </c>
      <c r="E8" s="10">
        <f t="shared" si="0"/>
        <v>30.115809180923762</v>
      </c>
      <c r="F8" s="10">
        <f t="shared" si="0"/>
        <v>33.23803255958223</v>
      </c>
    </row>
    <row r="9" spans="1:7" x14ac:dyDescent="0.25">
      <c r="B9" s="1" t="s">
        <v>16</v>
      </c>
      <c r="C9" s="13"/>
      <c r="D9" s="14"/>
      <c r="E9" s="13"/>
      <c r="F9" s="14"/>
    </row>
    <row r="10" spans="1:7" x14ac:dyDescent="0.25">
      <c r="B10" t="s">
        <v>14</v>
      </c>
      <c r="C10" s="10">
        <v>0.99276702766672342</v>
      </c>
      <c r="D10" s="11"/>
      <c r="E10" s="10"/>
      <c r="F10" s="11"/>
    </row>
    <row r="11" spans="1:7" x14ac:dyDescent="0.25">
      <c r="B11" t="s">
        <v>2</v>
      </c>
      <c r="C11" s="10"/>
      <c r="D11" s="11">
        <v>11.245443018041382</v>
      </c>
      <c r="E11" s="10">
        <f>D11-C10</f>
        <v>10.252675990374659</v>
      </c>
      <c r="F11" s="11"/>
    </row>
    <row r="12" spans="1:7" x14ac:dyDescent="0.25">
      <c r="B12" t="s">
        <v>7</v>
      </c>
      <c r="C12" s="10"/>
      <c r="D12" s="11">
        <v>12.794607200000002</v>
      </c>
      <c r="E12" s="10">
        <f>D12-C10</f>
        <v>11.801840172333279</v>
      </c>
      <c r="F12" s="11"/>
    </row>
    <row r="13" spans="1:7" x14ac:dyDescent="0.25">
      <c r="B13" t="s">
        <v>8</v>
      </c>
      <c r="C13" s="10"/>
      <c r="D13" s="11">
        <v>8.4760841859098246</v>
      </c>
      <c r="E13" s="10">
        <f>D13-C10</f>
        <v>7.4833171582431008</v>
      </c>
      <c r="F13" s="11"/>
    </row>
    <row r="14" spans="1:7" x14ac:dyDescent="0.25">
      <c r="A14" s="24">
        <v>2021</v>
      </c>
      <c r="B14" t="s">
        <v>9</v>
      </c>
      <c r="C14" s="10">
        <v>0</v>
      </c>
      <c r="D14" s="11">
        <v>0.476611649433549</v>
      </c>
      <c r="E14" s="10">
        <f>D14/1000-C10</f>
        <v>-0.99229041601728984</v>
      </c>
      <c r="F14" s="11">
        <f>(D14-C14)/1000</f>
        <v>4.7661164943354898E-4</v>
      </c>
    </row>
    <row r="15" spans="1:7" x14ac:dyDescent="0.25">
      <c r="A15" s="24">
        <v>2022</v>
      </c>
      <c r="B15" t="s">
        <v>9</v>
      </c>
      <c r="C15" s="10">
        <f>C14*$D$86/$C$86</f>
        <v>0</v>
      </c>
      <c r="D15" s="10">
        <f t="shared" ref="D15" si="1">D14*$D$86/$C$86</f>
        <v>0.497032721588263</v>
      </c>
      <c r="E15" s="10">
        <f t="shared" ref="E15" si="2">E14*$D$86/$C$86</f>
        <v>-1.034806443915482</v>
      </c>
      <c r="F15" s="10">
        <f t="shared" ref="F15" si="3">F14*$D$86/$C$86</f>
        <v>4.9703272158826289E-4</v>
      </c>
    </row>
    <row r="16" spans="1:7" x14ac:dyDescent="0.25">
      <c r="B16" s="1" t="s">
        <v>15</v>
      </c>
      <c r="C16" s="13"/>
      <c r="D16" s="14"/>
      <c r="E16" s="13"/>
      <c r="F16" s="14"/>
    </row>
    <row r="17" spans="1:6" x14ac:dyDescent="0.25">
      <c r="B17" t="s">
        <v>14</v>
      </c>
      <c r="C17" s="10"/>
      <c r="D17" s="11"/>
      <c r="E17" s="10"/>
      <c r="F17" s="11"/>
    </row>
    <row r="18" spans="1:6" x14ac:dyDescent="0.25">
      <c r="B18" t="s">
        <v>2</v>
      </c>
      <c r="C18" s="10"/>
      <c r="D18" s="4">
        <f>1.1+1.1</f>
        <v>2.2000000000000002</v>
      </c>
      <c r="E18" s="10"/>
      <c r="F18" s="11"/>
    </row>
    <row r="19" spans="1:6" x14ac:dyDescent="0.25">
      <c r="B19" t="s">
        <v>7</v>
      </c>
      <c r="C19" s="10"/>
      <c r="D19" s="4">
        <v>4.3873999435267832</v>
      </c>
      <c r="E19" s="10"/>
      <c r="F19" s="11"/>
    </row>
    <row r="20" spans="1:6" x14ac:dyDescent="0.25">
      <c r="B20" t="s">
        <v>8</v>
      </c>
      <c r="C20" s="10"/>
      <c r="D20" s="4">
        <v>1.6886579171055891</v>
      </c>
      <c r="E20" s="10"/>
      <c r="F20" s="11"/>
    </row>
    <row r="21" spans="1:6" x14ac:dyDescent="0.25">
      <c r="A21" s="24">
        <v>2021</v>
      </c>
      <c r="B21" t="s">
        <v>9</v>
      </c>
      <c r="C21" s="10">
        <v>0</v>
      </c>
      <c r="D21" s="4">
        <v>0.476611649433549</v>
      </c>
      <c r="E21" s="10"/>
      <c r="F21" s="11"/>
    </row>
    <row r="22" spans="1:6" x14ac:dyDescent="0.25">
      <c r="A22" s="24">
        <v>2022</v>
      </c>
      <c r="B22" t="s">
        <v>9</v>
      </c>
      <c r="C22" s="10">
        <f>C21*$D$86/$C$86</f>
        <v>0</v>
      </c>
      <c r="D22" s="10">
        <f t="shared" ref="D22" si="4">D21*$D$86/$C$86</f>
        <v>0.497032721588263</v>
      </c>
      <c r="E22" s="10">
        <f t="shared" ref="E22" si="5">E21*$D$86/$C$86</f>
        <v>0</v>
      </c>
      <c r="F22" s="10">
        <f t="shared" ref="F22" si="6">F21*$D$86/$C$86</f>
        <v>0</v>
      </c>
    </row>
    <row r="23" spans="1:6" x14ac:dyDescent="0.25">
      <c r="C23" s="4"/>
      <c r="D23" s="4"/>
      <c r="E23" s="4"/>
      <c r="F23" s="4"/>
    </row>
    <row r="24" spans="1:6" x14ac:dyDescent="0.25">
      <c r="C24" s="4"/>
      <c r="D24" s="4"/>
      <c r="E24" s="4"/>
      <c r="F24" s="4"/>
    </row>
    <row r="25" spans="1:6" x14ac:dyDescent="0.25">
      <c r="C25" s="4"/>
      <c r="D25" s="4"/>
      <c r="E25" s="4"/>
      <c r="F25" s="4"/>
    </row>
    <row r="26" spans="1:6" x14ac:dyDescent="0.25">
      <c r="C26" s="6">
        <v>2021</v>
      </c>
      <c r="D26" s="5" t="s">
        <v>0</v>
      </c>
      <c r="E26" s="6" t="s">
        <v>3</v>
      </c>
      <c r="F26" s="5" t="s">
        <v>4</v>
      </c>
    </row>
    <row r="27" spans="1:6" x14ac:dyDescent="0.25">
      <c r="B27" s="1" t="s">
        <v>6</v>
      </c>
      <c r="C27" s="7"/>
      <c r="D27" s="2"/>
      <c r="E27" s="7"/>
      <c r="F27" s="2"/>
    </row>
    <row r="28" spans="1:6" x14ac:dyDescent="0.25">
      <c r="B28" t="s">
        <v>14</v>
      </c>
      <c r="C28" s="10">
        <v>15.194627915081327</v>
      </c>
      <c r="D28" s="15"/>
      <c r="E28" s="16"/>
      <c r="F28" s="15"/>
    </row>
    <row r="29" spans="1:6" x14ac:dyDescent="0.25">
      <c r="B29" t="s">
        <v>2</v>
      </c>
      <c r="C29" s="10"/>
      <c r="D29" s="11">
        <v>31.2189798208145</v>
      </c>
      <c r="E29" s="10">
        <f>D29-$C$28</f>
        <v>16.024351905733173</v>
      </c>
      <c r="F29" s="11"/>
    </row>
    <row r="30" spans="1:6" x14ac:dyDescent="0.25">
      <c r="B30" t="s">
        <v>7</v>
      </c>
      <c r="C30" s="10"/>
      <c r="D30" s="11">
        <v>26.6</v>
      </c>
      <c r="E30" s="10">
        <f>D30-$C$28</f>
        <v>11.405372084918675</v>
      </c>
      <c r="F30" s="11"/>
    </row>
    <row r="31" spans="1:6" x14ac:dyDescent="0.25">
      <c r="B31" t="s">
        <v>8</v>
      </c>
      <c r="C31" s="10"/>
      <c r="D31" s="11">
        <v>36.564896884627707</v>
      </c>
      <c r="E31" s="10">
        <f>D31-$C$28</f>
        <v>21.37026896954638</v>
      </c>
      <c r="F31" s="11"/>
    </row>
    <row r="32" spans="1:6" x14ac:dyDescent="0.25">
      <c r="A32" s="24">
        <v>2021</v>
      </c>
      <c r="B32" t="s">
        <v>9</v>
      </c>
      <c r="C32" s="10">
        <v>19.857168349999998</v>
      </c>
      <c r="D32" s="11">
        <v>33.7865464628917</v>
      </c>
      <c r="E32" s="10">
        <f>D32-$C$28</f>
        <v>18.591918547810373</v>
      </c>
      <c r="F32" s="11">
        <f>(D32-C32)</f>
        <v>13.929378112891701</v>
      </c>
    </row>
    <row r="33" spans="1:6" x14ac:dyDescent="0.25">
      <c r="A33" s="24">
        <v>2022</v>
      </c>
      <c r="B33" t="s">
        <v>9</v>
      </c>
      <c r="C33" s="10">
        <f>C32*$D$86/$C$86</f>
        <v>20.707975643832604</v>
      </c>
      <c r="D33" s="10">
        <f t="shared" ref="D33" si="7">D32*$D$86/$C$86</f>
        <v>35.234176842882029</v>
      </c>
      <c r="E33" s="10">
        <f t="shared" ref="E33" si="8">E32*$D$86/$C$86</f>
        <v>19.38851449885486</v>
      </c>
      <c r="F33" s="10">
        <f t="shared" ref="F33" si="9">F32*$D$86/$C$86</f>
        <v>14.526201199049428</v>
      </c>
    </row>
    <row r="34" spans="1:6" x14ac:dyDescent="0.25">
      <c r="B34" s="1" t="s">
        <v>10</v>
      </c>
      <c r="C34" s="13"/>
      <c r="D34" s="14"/>
      <c r="E34" s="13"/>
      <c r="F34" s="14"/>
    </row>
    <row r="35" spans="1:6" x14ac:dyDescent="0.25">
      <c r="B35" t="s">
        <v>14</v>
      </c>
      <c r="C35" s="8">
        <v>5.3661344699355551</v>
      </c>
      <c r="D35" s="17"/>
      <c r="E35" s="18"/>
      <c r="F35" s="17"/>
    </row>
    <row r="36" spans="1:6" x14ac:dyDescent="0.25">
      <c r="B36" t="s">
        <v>2</v>
      </c>
      <c r="C36" s="8"/>
      <c r="D36" s="4">
        <v>22.258019933966832</v>
      </c>
      <c r="E36" s="8">
        <f>D36-$C$35</f>
        <v>16.891885464031276</v>
      </c>
      <c r="F36" s="4"/>
    </row>
    <row r="37" spans="1:6" x14ac:dyDescent="0.25">
      <c r="B37" t="s">
        <v>7</v>
      </c>
      <c r="C37" s="8"/>
      <c r="D37" s="4">
        <v>27.167401494723016</v>
      </c>
      <c r="E37" s="8">
        <f>D37-$C$35</f>
        <v>21.80126702478746</v>
      </c>
      <c r="F37" s="4"/>
    </row>
    <row r="38" spans="1:6" x14ac:dyDescent="0.25">
      <c r="B38" t="s">
        <v>8</v>
      </c>
      <c r="C38" s="8"/>
      <c r="D38" s="4"/>
      <c r="E38" s="8"/>
      <c r="F38" s="4"/>
    </row>
    <row r="39" spans="1:6" x14ac:dyDescent="0.25">
      <c r="A39" s="24">
        <v>2021</v>
      </c>
      <c r="B39" t="s">
        <v>9</v>
      </c>
      <c r="C39" s="8">
        <v>5.2550237398805999</v>
      </c>
      <c r="D39" s="4">
        <v>14.87933651666</v>
      </c>
      <c r="E39" s="8">
        <f>D39-$C$35</f>
        <v>9.5132020467244445</v>
      </c>
      <c r="F39" s="4">
        <f>(D39-C39)</f>
        <v>9.6243127767794014</v>
      </c>
    </row>
    <row r="40" spans="1:6" x14ac:dyDescent="0.25">
      <c r="A40" s="24">
        <v>2022</v>
      </c>
      <c r="B40" t="s">
        <v>9</v>
      </c>
      <c r="C40" s="10">
        <f>C39*$D$86/$C$86</f>
        <v>5.4801823550642146</v>
      </c>
      <c r="D40" s="10">
        <f t="shared" ref="D40" si="10">D39*$D$86/$C$86</f>
        <v>15.516861858271165</v>
      </c>
      <c r="E40" s="10">
        <f t="shared" ref="E40" si="11">E39*$D$86/$C$86</f>
        <v>9.9208080833150767</v>
      </c>
      <c r="F40" s="10">
        <f t="shared" ref="F40" si="12">F39*$D$86/$C$86</f>
        <v>10.036679503206951</v>
      </c>
    </row>
    <row r="46" spans="1:6" x14ac:dyDescent="0.25">
      <c r="C46" s="6">
        <v>2021</v>
      </c>
      <c r="D46" s="5" t="s">
        <v>0</v>
      </c>
      <c r="E46" s="6" t="s">
        <v>3</v>
      </c>
      <c r="F46" s="5" t="s">
        <v>4</v>
      </c>
    </row>
    <row r="47" spans="1:6" x14ac:dyDescent="0.25">
      <c r="B47" s="1" t="s">
        <v>11</v>
      </c>
      <c r="C47" s="7"/>
      <c r="D47" s="2"/>
      <c r="E47" s="7"/>
      <c r="F47" s="2"/>
    </row>
    <row r="48" spans="1:6" x14ac:dyDescent="0.25">
      <c r="B48" t="s">
        <v>14</v>
      </c>
      <c r="C48" s="8">
        <v>18.410935349839463</v>
      </c>
      <c r="D48" s="3"/>
      <c r="E48" s="12"/>
      <c r="F48" s="3"/>
    </row>
    <row r="49" spans="1:8" x14ac:dyDescent="0.25">
      <c r="B49" t="s">
        <v>2</v>
      </c>
      <c r="C49" s="9"/>
      <c r="D49">
        <v>30.079507974094447</v>
      </c>
      <c r="E49" s="10">
        <f>D49-$C$28</f>
        <v>14.884880059013121</v>
      </c>
    </row>
    <row r="50" spans="1:8" x14ac:dyDescent="0.25">
      <c r="B50" t="s">
        <v>17</v>
      </c>
      <c r="C50" s="9"/>
      <c r="D50" s="19">
        <f>E50+$C$48</f>
        <v>27.410935349839463</v>
      </c>
      <c r="E50" s="8">
        <v>9</v>
      </c>
    </row>
    <row r="51" spans="1:8" x14ac:dyDescent="0.25">
      <c r="B51" t="s">
        <v>18</v>
      </c>
      <c r="C51" s="9"/>
      <c r="D51" s="19">
        <f>E51+$C$48</f>
        <v>35.410935349839463</v>
      </c>
      <c r="E51" s="9">
        <v>17</v>
      </c>
    </row>
    <row r="52" spans="1:8" x14ac:dyDescent="0.25">
      <c r="A52" s="24">
        <v>2021</v>
      </c>
      <c r="B52" t="s">
        <v>9</v>
      </c>
      <c r="C52" s="9">
        <v>9.2306073101278798</v>
      </c>
      <c r="D52">
        <v>19.542962211846799</v>
      </c>
      <c r="E52" s="8">
        <f>D52-$C$48</f>
        <v>1.1320268620073364</v>
      </c>
      <c r="F52" s="4">
        <f>(D52-C52)/1000</f>
        <v>1.0312354901718919E-2</v>
      </c>
    </row>
    <row r="53" spans="1:8" x14ac:dyDescent="0.25">
      <c r="A53" s="24">
        <v>2022</v>
      </c>
      <c r="B53" t="s">
        <v>9</v>
      </c>
      <c r="C53" s="10">
        <f>C52*$D$86/$C$86</f>
        <v>9.6261051921791925</v>
      </c>
      <c r="D53" s="10">
        <f t="shared" ref="D53" si="13">D52*$D$86/$C$86</f>
        <v>20.380306917791955</v>
      </c>
      <c r="E53" s="10">
        <f t="shared" ref="E53" si="14">E52*$D$86/$C$86</f>
        <v>1.1805300873431017</v>
      </c>
      <c r="F53" s="10">
        <f t="shared" ref="F53" si="15">F52*$D$86/$C$86</f>
        <v>1.0754201725612764E-2</v>
      </c>
    </row>
    <row r="54" spans="1:8" x14ac:dyDescent="0.25">
      <c r="B54" s="25" t="s">
        <v>23</v>
      </c>
      <c r="C54" s="26">
        <v>2021</v>
      </c>
      <c r="D54" s="27"/>
      <c r="E54" s="27"/>
      <c r="F54" s="26">
        <v>2030</v>
      </c>
      <c r="G54" s="27"/>
      <c r="H54" s="27"/>
    </row>
    <row r="55" spans="1:8" x14ac:dyDescent="0.25">
      <c r="B55" s="25"/>
      <c r="C55" s="7" t="s">
        <v>19</v>
      </c>
      <c r="D55" s="23" t="s">
        <v>20</v>
      </c>
      <c r="E55" s="23" t="s">
        <v>21</v>
      </c>
      <c r="F55" s="7" t="s">
        <v>19</v>
      </c>
      <c r="G55" s="23" t="s">
        <v>20</v>
      </c>
      <c r="H55" s="23" t="s">
        <v>21</v>
      </c>
    </row>
    <row r="56" spans="1:8" x14ac:dyDescent="0.25">
      <c r="B56" t="s">
        <v>1</v>
      </c>
      <c r="C56" s="9">
        <v>6.1086706767908225</v>
      </c>
      <c r="D56" s="20">
        <v>1.4525000548831455</v>
      </c>
      <c r="E56" s="22">
        <v>6.1315170870402635</v>
      </c>
      <c r="F56" s="4">
        <v>10.394188382288457</v>
      </c>
      <c r="G56">
        <v>2.8771234258794816</v>
      </c>
      <c r="H56">
        <v>11.039361824463091</v>
      </c>
    </row>
    <row r="57" spans="1:8" x14ac:dyDescent="0.25">
      <c r="A57" s="24">
        <v>2021</v>
      </c>
      <c r="B57" t="s">
        <v>9</v>
      </c>
      <c r="C57" s="9">
        <v>7.1490001601822701</v>
      </c>
      <c r="D57" s="21">
        <v>1.97295793418375</v>
      </c>
      <c r="E57" s="22"/>
      <c r="F57" s="4">
        <v>13.8452420928873</v>
      </c>
      <c r="G57">
        <v>5.6845093126175303</v>
      </c>
    </row>
    <row r="58" spans="1:8" x14ac:dyDescent="0.25">
      <c r="A58" s="24">
        <v>2022</v>
      </c>
      <c r="B58" t="s">
        <v>9</v>
      </c>
      <c r="C58" s="9">
        <f>C57*$D$86/$C$86</f>
        <v>7.4553087623296426</v>
      </c>
      <c r="D58" s="21">
        <f t="shared" ref="D58" si="16">D57*$D$86/$C$86</f>
        <v>2.0574919911671792</v>
      </c>
      <c r="E58" s="22">
        <f t="shared" ref="E58" si="17">E57*$D$86/$C$86</f>
        <v>0</v>
      </c>
      <c r="F58" s="4">
        <f t="shared" ref="F58" si="18">F57*$D$86/$C$86</f>
        <v>14.438460257223742</v>
      </c>
      <c r="G58">
        <f t="shared" ref="G58" si="19">G57*$D$86/$C$86</f>
        <v>5.9280698193216175</v>
      </c>
      <c r="H58">
        <f t="shared" ref="H58" si="20">H57*$D$86/$C$86</f>
        <v>0</v>
      </c>
    </row>
    <row r="59" spans="1:8" x14ac:dyDescent="0.25">
      <c r="A59" s="24"/>
      <c r="C59" s="6">
        <v>2021</v>
      </c>
      <c r="D59" s="5" t="s">
        <v>0</v>
      </c>
      <c r="E59" s="6" t="s">
        <v>3</v>
      </c>
      <c r="F59" s="5" t="s">
        <v>4</v>
      </c>
    </row>
    <row r="60" spans="1:8" x14ac:dyDescent="0.25">
      <c r="B60" s="1" t="s">
        <v>12</v>
      </c>
      <c r="C60" s="7"/>
      <c r="D60" s="2"/>
      <c r="E60" s="7"/>
      <c r="F60" s="2"/>
    </row>
    <row r="61" spans="1:8" x14ac:dyDescent="0.25">
      <c r="B61" t="s">
        <v>2</v>
      </c>
      <c r="C61" s="9"/>
      <c r="E61" s="9"/>
    </row>
    <row r="62" spans="1:8" x14ac:dyDescent="0.25">
      <c r="B62" t="s">
        <v>7</v>
      </c>
      <c r="C62" s="9"/>
      <c r="E62" s="9"/>
      <c r="F62">
        <v>4</v>
      </c>
    </row>
    <row r="63" spans="1:8" x14ac:dyDescent="0.25">
      <c r="B63" t="s">
        <v>8</v>
      </c>
      <c r="C63" s="9"/>
      <c r="E63" s="9"/>
      <c r="F63">
        <v>5</v>
      </c>
    </row>
    <row r="64" spans="1:8" x14ac:dyDescent="0.25">
      <c r="A64" s="24">
        <v>2021</v>
      </c>
      <c r="B64" t="s">
        <v>9</v>
      </c>
      <c r="C64" s="9">
        <v>8.7089215322113205</v>
      </c>
      <c r="D64">
        <v>12.6502816309868</v>
      </c>
      <c r="E64" s="9"/>
      <c r="F64" s="4">
        <f>(D64-C64)</f>
        <v>3.9413600987754798</v>
      </c>
    </row>
    <row r="65" spans="1:8" x14ac:dyDescent="0.25">
      <c r="A65" s="24">
        <v>2022</v>
      </c>
      <c r="B65" t="s">
        <v>9</v>
      </c>
      <c r="C65" s="9">
        <f>C64*$D$86/$C$86</f>
        <v>9.0820670799762517</v>
      </c>
      <c r="D65" s="21">
        <f t="shared" ref="D65" si="21">D64*$D$86/$C$86</f>
        <v>13.192300094595192</v>
      </c>
      <c r="E65" s="22">
        <f t="shared" ref="E65" si="22">E64*$D$86/$C$86</f>
        <v>0</v>
      </c>
      <c r="F65" s="4">
        <f t="shared" ref="F65" si="23">F64*$D$86/$C$86</f>
        <v>4.1102330146189399</v>
      </c>
      <c r="G65">
        <f t="shared" ref="G65" si="24">G64*$D$86/$C$86</f>
        <v>0</v>
      </c>
      <c r="H65">
        <f t="shared" ref="H65" si="25">H64*$D$86/$C$86</f>
        <v>0</v>
      </c>
    </row>
    <row r="66" spans="1:8" x14ac:dyDescent="0.25">
      <c r="B66" s="1" t="s">
        <v>13</v>
      </c>
      <c r="C66" s="7"/>
      <c r="D66" s="2"/>
      <c r="E66" s="7"/>
      <c r="F66" s="2"/>
    </row>
    <row r="67" spans="1:8" x14ac:dyDescent="0.25">
      <c r="B67" t="s">
        <v>2</v>
      </c>
      <c r="C67" s="9"/>
      <c r="E67" s="9"/>
    </row>
    <row r="68" spans="1:8" x14ac:dyDescent="0.25">
      <c r="B68" t="s">
        <v>7</v>
      </c>
      <c r="C68" s="9"/>
      <c r="E68" s="9"/>
      <c r="F68">
        <v>2</v>
      </c>
    </row>
    <row r="69" spans="1:8" x14ac:dyDescent="0.25">
      <c r="B69" t="s">
        <v>8</v>
      </c>
      <c r="C69" s="9"/>
      <c r="E69" s="9"/>
      <c r="F69">
        <v>1.5</v>
      </c>
    </row>
    <row r="70" spans="1:8" x14ac:dyDescent="0.25">
      <c r="A70" s="24">
        <v>2021</v>
      </c>
      <c r="B70" t="s">
        <v>9</v>
      </c>
      <c r="C70" s="9">
        <v>0.66966247122799505</v>
      </c>
      <c r="D70">
        <v>0.38059963638144001</v>
      </c>
      <c r="E70" s="9"/>
      <c r="F70" s="4">
        <f>(D70-C70)</f>
        <v>-0.28906283484655504</v>
      </c>
    </row>
    <row r="71" spans="1:8" x14ac:dyDescent="0.25">
      <c r="A71" s="24">
        <v>2022</v>
      </c>
      <c r="B71" t="s">
        <v>9</v>
      </c>
      <c r="C71" s="9">
        <f>C70*$D$86/$C$86</f>
        <v>0.69835506751787568</v>
      </c>
      <c r="D71" s="21">
        <f t="shared" ref="D71" si="26">D70*$D$86/$C$86</f>
        <v>0.39690694369514201</v>
      </c>
      <c r="E71" s="22">
        <f t="shared" ref="E71" si="27">E70*$D$86/$C$86</f>
        <v>0</v>
      </c>
      <c r="F71" s="4">
        <f t="shared" ref="F71" si="28">F70*$D$86/$C$86</f>
        <v>-0.30144812382273373</v>
      </c>
      <c r="G71">
        <f t="shared" ref="G71" si="29">G70*$D$86/$C$86</f>
        <v>0</v>
      </c>
      <c r="H71">
        <f t="shared" ref="H71" si="30">H70*$D$86/$C$86</f>
        <v>0</v>
      </c>
    </row>
    <row r="85" spans="2:4" x14ac:dyDescent="0.25">
      <c r="B85" t="s">
        <v>22</v>
      </c>
      <c r="C85">
        <v>2021</v>
      </c>
      <c r="D85">
        <v>2022</v>
      </c>
    </row>
    <row r="86" spans="2:4" x14ac:dyDescent="0.25">
      <c r="C86">
        <v>1.3201334950000001</v>
      </c>
      <c r="D86">
        <v>1.376696404</v>
      </c>
    </row>
  </sheetData>
  <mergeCells count="3">
    <mergeCell ref="C54:E54"/>
    <mergeCell ref="F54:H54"/>
    <mergeCell ref="B54:B5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Investissements</vt:lpstr>
    </vt:vector>
  </TitlesOfParts>
  <Company>DG Trésor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GOURMAND Logan</dc:creator>
  <cp:lastModifiedBy>GOURMAND Logan</cp:lastModifiedBy>
  <dcterms:created xsi:type="dcterms:W3CDTF">2024-01-18T13:45:04Z</dcterms:created>
  <dcterms:modified xsi:type="dcterms:W3CDTF">2024-01-26T10:42:09Z</dcterms:modified>
</cp:coreProperties>
</file>