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llonnecg\Documents\Github\ThreeME\results\sorties SNBC3\Run 1bis\Transports\Marchandises\TRM3 Electrification PL\"/>
    </mc:Choice>
  </mc:AlternateContent>
  <xr:revisionPtr revIDLastSave="0" documentId="13_ncr:1_{38B96CAD-C85A-44A3-A85A-B2F44261D9D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  <externalReference r:id="rId22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58" i="32"/>
  <c r="A36" i="32"/>
  <c r="A1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AL4" i="32"/>
  <c r="AM4" i="32"/>
  <c r="AN4" i="32"/>
  <c r="AO4" i="32"/>
  <c r="AP4" i="32"/>
  <c r="AQ4" i="32"/>
  <c r="AR4" i="32"/>
  <c r="AS4" i="32"/>
  <c r="AT4" i="32"/>
  <c r="AU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AK9" i="32"/>
  <c r="AL9" i="32"/>
  <c r="AM9" i="32"/>
  <c r="AN9" i="32"/>
  <c r="AO9" i="32"/>
  <c r="AP9" i="32"/>
  <c r="AQ9" i="32"/>
  <c r="AR9" i="32"/>
  <c r="AS9" i="32"/>
  <c r="AT9" i="32"/>
  <c r="AU9" i="32"/>
  <c r="C14" i="32"/>
  <c r="D14" i="32"/>
  <c r="E14" i="32"/>
  <c r="F14" i="32"/>
  <c r="G14" i="32"/>
  <c r="H14" i="32"/>
  <c r="I14" i="32"/>
  <c r="J14" i="32"/>
  <c r="K14" i="32"/>
  <c r="L14" i="32"/>
  <c r="L25" i="32" s="1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AR15" i="32"/>
  <c r="AS15" i="32"/>
  <c r="AT15" i="32"/>
  <c r="AU15" i="32"/>
  <c r="C16" i="32"/>
  <c r="D16" i="32"/>
  <c r="E16" i="32"/>
  <c r="F16" i="32"/>
  <c r="F27" i="32" s="1"/>
  <c r="G16" i="32"/>
  <c r="H16" i="32"/>
  <c r="I16" i="32"/>
  <c r="J16" i="32"/>
  <c r="K16" i="32"/>
  <c r="L16" i="32"/>
  <c r="M16" i="32"/>
  <c r="N16" i="32"/>
  <c r="O16" i="32"/>
  <c r="P16" i="32"/>
  <c r="Q16" i="32"/>
  <c r="R16" i="32"/>
  <c r="R27" i="32" s="1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D27" i="32" s="1"/>
  <c r="AE16" i="32"/>
  <c r="AF16" i="32"/>
  <c r="AG16" i="32"/>
  <c r="AH16" i="32"/>
  <c r="AI16" i="32"/>
  <c r="AJ16" i="32"/>
  <c r="AK16" i="32"/>
  <c r="AL16" i="32"/>
  <c r="AM16" i="32"/>
  <c r="AN16" i="32"/>
  <c r="AO16" i="32"/>
  <c r="AP16" i="32"/>
  <c r="AP27" i="32" s="1"/>
  <c r="AQ16" i="32"/>
  <c r="AR16" i="32"/>
  <c r="AS16" i="32"/>
  <c r="AT16" i="32"/>
  <c r="AU16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G28" i="32" s="1"/>
  <c r="AH17" i="32"/>
  <c r="AI17" i="32"/>
  <c r="AJ17" i="32"/>
  <c r="AK17" i="32"/>
  <c r="AL17" i="32"/>
  <c r="AM17" i="32"/>
  <c r="AN17" i="32"/>
  <c r="AO17" i="32"/>
  <c r="AP17" i="32"/>
  <c r="AQ17" i="32"/>
  <c r="AR17" i="32"/>
  <c r="AS17" i="32"/>
  <c r="AT17" i="32"/>
  <c r="AU17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AR18" i="32"/>
  <c r="AS18" i="32"/>
  <c r="AT18" i="32"/>
  <c r="AU18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AI19" i="32"/>
  <c r="AJ19" i="32"/>
  <c r="AK19" i="32"/>
  <c r="AL19" i="32"/>
  <c r="AM19" i="32"/>
  <c r="AN19" i="32"/>
  <c r="AO19" i="32"/>
  <c r="AP19" i="32"/>
  <c r="AQ19" i="32"/>
  <c r="AR19" i="32"/>
  <c r="AS19" i="32"/>
  <c r="AT19" i="32"/>
  <c r="AU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E20" i="32"/>
  <c r="AF20" i="32"/>
  <c r="AG20" i="32"/>
  <c r="AH20" i="32"/>
  <c r="AI20" i="32"/>
  <c r="AJ20" i="32"/>
  <c r="AK20" i="32"/>
  <c r="AL20" i="32"/>
  <c r="AM20" i="32"/>
  <c r="AN20" i="32"/>
  <c r="AO20" i="32"/>
  <c r="AP20" i="32"/>
  <c r="AQ20" i="32"/>
  <c r="AR20" i="32"/>
  <c r="AS20" i="32"/>
  <c r="AT20" i="32"/>
  <c r="AU20" i="32"/>
  <c r="A23" i="32"/>
  <c r="R97" i="16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H29" i="31"/>
  <c r="AP31" i="32" l="1"/>
  <c r="AD31" i="32"/>
  <c r="AM30" i="32"/>
  <c r="O30" i="32"/>
  <c r="R31" i="32"/>
  <c r="AA30" i="32"/>
  <c r="C30" i="32"/>
  <c r="F31" i="32"/>
  <c r="AS28" i="32"/>
  <c r="AT28" i="32"/>
  <c r="D30" i="32"/>
  <c r="I25" i="32"/>
  <c r="AL31" i="32"/>
  <c r="Z31" i="32"/>
  <c r="Z10" i="32"/>
  <c r="AH21" i="32"/>
  <c r="M31" i="32"/>
  <c r="V30" i="32"/>
  <c r="AK27" i="32"/>
  <c r="Y10" i="32"/>
  <c r="AE25" i="32"/>
  <c r="U25" i="32"/>
  <c r="AD25" i="32"/>
  <c r="AG25" i="32"/>
  <c r="AS25" i="32"/>
  <c r="AG31" i="32"/>
  <c r="U31" i="32"/>
  <c r="AP30" i="32"/>
  <c r="AP32" i="32" s="1"/>
  <c r="AD30" i="32"/>
  <c r="R30" i="32"/>
  <c r="F30" i="32"/>
  <c r="X28" i="32"/>
  <c r="AS27" i="32"/>
  <c r="AS26" i="32" s="1"/>
  <c r="AG27" i="32"/>
  <c r="AG26" i="32" s="1"/>
  <c r="I27" i="32"/>
  <c r="AA25" i="32"/>
  <c r="O25" i="32"/>
  <c r="C25" i="32"/>
  <c r="AR31" i="32"/>
  <c r="AF31" i="32"/>
  <c r="T31" i="32"/>
  <c r="H31" i="32"/>
  <c r="AO30" i="32"/>
  <c r="AC30" i="32"/>
  <c r="Q30" i="32"/>
  <c r="AU28" i="32"/>
  <c r="AI28" i="32"/>
  <c r="W28" i="32"/>
  <c r="K28" i="32"/>
  <c r="AR27" i="32"/>
  <c r="AF27" i="32"/>
  <c r="AL25" i="32"/>
  <c r="Z25" i="32"/>
  <c r="N25" i="32"/>
  <c r="AS10" i="32"/>
  <c r="AG10" i="32"/>
  <c r="U10" i="32"/>
  <c r="I10" i="32"/>
  <c r="S31" i="32"/>
  <c r="AN30" i="32"/>
  <c r="AH28" i="32"/>
  <c r="V28" i="32"/>
  <c r="J28" i="32"/>
  <c r="AE27" i="32"/>
  <c r="AS31" i="32"/>
  <c r="I31" i="32"/>
  <c r="AM25" i="32"/>
  <c r="N31" i="32"/>
  <c r="AU30" i="32"/>
  <c r="AI30" i="32"/>
  <c r="W30" i="32"/>
  <c r="K30" i="32"/>
  <c r="AO28" i="32"/>
  <c r="N10" i="32"/>
  <c r="S21" i="32"/>
  <c r="G21" i="32"/>
  <c r="H21" i="32"/>
  <c r="T21" i="32"/>
  <c r="AC28" i="32"/>
  <c r="E28" i="32"/>
  <c r="AL27" i="32"/>
  <c r="Z27" i="32"/>
  <c r="AR25" i="32"/>
  <c r="AF25" i="32"/>
  <c r="T25" i="32"/>
  <c r="H25" i="32"/>
  <c r="S27" i="32"/>
  <c r="T27" i="32"/>
  <c r="N27" i="32"/>
  <c r="O28" i="32"/>
  <c r="AJ27" i="32"/>
  <c r="AP25" i="32"/>
  <c r="AG21" i="32"/>
  <c r="AE21" i="32"/>
  <c r="AK31" i="32"/>
  <c r="AT30" i="32"/>
  <c r="AB28" i="32"/>
  <c r="P28" i="32"/>
  <c r="G25" i="32"/>
  <c r="AS21" i="32"/>
  <c r="I21" i="32"/>
  <c r="AQ2" i="32"/>
  <c r="AQ40" i="32" s="1"/>
  <c r="AE2" i="32"/>
  <c r="AE40" i="32" s="1"/>
  <c r="H27" i="32"/>
  <c r="AJ28" i="32"/>
  <c r="U30" i="32"/>
  <c r="AA28" i="32"/>
  <c r="AJ21" i="32"/>
  <c r="AF21" i="32"/>
  <c r="AO25" i="32"/>
  <c r="Q25" i="32"/>
  <c r="E25" i="32"/>
  <c r="AU2" i="32"/>
  <c r="AU44" i="32" s="1"/>
  <c r="AI25" i="32"/>
  <c r="W2" i="32"/>
  <c r="W41" i="32" s="1"/>
  <c r="K2" i="32"/>
  <c r="K54" i="32" s="1"/>
  <c r="V25" i="32"/>
  <c r="J25" i="32"/>
  <c r="L30" i="32"/>
  <c r="AD28" i="32"/>
  <c r="AD26" i="32" s="1"/>
  <c r="O10" i="32"/>
  <c r="X30" i="32"/>
  <c r="AM27" i="32"/>
  <c r="AM32" i="32" s="1"/>
  <c r="AM10" i="32"/>
  <c r="AA27" i="32"/>
  <c r="AA10" i="32"/>
  <c r="C27" i="32"/>
  <c r="C32" i="32" s="1"/>
  <c r="C10" i="32"/>
  <c r="C28" i="32"/>
  <c r="L21" i="32"/>
  <c r="AP13" i="32"/>
  <c r="F13" i="32"/>
  <c r="F25" i="32"/>
  <c r="AJ31" i="32"/>
  <c r="O27" i="32"/>
  <c r="AT21" i="32"/>
  <c r="V21" i="32"/>
  <c r="AL10" i="32"/>
  <c r="AO10" i="32"/>
  <c r="AC10" i="32"/>
  <c r="Q10" i="32"/>
  <c r="AX4" i="32" s="1"/>
  <c r="E10" i="32"/>
  <c r="AY3" i="32"/>
  <c r="AK2" i="32"/>
  <c r="AK41" i="32" s="1"/>
  <c r="AK25" i="32"/>
  <c r="Y2" i="32"/>
  <c r="Y43" i="32" s="1"/>
  <c r="Y25" i="32"/>
  <c r="M2" i="32"/>
  <c r="M55" i="32" s="1"/>
  <c r="M25" i="32"/>
  <c r="L27" i="32"/>
  <c r="AK10" i="32"/>
  <c r="M10" i="32"/>
  <c r="AN10" i="32"/>
  <c r="AB10" i="32"/>
  <c r="P10" i="32"/>
  <c r="D10" i="32"/>
  <c r="AX3" i="32"/>
  <c r="AJ2" i="32"/>
  <c r="AJ51" i="32" s="1"/>
  <c r="AJ25" i="32"/>
  <c r="X2" i="32"/>
  <c r="X39" i="32" s="1"/>
  <c r="X25" i="32"/>
  <c r="L2" i="32"/>
  <c r="L53" i="32" s="1"/>
  <c r="AM31" i="32"/>
  <c r="R28" i="32"/>
  <c r="R26" i="32" s="1"/>
  <c r="AM28" i="32"/>
  <c r="AG30" i="32"/>
  <c r="O31" i="32"/>
  <c r="C31" i="32"/>
  <c r="AJ30" i="32"/>
  <c r="AP28" i="32"/>
  <c r="AP26" i="32" s="1"/>
  <c r="AN28" i="32"/>
  <c r="D28" i="32"/>
  <c r="Y27" i="32"/>
  <c r="M27" i="32"/>
  <c r="AQ13" i="32"/>
  <c r="AQ25" i="32"/>
  <c r="AE13" i="32"/>
  <c r="S13" i="32"/>
  <c r="S25" i="32"/>
  <c r="G13" i="32"/>
  <c r="F28" i="32"/>
  <c r="F26" i="32" s="1"/>
  <c r="AA31" i="32"/>
  <c r="J30" i="32"/>
  <c r="J21" i="32"/>
  <c r="X31" i="32"/>
  <c r="L31" i="32"/>
  <c r="X21" i="32"/>
  <c r="X27" i="32"/>
  <c r="AD13" i="32"/>
  <c r="U21" i="32"/>
  <c r="R13" i="32"/>
  <c r="AZ14" i="32"/>
  <c r="AU21" i="32"/>
  <c r="AI21" i="32"/>
  <c r="W21" i="32"/>
  <c r="K21" i="32"/>
  <c r="AC13" i="32"/>
  <c r="AU31" i="32"/>
  <c r="AR21" i="32"/>
  <c r="Q31" i="32"/>
  <c r="Z21" i="32"/>
  <c r="AR28" i="32"/>
  <c r="T28" i="32"/>
  <c r="AC21" i="32"/>
  <c r="E21" i="32"/>
  <c r="K13" i="32"/>
  <c r="AH31" i="32"/>
  <c r="AQ30" i="32"/>
  <c r="Y28" i="32"/>
  <c r="AT27" i="32"/>
  <c r="V27" i="32"/>
  <c r="I30" i="32"/>
  <c r="AY14" i="32"/>
  <c r="AS13" i="32"/>
  <c r="AG13" i="32"/>
  <c r="U13" i="32"/>
  <c r="I13" i="32"/>
  <c r="AS30" i="32"/>
  <c r="E30" i="32"/>
  <c r="Q28" i="32"/>
  <c r="AQ27" i="32"/>
  <c r="AZ13" i="32"/>
  <c r="AR13" i="32"/>
  <c r="AF13" i="32"/>
  <c r="T13" i="32"/>
  <c r="H13" i="32"/>
  <c r="P30" i="32"/>
  <c r="AE31" i="32"/>
  <c r="I28" i="32"/>
  <c r="AZ2" i="32"/>
  <c r="AT2" i="32"/>
  <c r="AT50" i="32" s="1"/>
  <c r="AH2" i="32"/>
  <c r="AX13" i="32"/>
  <c r="AL13" i="32"/>
  <c r="Z13" i="32"/>
  <c r="N13" i="32"/>
  <c r="Y31" i="32"/>
  <c r="AH30" i="32"/>
  <c r="P13" i="32"/>
  <c r="AK13" i="32"/>
  <c r="Y13" i="32"/>
  <c r="M13" i="32"/>
  <c r="AM21" i="32"/>
  <c r="O21" i="32"/>
  <c r="AP21" i="32"/>
  <c r="R21" i="32"/>
  <c r="F21" i="32"/>
  <c r="AJ13" i="32"/>
  <c r="X13" i="32"/>
  <c r="W31" i="32"/>
  <c r="K31" i="32"/>
  <c r="AR30" i="32"/>
  <c r="AF30" i="32"/>
  <c r="T30" i="32"/>
  <c r="H30" i="32"/>
  <c r="AX2" i="32"/>
  <c r="AL28" i="32"/>
  <c r="Z28" i="32"/>
  <c r="N28" i="32"/>
  <c r="AZ3" i="32"/>
  <c r="AI27" i="32"/>
  <c r="W27" i="32"/>
  <c r="K27" i="32"/>
  <c r="S2" i="32"/>
  <c r="S41" i="32" s="1"/>
  <c r="AA21" i="32"/>
  <c r="C21" i="32"/>
  <c r="AD21" i="32"/>
  <c r="L13" i="32"/>
  <c r="AO31" i="32"/>
  <c r="AC31" i="32"/>
  <c r="AL21" i="32"/>
  <c r="N21" i="32"/>
  <c r="AF28" i="32"/>
  <c r="AO21" i="32"/>
  <c r="AX14" i="32"/>
  <c r="AI13" i="32"/>
  <c r="V31" i="32"/>
  <c r="AE30" i="32"/>
  <c r="G30" i="32"/>
  <c r="AK28" i="32"/>
  <c r="AH27" i="32"/>
  <c r="AH26" i="32" s="1"/>
  <c r="J27" i="32"/>
  <c r="AP2" i="32"/>
  <c r="AP53" i="32" s="1"/>
  <c r="R25" i="32"/>
  <c r="AI31" i="32"/>
  <c r="E31" i="32"/>
  <c r="H28" i="32"/>
  <c r="AU13" i="32"/>
  <c r="W13" i="32"/>
  <c r="AT31" i="32"/>
  <c r="J31" i="32"/>
  <c r="S30" i="32"/>
  <c r="M28" i="32"/>
  <c r="AB30" i="32"/>
  <c r="U28" i="32"/>
  <c r="G27" i="32"/>
  <c r="AQ21" i="32"/>
  <c r="AN31" i="32"/>
  <c r="AB31" i="32"/>
  <c r="P31" i="32"/>
  <c r="D31" i="32"/>
  <c r="AK21" i="32"/>
  <c r="Y21" i="32"/>
  <c r="M21" i="32"/>
  <c r="AQ28" i="32"/>
  <c r="AQ52" i="32"/>
  <c r="AE28" i="32"/>
  <c r="S28" i="32"/>
  <c r="G28" i="32"/>
  <c r="AN21" i="32"/>
  <c r="AB21" i="32"/>
  <c r="P21" i="32"/>
  <c r="D21" i="32"/>
  <c r="AT13" i="32"/>
  <c r="AH13" i="32"/>
  <c r="V13" i="32"/>
  <c r="J13" i="32"/>
  <c r="AP10" i="32"/>
  <c r="AD10" i="32"/>
  <c r="R10" i="32"/>
  <c r="F10" i="32"/>
  <c r="AY2" i="32"/>
  <c r="L28" i="32"/>
  <c r="U27" i="32"/>
  <c r="AO2" i="32"/>
  <c r="AO43" i="32" s="1"/>
  <c r="AN25" i="32"/>
  <c r="AB25" i="32"/>
  <c r="P25" i="32"/>
  <c r="D25" i="32"/>
  <c r="AM2" i="32"/>
  <c r="AM50" i="32" s="1"/>
  <c r="AA2" i="32"/>
  <c r="AA42" i="32" s="1"/>
  <c r="O2" i="32"/>
  <c r="O44" i="32" s="1"/>
  <c r="C2" i="32"/>
  <c r="C40" i="32" s="1"/>
  <c r="AQ31" i="32"/>
  <c r="G31" i="32"/>
  <c r="AM13" i="32"/>
  <c r="AA13" i="32"/>
  <c r="O13" i="32"/>
  <c r="C13" i="32"/>
  <c r="AL2" i="32"/>
  <c r="AL39" i="32" s="1"/>
  <c r="Z2" i="32"/>
  <c r="Z43" i="32" s="1"/>
  <c r="N2" i="32"/>
  <c r="AS2" i="32"/>
  <c r="AG2" i="32"/>
  <c r="AG50" i="32" s="1"/>
  <c r="U2" i="32"/>
  <c r="I2" i="32"/>
  <c r="I42" i="32" s="1"/>
  <c r="AJ10" i="32"/>
  <c r="X10" i="32"/>
  <c r="L10" i="32"/>
  <c r="AR2" i="32"/>
  <c r="AR53" i="32" s="1"/>
  <c r="AF2" i="32"/>
  <c r="AF54" i="32" s="1"/>
  <c r="T2" i="32"/>
  <c r="T50" i="32" s="1"/>
  <c r="H2" i="32"/>
  <c r="H50" i="32" s="1"/>
  <c r="G2" i="32"/>
  <c r="G41" i="32" s="1"/>
  <c r="AD2" i="32"/>
  <c r="AD41" i="32" s="1"/>
  <c r="R2" i="32"/>
  <c r="R41" i="32" s="1"/>
  <c r="F2" i="32"/>
  <c r="F41" i="32" s="1"/>
  <c r="AC2" i="32"/>
  <c r="AC52" i="32" s="1"/>
  <c r="Q2" i="32"/>
  <c r="Q42" i="32" s="1"/>
  <c r="E2" i="32"/>
  <c r="E54" i="32" s="1"/>
  <c r="AN2" i="32"/>
  <c r="AN40" i="32" s="1"/>
  <c r="AB2" i="32"/>
  <c r="AB50" i="32" s="1"/>
  <c r="P2" i="32"/>
  <c r="P55" i="32" s="1"/>
  <c r="D2" i="32"/>
  <c r="D42" i="32" s="1"/>
  <c r="AO13" i="32"/>
  <c r="AI2" i="32"/>
  <c r="J2" i="32"/>
  <c r="J40" i="32" s="1"/>
  <c r="AL30" i="32"/>
  <c r="Z30" i="32"/>
  <c r="N30" i="32"/>
  <c r="AO27" i="32"/>
  <c r="AC27" i="32"/>
  <c r="Q27" i="32"/>
  <c r="E27" i="32"/>
  <c r="AU25" i="32"/>
  <c r="W25" i="32"/>
  <c r="K25" i="32"/>
  <c r="AB13" i="32"/>
  <c r="D13" i="32"/>
  <c r="V2" i="32"/>
  <c r="V54" i="32" s="1"/>
  <c r="AK30" i="32"/>
  <c r="Y30" i="32"/>
  <c r="M30" i="32"/>
  <c r="AN27" i="32"/>
  <c r="AB27" i="32"/>
  <c r="P27" i="32"/>
  <c r="D27" i="32"/>
  <c r="AT25" i="32"/>
  <c r="AH25" i="32"/>
  <c r="Q21" i="32"/>
  <c r="AU10" i="32"/>
  <c r="AI10" i="32"/>
  <c r="W10" i="32"/>
  <c r="K10" i="32"/>
  <c r="Q13" i="32"/>
  <c r="AN13" i="32"/>
  <c r="AY13" i="32"/>
  <c r="AT10" i="32"/>
  <c r="AH10" i="32"/>
  <c r="V10" i="32"/>
  <c r="J10" i="32"/>
  <c r="E13" i="32"/>
  <c r="AR10" i="32"/>
  <c r="AF10" i="32"/>
  <c r="T10" i="32"/>
  <c r="H10" i="32"/>
  <c r="AQ10" i="32"/>
  <c r="AE10" i="32"/>
  <c r="S10" i="32"/>
  <c r="G10" i="32"/>
  <c r="AU27" i="32"/>
  <c r="AC25" i="32"/>
  <c r="AA29" i="32" l="1"/>
  <c r="R29" i="32"/>
  <c r="C29" i="32"/>
  <c r="AI29" i="32"/>
  <c r="AM29" i="32"/>
  <c r="AT26" i="32"/>
  <c r="AD29" i="32"/>
  <c r="O29" i="32"/>
  <c r="D29" i="32"/>
  <c r="F29" i="32"/>
  <c r="AF26" i="32"/>
  <c r="N24" i="32"/>
  <c r="K32" i="32"/>
  <c r="K29" i="32"/>
  <c r="AN29" i="32"/>
  <c r="W26" i="32"/>
  <c r="AQ24" i="32"/>
  <c r="AE52" i="32"/>
  <c r="H29" i="32"/>
  <c r="AQ45" i="32"/>
  <c r="T29" i="32"/>
  <c r="AD32" i="32"/>
  <c r="U45" i="32"/>
  <c r="AP29" i="32"/>
  <c r="Y45" i="32"/>
  <c r="V29" i="32"/>
  <c r="AU24" i="32"/>
  <c r="E24" i="32"/>
  <c r="AE26" i="32"/>
  <c r="U29" i="32"/>
  <c r="F32" i="32"/>
  <c r="AE45" i="32"/>
  <c r="AN24" i="32"/>
  <c r="AO24" i="32"/>
  <c r="V26" i="32"/>
  <c r="H26" i="32"/>
  <c r="R32" i="32"/>
  <c r="Z26" i="32"/>
  <c r="K42" i="32"/>
  <c r="J26" i="32"/>
  <c r="AE44" i="32"/>
  <c r="AC29" i="32"/>
  <c r="AK26" i="32"/>
  <c r="AO29" i="32"/>
  <c r="AR26" i="32"/>
  <c r="K45" i="32"/>
  <c r="AL26" i="32"/>
  <c r="AE43" i="32"/>
  <c r="Q29" i="32"/>
  <c r="K39" i="32"/>
  <c r="L41" i="32"/>
  <c r="AE24" i="32"/>
  <c r="K40" i="32"/>
  <c r="AR32" i="32"/>
  <c r="L55" i="32"/>
  <c r="S29" i="32"/>
  <c r="AE56" i="32"/>
  <c r="AQ44" i="32"/>
  <c r="AJ26" i="32"/>
  <c r="H45" i="32"/>
  <c r="AQ56" i="32"/>
  <c r="AF29" i="32"/>
  <c r="AQ42" i="32"/>
  <c r="AQ39" i="32"/>
  <c r="O26" i="32"/>
  <c r="G32" i="32"/>
  <c r="N26" i="32"/>
  <c r="W29" i="32"/>
  <c r="I26" i="32"/>
  <c r="AU29" i="32"/>
  <c r="AE39" i="32"/>
  <c r="AI32" i="32"/>
  <c r="X24" i="32"/>
  <c r="AQ43" i="32"/>
  <c r="AH29" i="32"/>
  <c r="AI24" i="32"/>
  <c r="Y50" i="32"/>
  <c r="S26" i="32"/>
  <c r="S45" i="32"/>
  <c r="D51" i="32"/>
  <c r="P51" i="32"/>
  <c r="T45" i="32"/>
  <c r="AS56" i="32"/>
  <c r="AF45" i="32"/>
  <c r="AT29" i="32"/>
  <c r="AH32" i="32"/>
  <c r="P29" i="32"/>
  <c r="AP45" i="32"/>
  <c r="T26" i="32"/>
  <c r="AK54" i="32"/>
  <c r="AP24" i="32"/>
  <c r="AJ29" i="32"/>
  <c r="AP39" i="32"/>
  <c r="AO56" i="32"/>
  <c r="AQ32" i="32"/>
  <c r="Q55" i="32"/>
  <c r="AF32" i="32"/>
  <c r="X41" i="32"/>
  <c r="D56" i="32"/>
  <c r="X53" i="32"/>
  <c r="S56" i="32"/>
  <c r="AM56" i="32"/>
  <c r="AQ26" i="32"/>
  <c r="R45" i="32"/>
  <c r="E50" i="32"/>
  <c r="K41" i="32"/>
  <c r="K55" i="32"/>
  <c r="X55" i="32"/>
  <c r="M26" i="32"/>
  <c r="AL43" i="32"/>
  <c r="AD45" i="32"/>
  <c r="AN51" i="32"/>
  <c r="AN62" i="32" s="1"/>
  <c r="Q50" i="32"/>
  <c r="AF44" i="32"/>
  <c r="J56" i="32"/>
  <c r="AN56" i="32"/>
  <c r="AF51" i="32"/>
  <c r="AR44" i="32"/>
  <c r="AJ56" i="32"/>
  <c r="J32" i="32"/>
  <c r="AF56" i="32"/>
  <c r="AA26" i="32"/>
  <c r="P50" i="32"/>
  <c r="K52" i="32"/>
  <c r="K43" i="32"/>
  <c r="K65" i="32" s="1"/>
  <c r="W55" i="32"/>
  <c r="K50" i="32"/>
  <c r="X45" i="32"/>
  <c r="R39" i="32"/>
  <c r="AN55" i="32"/>
  <c r="G29" i="32"/>
  <c r="L24" i="32"/>
  <c r="AN50" i="32"/>
  <c r="AF24" i="32"/>
  <c r="AR50" i="32"/>
  <c r="AR48" i="32" s="1"/>
  <c r="K24" i="32"/>
  <c r="L43" i="32"/>
  <c r="S24" i="32"/>
  <c r="K53" i="32"/>
  <c r="AD56" i="32"/>
  <c r="S51" i="32"/>
  <c r="K56" i="32"/>
  <c r="K44" i="32"/>
  <c r="V42" i="32"/>
  <c r="G26" i="32"/>
  <c r="AE29" i="32"/>
  <c r="K51" i="32"/>
  <c r="AT45" i="32"/>
  <c r="AJ24" i="32"/>
  <c r="AT51" i="32"/>
  <c r="AD39" i="32"/>
  <c r="AD43" i="32"/>
  <c r="F55" i="32"/>
  <c r="AD51" i="32"/>
  <c r="W40" i="32"/>
  <c r="P24" i="32"/>
  <c r="AU41" i="32"/>
  <c r="AT40" i="32"/>
  <c r="AP41" i="32"/>
  <c r="AU54" i="32"/>
  <c r="J42" i="32"/>
  <c r="AU42" i="32"/>
  <c r="AU55" i="32"/>
  <c r="AX55" i="32" s="1"/>
  <c r="W32" i="32"/>
  <c r="AS40" i="32"/>
  <c r="I44" i="32"/>
  <c r="M54" i="32"/>
  <c r="W24" i="32"/>
  <c r="AU40" i="32"/>
  <c r="AP55" i="32"/>
  <c r="AT52" i="32"/>
  <c r="AN42" i="32"/>
  <c r="W51" i="32"/>
  <c r="AS42" i="32"/>
  <c r="Z55" i="32"/>
  <c r="AF43" i="32"/>
  <c r="AF65" i="32" s="1"/>
  <c r="W50" i="32"/>
  <c r="E44" i="32"/>
  <c r="R24" i="32"/>
  <c r="U44" i="32"/>
  <c r="M56" i="32"/>
  <c r="AF52" i="32"/>
  <c r="M53" i="32"/>
  <c r="W52" i="32"/>
  <c r="W63" i="32" s="1"/>
  <c r="E29" i="32"/>
  <c r="AR56" i="32"/>
  <c r="AU50" i="32"/>
  <c r="Y51" i="32"/>
  <c r="W44" i="32"/>
  <c r="W54" i="32"/>
  <c r="AK39" i="32"/>
  <c r="Q44" i="32"/>
  <c r="AE41" i="32"/>
  <c r="AT53" i="32"/>
  <c r="AT48" i="32" s="1"/>
  <c r="C54" i="32"/>
  <c r="W56" i="32"/>
  <c r="M51" i="32"/>
  <c r="W39" i="32"/>
  <c r="AU39" i="32"/>
  <c r="AU61" i="32" s="1"/>
  <c r="AT42" i="32"/>
  <c r="W45" i="32"/>
  <c r="AD24" i="32"/>
  <c r="AI26" i="32"/>
  <c r="AS44" i="32"/>
  <c r="Y54" i="32"/>
  <c r="Y65" i="32" s="1"/>
  <c r="Y53" i="32"/>
  <c r="AU52" i="32"/>
  <c r="D52" i="32"/>
  <c r="AU43" i="32"/>
  <c r="D45" i="32"/>
  <c r="P44" i="32"/>
  <c r="AX44" i="32" s="1"/>
  <c r="AQ41" i="32"/>
  <c r="AQ63" i="32" s="1"/>
  <c r="AE51" i="32"/>
  <c r="AE62" i="32" s="1"/>
  <c r="AI41" i="32"/>
  <c r="AI45" i="32"/>
  <c r="Y56" i="32"/>
  <c r="W53" i="32"/>
  <c r="C50" i="32"/>
  <c r="AS45" i="32"/>
  <c r="S55" i="32"/>
  <c r="S44" i="32"/>
  <c r="AS43" i="32"/>
  <c r="AU51" i="32"/>
  <c r="W43" i="32"/>
  <c r="AT54" i="32"/>
  <c r="AB44" i="32"/>
  <c r="AT56" i="32"/>
  <c r="AE50" i="32"/>
  <c r="AQ51" i="32"/>
  <c r="AQ62" i="32" s="1"/>
  <c r="W42" i="32"/>
  <c r="AE32" i="32"/>
  <c r="AJ41" i="32"/>
  <c r="AB29" i="32"/>
  <c r="AU53" i="32"/>
  <c r="AF55" i="32"/>
  <c r="I43" i="32"/>
  <c r="X56" i="32"/>
  <c r="AN52" i="32"/>
  <c r="AB52" i="32"/>
  <c r="AJ32" i="32"/>
  <c r="P40" i="32"/>
  <c r="AX40" i="32" s="1"/>
  <c r="AN44" i="32"/>
  <c r="Y52" i="32"/>
  <c r="C52" i="32"/>
  <c r="AS50" i="32"/>
  <c r="AQ50" i="32"/>
  <c r="AE55" i="32"/>
  <c r="K26" i="32"/>
  <c r="C24" i="32"/>
  <c r="V32" i="32"/>
  <c r="AR29" i="32"/>
  <c r="C42" i="32"/>
  <c r="S52" i="32"/>
  <c r="S63" i="32" s="1"/>
  <c r="M41" i="32"/>
  <c r="E55" i="32"/>
  <c r="P42" i="32"/>
  <c r="AW42" i="32" s="1"/>
  <c r="F51" i="32"/>
  <c r="AR55" i="32"/>
  <c r="AF40" i="32"/>
  <c r="E51" i="32"/>
  <c r="X51" i="32"/>
  <c r="Q41" i="32"/>
  <c r="AT55" i="32"/>
  <c r="R53" i="32"/>
  <c r="AE54" i="32"/>
  <c r="AE53" i="32"/>
  <c r="AQ55" i="32"/>
  <c r="T24" i="32"/>
  <c r="AR43" i="32"/>
  <c r="AF39" i="32"/>
  <c r="AO42" i="32"/>
  <c r="F56" i="32"/>
  <c r="O32" i="32"/>
  <c r="E56" i="32"/>
  <c r="L29" i="32"/>
  <c r="Y55" i="32"/>
  <c r="X44" i="32"/>
  <c r="AN45" i="32"/>
  <c r="AO40" i="32"/>
  <c r="E53" i="32"/>
  <c r="F53" i="32"/>
  <c r="AJ55" i="32"/>
  <c r="AQ54" i="32"/>
  <c r="AQ53" i="32"/>
  <c r="AT44" i="32"/>
  <c r="V45" i="32"/>
  <c r="AB24" i="32"/>
  <c r="AR24" i="32"/>
  <c r="AJ45" i="32"/>
  <c r="M50" i="32"/>
  <c r="S43" i="32"/>
  <c r="D50" i="32"/>
  <c r="AF50" i="32"/>
  <c r="U50" i="32"/>
  <c r="AA32" i="32"/>
  <c r="AJ44" i="32"/>
  <c r="AE42" i="32"/>
  <c r="AY4" i="32"/>
  <c r="AA45" i="32"/>
  <c r="AK53" i="32"/>
  <c r="H41" i="32"/>
  <c r="T53" i="32"/>
  <c r="T48" i="32" s="1"/>
  <c r="T43" i="32"/>
  <c r="AM53" i="32"/>
  <c r="AM48" i="32" s="1"/>
  <c r="AM43" i="32"/>
  <c r="AM39" i="32"/>
  <c r="AM55" i="32"/>
  <c r="AM51" i="32"/>
  <c r="AM41" i="32"/>
  <c r="H39" i="32"/>
  <c r="H61" i="32" s="1"/>
  <c r="N41" i="32"/>
  <c r="D54" i="32"/>
  <c r="Z53" i="32"/>
  <c r="AH24" i="32"/>
  <c r="AH41" i="32"/>
  <c r="AH43" i="32"/>
  <c r="AH39" i="32"/>
  <c r="AL52" i="32"/>
  <c r="AM52" i="32"/>
  <c r="H42" i="32"/>
  <c r="D40" i="32"/>
  <c r="L26" i="32"/>
  <c r="L32" i="32"/>
  <c r="N39" i="32"/>
  <c r="T41" i="32"/>
  <c r="D53" i="32"/>
  <c r="AA40" i="32"/>
  <c r="AR45" i="32"/>
  <c r="AZ4" i="32"/>
  <c r="AU45" i="32"/>
  <c r="S32" i="32"/>
  <c r="AM24" i="32"/>
  <c r="P43" i="32"/>
  <c r="P39" i="32"/>
  <c r="P41" i="32"/>
  <c r="AF53" i="32"/>
  <c r="AF42" i="32"/>
  <c r="I40" i="32"/>
  <c r="AG44" i="32"/>
  <c r="P56" i="32"/>
  <c r="S39" i="32"/>
  <c r="AL50" i="32"/>
  <c r="AL61" i="32" s="1"/>
  <c r="AS52" i="32"/>
  <c r="T39" i="32"/>
  <c r="T61" i="32" s="1"/>
  <c r="R51" i="32"/>
  <c r="AG43" i="32"/>
  <c r="P54" i="32"/>
  <c r="AC50" i="32"/>
  <c r="AL53" i="32"/>
  <c r="AT24" i="32"/>
  <c r="AT41" i="32"/>
  <c r="AT43" i="32"/>
  <c r="AT39" i="32"/>
  <c r="E39" i="32"/>
  <c r="N42" i="32"/>
  <c r="Y41" i="32"/>
  <c r="AC51" i="32"/>
  <c r="Q53" i="32"/>
  <c r="Q64" i="32" s="1"/>
  <c r="AD53" i="32"/>
  <c r="J29" i="32"/>
  <c r="P52" i="32"/>
  <c r="AC41" i="32"/>
  <c r="AC63" i="32" s="1"/>
  <c r="AA41" i="32"/>
  <c r="N44" i="32"/>
  <c r="AM44" i="32"/>
  <c r="P45" i="32"/>
  <c r="AH42" i="32"/>
  <c r="Z39" i="32"/>
  <c r="AF41" i="32"/>
  <c r="AC44" i="32"/>
  <c r="P53" i="32"/>
  <c r="AM45" i="32"/>
  <c r="J50" i="32"/>
  <c r="AX15" i="32"/>
  <c r="Q56" i="32"/>
  <c r="AT32" i="32"/>
  <c r="AB43" i="32"/>
  <c r="AB39" i="32"/>
  <c r="AB41" i="32"/>
  <c r="U26" i="32"/>
  <c r="U32" i="32"/>
  <c r="AM42" i="32"/>
  <c r="AB51" i="32"/>
  <c r="J53" i="32"/>
  <c r="H52" i="32"/>
  <c r="AP54" i="32"/>
  <c r="AP50" i="32"/>
  <c r="AP44" i="32"/>
  <c r="AP40" i="32"/>
  <c r="AP52" i="32"/>
  <c r="N54" i="32"/>
  <c r="Z41" i="32"/>
  <c r="R56" i="32"/>
  <c r="AB54" i="32"/>
  <c r="AO50" i="32"/>
  <c r="Q39" i="32"/>
  <c r="Z42" i="32"/>
  <c r="AC56" i="32"/>
  <c r="I52" i="32"/>
  <c r="AC53" i="32"/>
  <c r="U56" i="32"/>
  <c r="AJ43" i="32"/>
  <c r="AH56" i="32"/>
  <c r="Z44" i="32"/>
  <c r="L52" i="32"/>
  <c r="L42" i="32"/>
  <c r="L64" i="32" s="1"/>
  <c r="L54" i="32"/>
  <c r="L50" i="32"/>
  <c r="L48" i="32" s="1"/>
  <c r="L40" i="32"/>
  <c r="L44" i="32"/>
  <c r="AR41" i="32"/>
  <c r="AO44" i="32"/>
  <c r="AB53" i="32"/>
  <c r="AB48" i="32" s="1"/>
  <c r="AG54" i="32"/>
  <c r="AM26" i="32"/>
  <c r="O42" i="32"/>
  <c r="G43" i="32"/>
  <c r="AL55" i="32"/>
  <c r="AL44" i="32"/>
  <c r="AL51" i="32"/>
  <c r="J45" i="32"/>
  <c r="H32" i="32"/>
  <c r="AN43" i="32"/>
  <c r="AN39" i="32"/>
  <c r="AN41" i="32"/>
  <c r="L45" i="32"/>
  <c r="U40" i="32"/>
  <c r="F43" i="32"/>
  <c r="AB56" i="32"/>
  <c r="V53" i="32"/>
  <c r="V44" i="32"/>
  <c r="N56" i="32"/>
  <c r="C56" i="32"/>
  <c r="AR39" i="32"/>
  <c r="AP51" i="32"/>
  <c r="I45" i="32"/>
  <c r="G51" i="32"/>
  <c r="AN54" i="32"/>
  <c r="H51" i="32"/>
  <c r="Q54" i="32"/>
  <c r="AG55" i="32"/>
  <c r="AC39" i="32"/>
  <c r="AL42" i="32"/>
  <c r="AL37" i="32" s="1"/>
  <c r="T52" i="32"/>
  <c r="AJ53" i="32"/>
  <c r="AO53" i="32"/>
  <c r="U54" i="32"/>
  <c r="X26" i="32"/>
  <c r="X32" i="32"/>
  <c r="AL40" i="32"/>
  <c r="Z45" i="32"/>
  <c r="AJ39" i="32"/>
  <c r="F42" i="32"/>
  <c r="AB45" i="32"/>
  <c r="M45" i="32"/>
  <c r="I54" i="32"/>
  <c r="E45" i="32"/>
  <c r="G50" i="32"/>
  <c r="AN53" i="32"/>
  <c r="AK51" i="32"/>
  <c r="AA53" i="32"/>
  <c r="AA43" i="32"/>
  <c r="AA39" i="32"/>
  <c r="AA51" i="32"/>
  <c r="AA55" i="32"/>
  <c r="AW55" i="32" s="1"/>
  <c r="AA52" i="32"/>
  <c r="Z52" i="32"/>
  <c r="AK52" i="32"/>
  <c r="AK63" i="32" s="1"/>
  <c r="AA24" i="32"/>
  <c r="D43" i="32"/>
  <c r="D39" i="32"/>
  <c r="D41" i="32"/>
  <c r="D55" i="32"/>
  <c r="V24" i="32"/>
  <c r="V41" i="32"/>
  <c r="V39" i="32"/>
  <c r="V43" i="32"/>
  <c r="V65" i="32" s="1"/>
  <c r="D24" i="32"/>
  <c r="F24" i="32"/>
  <c r="E52" i="32"/>
  <c r="E41" i="32"/>
  <c r="AG40" i="32"/>
  <c r="F45" i="32"/>
  <c r="AH53" i="32"/>
  <c r="AB55" i="32"/>
  <c r="AB42" i="32"/>
  <c r="AL54" i="32"/>
  <c r="AA54" i="32"/>
  <c r="AL41" i="32"/>
  <c r="AP56" i="32"/>
  <c r="G55" i="32"/>
  <c r="T51" i="32"/>
  <c r="AS55" i="32"/>
  <c r="AO39" i="32"/>
  <c r="E43" i="32"/>
  <c r="E65" i="32" s="1"/>
  <c r="AD55" i="32"/>
  <c r="H54" i="32"/>
  <c r="AR42" i="32"/>
  <c r="G53" i="32"/>
  <c r="AI50" i="32"/>
  <c r="AG42" i="32"/>
  <c r="AP42" i="32"/>
  <c r="AP64" i="32" s="1"/>
  <c r="X52" i="32"/>
  <c r="X42" i="32"/>
  <c r="X54" i="32"/>
  <c r="X50" i="32"/>
  <c r="X40" i="32"/>
  <c r="AB40" i="32"/>
  <c r="M43" i="32"/>
  <c r="E40" i="32"/>
  <c r="S50" i="32"/>
  <c r="G54" i="32"/>
  <c r="X29" i="32"/>
  <c r="S53" i="32"/>
  <c r="AH45" i="32"/>
  <c r="J24" i="32"/>
  <c r="J41" i="32"/>
  <c r="J43" i="32"/>
  <c r="J39" i="32"/>
  <c r="G24" i="32"/>
  <c r="T32" i="32"/>
  <c r="AI44" i="32"/>
  <c r="R43" i="32"/>
  <c r="AL56" i="32"/>
  <c r="AY15" i="32"/>
  <c r="AA56" i="32"/>
  <c r="AG52" i="32"/>
  <c r="AG45" i="32"/>
  <c r="J52" i="32"/>
  <c r="AC54" i="32"/>
  <c r="H40" i="32"/>
  <c r="Q43" i="32"/>
  <c r="AR52" i="32"/>
  <c r="AI56" i="32"/>
  <c r="T54" i="32"/>
  <c r="G56" i="32"/>
  <c r="V50" i="32"/>
  <c r="AH54" i="32"/>
  <c r="Z51" i="32"/>
  <c r="C44" i="32"/>
  <c r="Q45" i="32"/>
  <c r="AI42" i="32"/>
  <c r="J51" i="32"/>
  <c r="J62" i="32" s="1"/>
  <c r="S54" i="32"/>
  <c r="H56" i="32"/>
  <c r="X43" i="32"/>
  <c r="J54" i="32"/>
  <c r="G45" i="32"/>
  <c r="Z24" i="32"/>
  <c r="I24" i="32"/>
  <c r="I55" i="32"/>
  <c r="I51" i="32"/>
  <c r="I41" i="32"/>
  <c r="I39" i="32"/>
  <c r="I53" i="32"/>
  <c r="I64" i="32" s="1"/>
  <c r="I50" i="32"/>
  <c r="G52" i="32"/>
  <c r="G63" i="32" s="1"/>
  <c r="AH40" i="32"/>
  <c r="Z50" i="32"/>
  <c r="AC55" i="32"/>
  <c r="R55" i="32"/>
  <c r="E42" i="32"/>
  <c r="V52" i="32"/>
  <c r="AR51" i="32"/>
  <c r="AO54" i="32"/>
  <c r="AO65" i="32" s="1"/>
  <c r="T40" i="32"/>
  <c r="AC43" i="32"/>
  <c r="I29" i="32"/>
  <c r="I32" i="32"/>
  <c r="AQ29" i="32"/>
  <c r="AI51" i="32"/>
  <c r="AR54" i="32"/>
  <c r="O52" i="32"/>
  <c r="AH50" i="32"/>
  <c r="Q52" i="32"/>
  <c r="AJ52" i="32"/>
  <c r="AJ42" i="32"/>
  <c r="AJ40" i="32"/>
  <c r="AJ62" i="32" s="1"/>
  <c r="AJ50" i="32"/>
  <c r="AJ54" i="32"/>
  <c r="AK45" i="32"/>
  <c r="M24" i="32"/>
  <c r="M42" i="32"/>
  <c r="M40" i="32"/>
  <c r="M44" i="32"/>
  <c r="M66" i="32" s="1"/>
  <c r="Q40" i="32"/>
  <c r="V56" i="32"/>
  <c r="J55" i="32"/>
  <c r="AA44" i="32"/>
  <c r="O45" i="32"/>
  <c r="N55" i="32"/>
  <c r="N51" i="32"/>
  <c r="N40" i="32"/>
  <c r="AL24" i="32"/>
  <c r="F54" i="32"/>
  <c r="F50" i="32"/>
  <c r="F44" i="32"/>
  <c r="F40" i="32"/>
  <c r="F52" i="32"/>
  <c r="F63" i="32" s="1"/>
  <c r="U24" i="32"/>
  <c r="U55" i="32"/>
  <c r="U51" i="32"/>
  <c r="U41" i="32"/>
  <c r="U53" i="32"/>
  <c r="U39" i="32"/>
  <c r="U43" i="32"/>
  <c r="H43" i="32"/>
  <c r="J44" i="32"/>
  <c r="Q51" i="32"/>
  <c r="O54" i="32"/>
  <c r="AH52" i="32"/>
  <c r="H55" i="32"/>
  <c r="G39" i="32"/>
  <c r="AH44" i="32"/>
  <c r="AI53" i="32"/>
  <c r="AM40" i="32"/>
  <c r="AZ15" i="32"/>
  <c r="AU56" i="32"/>
  <c r="AI39" i="32"/>
  <c r="I56" i="32"/>
  <c r="H53" i="32"/>
  <c r="H48" i="32" s="1"/>
  <c r="N45" i="32"/>
  <c r="AK43" i="32"/>
  <c r="AC45" i="32"/>
  <c r="N43" i="32"/>
  <c r="AH51" i="32"/>
  <c r="V55" i="32"/>
  <c r="AI43" i="32"/>
  <c r="L39" i="32"/>
  <c r="O53" i="32"/>
  <c r="O43" i="32"/>
  <c r="O39" i="32"/>
  <c r="O55" i="32"/>
  <c r="O66" i="32" s="1"/>
  <c r="O51" i="32"/>
  <c r="O41" i="32"/>
  <c r="R54" i="32"/>
  <c r="R50" i="32"/>
  <c r="R44" i="32"/>
  <c r="R40" i="32"/>
  <c r="R52" i="32"/>
  <c r="R63" i="32" s="1"/>
  <c r="AG24" i="32"/>
  <c r="AG51" i="32"/>
  <c r="AG41" i="32"/>
  <c r="AG53" i="32"/>
  <c r="AG48" i="32" s="1"/>
  <c r="AG39" i="32"/>
  <c r="AG61" i="32" s="1"/>
  <c r="V51" i="32"/>
  <c r="AO52" i="32"/>
  <c r="AO41" i="32"/>
  <c r="AO55" i="32"/>
  <c r="Z40" i="32"/>
  <c r="AI40" i="32"/>
  <c r="O50" i="32"/>
  <c r="O56" i="32"/>
  <c r="T55" i="32"/>
  <c r="AR40" i="32"/>
  <c r="H44" i="32"/>
  <c r="Z54" i="32"/>
  <c r="Z65" i="32" s="1"/>
  <c r="AI55" i="32"/>
  <c r="T42" i="32"/>
  <c r="AG56" i="32"/>
  <c r="T56" i="32"/>
  <c r="R42" i="32"/>
  <c r="M39" i="32"/>
  <c r="D44" i="32"/>
  <c r="Y24" i="32"/>
  <c r="Y42" i="32"/>
  <c r="Y44" i="32"/>
  <c r="Y40" i="32"/>
  <c r="AC40" i="32"/>
  <c r="AH55" i="32"/>
  <c r="L51" i="32"/>
  <c r="C45" i="32"/>
  <c r="G40" i="32"/>
  <c r="G42" i="32"/>
  <c r="G44" i="32"/>
  <c r="AS29" i="32"/>
  <c r="AS32" i="32"/>
  <c r="N50" i="32"/>
  <c r="N52" i="32"/>
  <c r="AG29" i="32"/>
  <c r="AG32" i="32"/>
  <c r="AK24" i="32"/>
  <c r="AK42" i="32"/>
  <c r="AK44" i="32"/>
  <c r="AK40" i="32"/>
  <c r="O24" i="32"/>
  <c r="H24" i="32"/>
  <c r="AK56" i="32"/>
  <c r="N53" i="32"/>
  <c r="O40" i="32"/>
  <c r="Q24" i="32"/>
  <c r="AC24" i="32"/>
  <c r="AD54" i="32"/>
  <c r="AD50" i="32"/>
  <c r="AD44" i="32"/>
  <c r="AD40" i="32"/>
  <c r="AD52" i="32"/>
  <c r="AD63" i="32" s="1"/>
  <c r="AD42" i="32"/>
  <c r="AS24" i="32"/>
  <c r="AS51" i="32"/>
  <c r="AS41" i="32"/>
  <c r="AS39" i="32"/>
  <c r="AS53" i="32"/>
  <c r="AS54" i="32"/>
  <c r="C53" i="32"/>
  <c r="C43" i="32"/>
  <c r="C39" i="32"/>
  <c r="C55" i="32"/>
  <c r="C51" i="32"/>
  <c r="C62" i="32" s="1"/>
  <c r="C41" i="32"/>
  <c r="F39" i="32"/>
  <c r="AP43" i="32"/>
  <c r="AK50" i="32"/>
  <c r="U52" i="32"/>
  <c r="AO51" i="32"/>
  <c r="S40" i="32"/>
  <c r="S42" i="32"/>
  <c r="AC42" i="32"/>
  <c r="AA50" i="32"/>
  <c r="AM54" i="32"/>
  <c r="AI52" i="32"/>
  <c r="T44" i="32"/>
  <c r="V40" i="32"/>
  <c r="Z56" i="32"/>
  <c r="AK55" i="32"/>
  <c r="Y26" i="32"/>
  <c r="AI54" i="32"/>
  <c r="Y39" i="32"/>
  <c r="AO45" i="32"/>
  <c r="AL45" i="32"/>
  <c r="M52" i="32"/>
  <c r="L56" i="32"/>
  <c r="C26" i="32"/>
  <c r="U42" i="32"/>
  <c r="AO32" i="32"/>
  <c r="AO26" i="32"/>
  <c r="N32" i="32"/>
  <c r="N29" i="32"/>
  <c r="AL32" i="32"/>
  <c r="AL29" i="32"/>
  <c r="D26" i="32"/>
  <c r="D32" i="32"/>
  <c r="P26" i="32"/>
  <c r="P32" i="32"/>
  <c r="AB32" i="32"/>
  <c r="AB26" i="32"/>
  <c r="AN32" i="32"/>
  <c r="AN26" i="32"/>
  <c r="M32" i="32"/>
  <c r="M29" i="32"/>
  <c r="Y32" i="32"/>
  <c r="Y29" i="32"/>
  <c r="Z32" i="32"/>
  <c r="Z29" i="32"/>
  <c r="AU26" i="32"/>
  <c r="AU32" i="32"/>
  <c r="AK32" i="32"/>
  <c r="AK29" i="32"/>
  <c r="E32" i="32"/>
  <c r="E26" i="32"/>
  <c r="Q32" i="32"/>
  <c r="Q26" i="32"/>
  <c r="AC32" i="32"/>
  <c r="AC26" i="32"/>
  <c r="Q94" i="16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AE66" i="32" l="1"/>
  <c r="K62" i="32"/>
  <c r="L66" i="32"/>
  <c r="AI63" i="32"/>
  <c r="T67" i="32"/>
  <c r="I63" i="32"/>
  <c r="Q67" i="32"/>
  <c r="X66" i="32"/>
  <c r="AE65" i="32"/>
  <c r="AB63" i="32"/>
  <c r="U67" i="32"/>
  <c r="AQ66" i="32"/>
  <c r="AS67" i="32"/>
  <c r="D48" i="32"/>
  <c r="AE63" i="32"/>
  <c r="AQ67" i="32"/>
  <c r="J64" i="32"/>
  <c r="AM67" i="32"/>
  <c r="AF48" i="32"/>
  <c r="AW56" i="32"/>
  <c r="P67" i="32"/>
  <c r="H67" i="32"/>
  <c r="K37" i="32"/>
  <c r="AP65" i="32"/>
  <c r="Y67" i="32"/>
  <c r="AC67" i="32"/>
  <c r="L63" i="32"/>
  <c r="AE67" i="32"/>
  <c r="AF66" i="32"/>
  <c r="D62" i="32"/>
  <c r="W66" i="32"/>
  <c r="AQ37" i="32"/>
  <c r="AF67" i="32"/>
  <c r="AK65" i="32"/>
  <c r="L65" i="32"/>
  <c r="AO62" i="32"/>
  <c r="M62" i="32"/>
  <c r="K67" i="32"/>
  <c r="AQ65" i="32"/>
  <c r="AF62" i="32"/>
  <c r="AX51" i="32"/>
  <c r="K64" i="32"/>
  <c r="K61" i="32"/>
  <c r="C65" i="32"/>
  <c r="AJ48" i="32"/>
  <c r="AT63" i="32"/>
  <c r="AR66" i="32"/>
  <c r="AQ61" i="32"/>
  <c r="D67" i="32"/>
  <c r="C64" i="32"/>
  <c r="X48" i="32"/>
  <c r="AR61" i="32"/>
  <c r="AU65" i="32"/>
  <c r="Y48" i="32"/>
  <c r="AP67" i="32"/>
  <c r="AU63" i="32"/>
  <c r="AX54" i="32"/>
  <c r="AG63" i="32"/>
  <c r="P48" i="32"/>
  <c r="AE61" i="32"/>
  <c r="V62" i="32"/>
  <c r="AX56" i="32"/>
  <c r="M64" i="32"/>
  <c r="AW51" i="32"/>
  <c r="K63" i="32"/>
  <c r="C63" i="32"/>
  <c r="AP63" i="32"/>
  <c r="AD67" i="32"/>
  <c r="X64" i="32"/>
  <c r="D63" i="32"/>
  <c r="AP66" i="32"/>
  <c r="Q66" i="32"/>
  <c r="AS66" i="32"/>
  <c r="P62" i="32"/>
  <c r="W48" i="32"/>
  <c r="E48" i="32"/>
  <c r="Y64" i="32"/>
  <c r="X63" i="32"/>
  <c r="M67" i="32"/>
  <c r="AT64" i="32"/>
  <c r="AN67" i="32"/>
  <c r="R67" i="32"/>
  <c r="AN48" i="32"/>
  <c r="V64" i="32"/>
  <c r="AF61" i="32"/>
  <c r="W37" i="32"/>
  <c r="O48" i="32"/>
  <c r="S67" i="32"/>
  <c r="AL65" i="32"/>
  <c r="AF63" i="32"/>
  <c r="AK62" i="32"/>
  <c r="G62" i="32"/>
  <c r="AI67" i="32"/>
  <c r="AE48" i="32"/>
  <c r="W64" i="32"/>
  <c r="AH66" i="32"/>
  <c r="K66" i="32"/>
  <c r="R61" i="32"/>
  <c r="AB67" i="32"/>
  <c r="AS62" i="32"/>
  <c r="H66" i="32"/>
  <c r="AB66" i="32"/>
  <c r="AU48" i="32"/>
  <c r="K48" i="32"/>
  <c r="Q65" i="32"/>
  <c r="AB62" i="32"/>
  <c r="Q63" i="32"/>
  <c r="H62" i="32"/>
  <c r="X62" i="32"/>
  <c r="F67" i="32"/>
  <c r="AN63" i="32"/>
  <c r="E62" i="32"/>
  <c r="V67" i="32"/>
  <c r="O64" i="32"/>
  <c r="AO66" i="32"/>
  <c r="M65" i="32"/>
  <c r="AX53" i="32"/>
  <c r="AO64" i="32"/>
  <c r="AJ66" i="32"/>
  <c r="U61" i="32"/>
  <c r="E67" i="32"/>
  <c r="J67" i="32"/>
  <c r="AT65" i="32"/>
  <c r="AO67" i="32"/>
  <c r="I65" i="32"/>
  <c r="AP61" i="32"/>
  <c r="Y62" i="32"/>
  <c r="N48" i="32"/>
  <c r="AU37" i="32"/>
  <c r="P66" i="32"/>
  <c r="I48" i="32"/>
  <c r="G48" i="32"/>
  <c r="AJ63" i="32"/>
  <c r="S65" i="32"/>
  <c r="AB64" i="32"/>
  <c r="AR67" i="32"/>
  <c r="AJ67" i="32"/>
  <c r="F62" i="32"/>
  <c r="AE64" i="32"/>
  <c r="AN66" i="32"/>
  <c r="AJ65" i="32"/>
  <c r="AD61" i="32"/>
  <c r="F66" i="32"/>
  <c r="F64" i="32"/>
  <c r="AD65" i="32"/>
  <c r="O65" i="32"/>
  <c r="F48" i="32"/>
  <c r="S62" i="32"/>
  <c r="AS65" i="32"/>
  <c r="E64" i="32"/>
  <c r="AU62" i="32"/>
  <c r="S64" i="32"/>
  <c r="AK64" i="32"/>
  <c r="C67" i="32"/>
  <c r="U65" i="32"/>
  <c r="D65" i="32"/>
  <c r="AS61" i="32"/>
  <c r="AK67" i="32"/>
  <c r="AR65" i="32"/>
  <c r="AQ48" i="32"/>
  <c r="X67" i="32"/>
  <c r="W65" i="32"/>
  <c r="AX50" i="32"/>
  <c r="W62" i="32"/>
  <c r="AK48" i="32"/>
  <c r="AS63" i="32"/>
  <c r="Z66" i="32"/>
  <c r="W67" i="32"/>
  <c r="E66" i="32"/>
  <c r="I66" i="32"/>
  <c r="AS48" i="32"/>
  <c r="Y66" i="32"/>
  <c r="N65" i="32"/>
  <c r="U48" i="32"/>
  <c r="N62" i="32"/>
  <c r="AH48" i="32"/>
  <c r="AX39" i="32"/>
  <c r="AC48" i="32"/>
  <c r="S66" i="32"/>
  <c r="M63" i="32"/>
  <c r="U66" i="32"/>
  <c r="AC64" i="32"/>
  <c r="AH64" i="32"/>
  <c r="P65" i="32"/>
  <c r="AG65" i="32"/>
  <c r="W61" i="32"/>
  <c r="C66" i="32"/>
  <c r="R48" i="32"/>
  <c r="Y63" i="32"/>
  <c r="AH65" i="32"/>
  <c r="AT66" i="32"/>
  <c r="G64" i="32"/>
  <c r="AH62" i="32"/>
  <c r="AM66" i="32"/>
  <c r="T65" i="32"/>
  <c r="AQ64" i="32"/>
  <c r="D66" i="32"/>
  <c r="R64" i="32"/>
  <c r="AD62" i="32"/>
  <c r="AI62" i="32"/>
  <c r="AX42" i="32"/>
  <c r="X65" i="32"/>
  <c r="AH67" i="32"/>
  <c r="AW53" i="32"/>
  <c r="AL62" i="32"/>
  <c r="AA63" i="32"/>
  <c r="P64" i="32"/>
  <c r="Q48" i="32"/>
  <c r="AT67" i="32"/>
  <c r="V63" i="32"/>
  <c r="AR63" i="32"/>
  <c r="N67" i="32"/>
  <c r="AD64" i="32"/>
  <c r="AK37" i="32"/>
  <c r="AU64" i="32"/>
  <c r="Q62" i="32"/>
  <c r="AG66" i="32"/>
  <c r="AX43" i="32"/>
  <c r="AP48" i="32"/>
  <c r="AE37" i="32"/>
  <c r="AU66" i="32"/>
  <c r="AI66" i="32"/>
  <c r="T63" i="32"/>
  <c r="AK61" i="32"/>
  <c r="Z62" i="32"/>
  <c r="AD37" i="32"/>
  <c r="H65" i="32"/>
  <c r="AL63" i="32"/>
  <c r="AN65" i="32"/>
  <c r="AX52" i="32"/>
  <c r="I62" i="32"/>
  <c r="M48" i="32"/>
  <c r="AT62" i="32"/>
  <c r="F37" i="32"/>
  <c r="F61" i="32"/>
  <c r="AA66" i="32"/>
  <c r="AW44" i="32"/>
  <c r="L61" i="32"/>
  <c r="L37" i="32"/>
  <c r="Y61" i="32"/>
  <c r="Y37" i="32"/>
  <c r="AC62" i="32"/>
  <c r="R62" i="32"/>
  <c r="J66" i="32"/>
  <c r="G67" i="32"/>
  <c r="J37" i="32"/>
  <c r="J61" i="32"/>
  <c r="AN64" i="32"/>
  <c r="N66" i="32"/>
  <c r="E61" i="32"/>
  <c r="E37" i="32"/>
  <c r="AL48" i="32"/>
  <c r="AU67" i="32"/>
  <c r="AX45" i="32"/>
  <c r="AM61" i="32"/>
  <c r="AM37" i="32"/>
  <c r="X37" i="32"/>
  <c r="D64" i="32"/>
  <c r="AA48" i="32"/>
  <c r="AW50" i="32"/>
  <c r="G66" i="32"/>
  <c r="R66" i="32"/>
  <c r="AJ64" i="32"/>
  <c r="AC65" i="32"/>
  <c r="J65" i="32"/>
  <c r="AP37" i="32"/>
  <c r="AT37" i="32"/>
  <c r="AT61" i="32"/>
  <c r="S37" i="32"/>
  <c r="S61" i="32"/>
  <c r="H37" i="32"/>
  <c r="H64" i="32"/>
  <c r="AH63" i="32"/>
  <c r="AM65" i="32"/>
  <c r="X61" i="32"/>
  <c r="C61" i="32"/>
  <c r="C37" i="32"/>
  <c r="AD66" i="32"/>
  <c r="AM62" i="32"/>
  <c r="T62" i="32"/>
  <c r="V48" i="32"/>
  <c r="J63" i="32"/>
  <c r="AO61" i="32"/>
  <c r="AO37" i="32"/>
  <c r="AG62" i="32"/>
  <c r="AW52" i="32"/>
  <c r="AL64" i="32"/>
  <c r="V66" i="32"/>
  <c r="AL66" i="32"/>
  <c r="Z63" i="32"/>
  <c r="J48" i="32"/>
  <c r="AM64" i="32"/>
  <c r="R37" i="32"/>
  <c r="AR62" i="32"/>
  <c r="O63" i="32"/>
  <c r="G37" i="32"/>
  <c r="G61" i="32"/>
  <c r="I61" i="32"/>
  <c r="S48" i="32"/>
  <c r="AW39" i="32"/>
  <c r="AA37" i="32"/>
  <c r="AA61" i="32"/>
  <c r="AJ61" i="32"/>
  <c r="AJ37" i="32"/>
  <c r="F65" i="32"/>
  <c r="AF37" i="32"/>
  <c r="AF64" i="32"/>
  <c r="AS37" i="32"/>
  <c r="H63" i="32"/>
  <c r="AA64" i="32"/>
  <c r="AO63" i="32"/>
  <c r="M61" i="32"/>
  <c r="M37" i="32"/>
  <c r="AI64" i="32"/>
  <c r="R65" i="32"/>
  <c r="AG37" i="32"/>
  <c r="AG64" i="32"/>
  <c r="AA65" i="32"/>
  <c r="AW43" i="32"/>
  <c r="Z67" i="32"/>
  <c r="U62" i="32"/>
  <c r="AP62" i="32"/>
  <c r="AC66" i="32"/>
  <c r="N63" i="32"/>
  <c r="I37" i="32"/>
  <c r="D61" i="32"/>
  <c r="D37" i="32"/>
  <c r="U63" i="32"/>
  <c r="AI48" i="32"/>
  <c r="L67" i="32"/>
  <c r="AB61" i="32"/>
  <c r="AB37" i="32"/>
  <c r="AD48" i="32"/>
  <c r="AW54" i="32"/>
  <c r="AW41" i="32"/>
  <c r="P63" i="32"/>
  <c r="AX41" i="32"/>
  <c r="O61" i="32"/>
  <c r="O37" i="32"/>
  <c r="V37" i="32"/>
  <c r="V61" i="32"/>
  <c r="G65" i="32"/>
  <c r="L62" i="32"/>
  <c r="Z64" i="32"/>
  <c r="AB65" i="32"/>
  <c r="Z61" i="32"/>
  <c r="Z37" i="32"/>
  <c r="P61" i="32"/>
  <c r="P37" i="32"/>
  <c r="N61" i="32"/>
  <c r="N37" i="32"/>
  <c r="AW45" i="32"/>
  <c r="AA67" i="32"/>
  <c r="AW40" i="32"/>
  <c r="AA62" i="32"/>
  <c r="O62" i="32"/>
  <c r="O67" i="32"/>
  <c r="AR37" i="32"/>
  <c r="AR64" i="32"/>
  <c r="I67" i="32"/>
  <c r="AN61" i="32"/>
  <c r="AN37" i="32"/>
  <c r="Q61" i="32"/>
  <c r="Q37" i="32"/>
  <c r="AS64" i="32"/>
  <c r="AM63" i="32"/>
  <c r="AL67" i="32"/>
  <c r="C48" i="32"/>
  <c r="AO48" i="32"/>
  <c r="AK66" i="32"/>
  <c r="N64" i="32"/>
  <c r="AH37" i="32"/>
  <c r="AH61" i="32"/>
  <c r="AC61" i="32"/>
  <c r="AC37" i="32"/>
  <c r="U37" i="32"/>
  <c r="U64" i="32"/>
  <c r="E63" i="32"/>
  <c r="T66" i="32"/>
  <c r="Z48" i="32"/>
  <c r="AI61" i="32"/>
  <c r="AI37" i="32"/>
  <c r="AG67" i="32"/>
  <c r="T37" i="32"/>
  <c r="T64" i="32"/>
  <c r="AI65" i="32"/>
  <c r="P68" i="16"/>
  <c r="P72" i="16" s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6" i="25"/>
  <c r="A4" i="25"/>
  <c r="A3" i="31"/>
  <c r="A4" i="16"/>
  <c r="A31" i="13"/>
  <c r="A4" i="13"/>
  <c r="G76" i="31" l="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X2" i="25" l="1"/>
  <c r="T2" i="25"/>
  <c r="R73" i="25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G4" i="14" s="1"/>
  <c r="H2" i="14" l="1"/>
  <c r="H4" i="14" s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I4" i="14" s="1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J4" i="14" s="1"/>
  <c r="I5" i="14"/>
  <c r="I9" i="14"/>
  <c r="I15" i="14"/>
  <c r="I8" i="14"/>
  <c r="I7" i="14"/>
  <c r="I11" i="14"/>
  <c r="I6" i="14"/>
  <c r="I10" i="14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H11" i="13" l="1"/>
  <c r="H25" i="13"/>
  <c r="H35" i="13"/>
  <c r="H50" i="13"/>
  <c r="G7" i="13"/>
  <c r="G45" i="13"/>
  <c r="G33" i="13"/>
  <c r="G10" i="13"/>
  <c r="G19" i="13"/>
  <c r="H40" i="13"/>
  <c r="H43" i="13"/>
  <c r="H52" i="13"/>
  <c r="H24" i="13"/>
  <c r="H34" i="13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K4" i="14" s="1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H33" i="13" l="1"/>
  <c r="G27" i="13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L4" i="14" s="1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M4" i="14" s="1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N4" i="14" s="1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O4" i="14" s="1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P4" i="14" s="1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Q4" i="14" s="1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R4" i="14" s="1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T2" i="14" l="1"/>
  <c r="T4" i="14" s="1"/>
  <c r="S4" i="14"/>
  <c r="S15" i="14" s="1"/>
  <c r="P53" i="13"/>
  <c r="P27" i="13"/>
  <c r="Q7" i="13"/>
  <c r="Q45" i="13"/>
  <c r="Q36" i="13"/>
  <c r="R17" i="14"/>
  <c r="Q33" i="13"/>
  <c r="R22" i="14"/>
  <c r="R20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107" i="16" l="1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L94" i="16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<sst xmlns="http://schemas.openxmlformats.org/spreadsheetml/2006/main" count="1280" uniqueCount="538">
  <si>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</si>
  <si>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</si>
  <si>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</si>
  <si>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</si>
  <si>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</si>
  <si>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</si>
  <si>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</si>
  <si>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</si>
  <si>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</si>
  <si>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</si>
  <si>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</si>
  <si>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</si>
  <si>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</si>
  <si>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</si>
  <si>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</si>
  <si>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</si>
  <si>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</si>
  <si>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</si>
  <si>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</si>
  <si>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</si>
  <si>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</si>
  <si>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</si>
  <si>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</si>
  <si>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</si>
  <si>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</si>
  <si>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</si>
  <si>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</si>
  <si>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</si>
  <si>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</si>
  <si>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</si>
  <si>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</si>
  <si>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</si>
  <si>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</si>
  <si>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</si>
  <si>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</si>
  <si>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</si>
  <si>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</si>
  <si>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</si>
  <si>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</si>
  <si>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</si>
  <si>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</si>
  <si>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</si>
  <si>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</si>
  <si>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</si>
  <si>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</si>
  <si>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</si>
  <si>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</si>
  <si>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</si>
  <si>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</si>
  <si>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</si>
  <si>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</si>
  <si>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</si>
  <si>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</si>
  <si>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</si>
  <si>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</si>
  <si>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</si>
  <si>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</si>
  <si>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</si>
  <si>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</si>
  <si>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</si>
  <si>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</si>
  <si>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</si>
  <si>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</si>
  <si>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</si>
  <si>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</si>
  <si>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</si>
  <si>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</si>
  <si>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</si>
  <si>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</si>
  <si>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</si>
  <si>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</si>
  <si>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</si>
  <si>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</si>
  <si>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</si>
  <si>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</si>
  <si>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</si>
  <si>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</si>
  <si>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</si>
  <si>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</si>
  <si>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</si>
  <si>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</si>
  <si>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</si>
  <si>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</si>
  <si>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</si>
  <si>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</si>
  <si>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</si>
  <si>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</si>
  <si>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</si>
  <si>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</si>
  <si>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</si>
  <si>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</si>
  <si>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</si>
  <si>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</si>
  <si>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</si>
  <si>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</si>
  <si>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</si>
  <si>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</si>
  <si>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</si>
  <si>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</si>
  <si>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</si>
  <si>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</si>
  <si>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</si>
  <si>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</si>
  <si>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</si>
  <si>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</si>
  <si>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</si>
  <si>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</si>
  <si>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</si>
  <si>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</si>
  <si>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</si>
  <si>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</si>
  <si>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</si>
  <si>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</si>
  <si>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</si>
  <si>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</si>
  <si>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</si>
  <si>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</si>
  <si>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</si>
  <si>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</si>
  <si>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</si>
  <si>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</si>
  <si>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</si>
  <si>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</si>
  <si>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</si>
  <si>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</si>
  <si>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</si>
  <si>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</si>
  <si>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</si>
  <si>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</si>
  <si>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</si>
  <si>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</si>
  <si>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</si>
  <si>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</si>
  <si>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</si>
  <si>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</si>
  <si>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</si>
  <si>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</si>
  <si>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</si>
  <si>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</si>
  <si>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</si>
  <si>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</si>
  <si>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</si>
  <si>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</si>
  <si>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</si>
  <si>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</si>
  <si>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</si>
  <si>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</si>
  <si>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</si>
  <si>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</si>
  <si>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</si>
  <si>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</si>
  <si>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</si>
  <si>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</si>
  <si>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</si>
  <si>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</si>
  <si>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</si>
  <si>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</si>
  <si>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</si>
  <si>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</si>
  <si>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</si>
  <si>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</si>
  <si>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</si>
  <si>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</si>
  <si>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</si>
  <si>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</si>
  <si>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</si>
  <si>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</si>
  <si>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</si>
  <si>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</si>
  <si>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</si>
  <si>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</si>
  <si>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</si>
  <si>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</si>
  <si>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</si>
  <si>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</si>
  <si>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</si>
  <si>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</si>
  <si>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</si>
  <si>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</si>
  <si>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</si>
  <si>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</si>
  <si>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</si>
  <si>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</si>
  <si>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</si>
  <si>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</si>
  <si>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</si>
  <si>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</si>
  <si>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</si>
  <si>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</si>
  <si>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</si>
  <si>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</si>
  <si>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</si>
  <si>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</si>
  <si>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</si>
  <si>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</si>
  <si>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</si>
  <si>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</si>
  <si>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</si>
  <si>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</si>
  <si>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</si>
  <si>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</si>
  <si>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</si>
  <si>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</si>
  <si>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</si>
  <si>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</si>
  <si>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</si>
  <si>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</si>
  <si>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</si>
  <si>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</si>
  <si>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</si>
  <si>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</si>
  <si>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</si>
  <si>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</si>
  <si>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</si>
  <si>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</si>
  <si>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</si>
  <si>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</si>
  <si>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</si>
  <si>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</si>
  <si>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</si>
  <si>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</si>
  <si>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</si>
  <si>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</si>
  <si>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</si>
  <si>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</si>
  <si>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</si>
  <si>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</si>
  <si>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</si>
  <si>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</si>
  <si>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</si>
  <si>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</si>
  <si>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</si>
  <si>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</si>
  <si>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</si>
  <si>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</si>
  <si>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</si>
  <si>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</si>
  <si>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</si>
  <si>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</si>
  <si>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</si>
  <si>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</si>
  <si>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</si>
  <si>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</si>
  <si>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</si>
  <si>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</si>
  <si>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</si>
  <si>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</si>
  <si>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</si>
  <si>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</si>
  <si>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</si>
  <si>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</si>
  <si>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</si>
  <si>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</si>
  <si>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</si>
  <si>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</si>
  <si>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</si>
  <si>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</si>
  <si>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</si>
  <si>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</si>
  <si>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</si>
  <si>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</si>
  <si>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</si>
  <si>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</si>
  <si>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</si>
  <si>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</si>
  <si>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</si>
  <si>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</si>
  <si>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</si>
  <si>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</si>
  <si>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</si>
  <si>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</si>
  <si>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</si>
  <si>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</si>
  <si>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</si>
  <si>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</si>
  <si>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</si>
  <si>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</si>
  <si>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</si>
  <si>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</si>
  <si>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</si>
  <si>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</si>
  <si>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</si>
  <si>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</si>
  <si>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</si>
  <si>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</si>
  <si>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</si>
  <si>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</si>
  <si>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</si>
  <si>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</si>
  <si>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</si>
  <si>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</si>
  <si>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</si>
  <si>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</si>
  <si>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</si>
  <si>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</si>
  <si>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</si>
  <si>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</si>
  <si>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</si>
  <si>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</si>
  <si>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</si>
  <si>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</si>
  <si>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</si>
  <si>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</si>
  <si>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</si>
  <si>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</si>
  <si>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</si>
  <si>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</si>
  <si>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</si>
  <si>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</si>
  <si>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</si>
  <si>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</si>
  <si>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</si>
  <si>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</si>
  <si>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</si>
  <si>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</si>
  <si>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</si>
  <si>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</si>
  <si>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</si>
  <si>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</si>
  <si>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</si>
  <si>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</si>
  <si>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</si>
  <si>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</si>
  <si>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</si>
  <si>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</si>
  <si>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</si>
  <si>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</si>
  <si>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</si>
  <si>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</si>
  <si>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</si>
  <si>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</si>
  <si>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</si>
  <si>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</si>
  <si>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</si>
  <si>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</si>
  <si>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</si>
  <si>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</si>
  <si>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</si>
  <si>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</si>
  <si>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</si>
  <si>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</si>
  <si>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</si>
  <si>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</si>
  <si>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</si>
  <si>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</si>
  <si>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</si>
  <si>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</si>
  <si>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</si>
  <si>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</si>
  <si>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</si>
  <si>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</si>
  <si>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</si>
  <si>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</si>
  <si>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</si>
  <si>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</si>
  <si>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</si>
  <si>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</si>
  <si>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</si>
  <si>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</si>
  <si>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</si>
  <si>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</si>
  <si>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</si>
  <si>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</si>
  <si>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</si>
  <si>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</si>
  <si>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</si>
  <si>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</si>
  <si>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</si>
  <si>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</si>
  <si>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</si>
  <si>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</si>
  <si>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</si>
  <si>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</si>
  <si>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</si>
  <si>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</si>
  <si>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</si>
  <si>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</si>
  <si>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</si>
  <si>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</si>
  <si>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</si>
  <si>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</si>
  <si>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</si>
  <si>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</si>
  <si>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</si>
  <si>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</si>
  <si>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</si>
  <si>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</si>
  <si>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</si>
  <si>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</si>
  <si>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</si>
  <si>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</si>
  <si>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</si>
  <si>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</si>
  <si>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</si>
  <si>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</si>
  <si>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</si>
  <si>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</si>
  <si>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</si>
  <si>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</si>
  <si>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</si>
  <si>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</si>
  <si>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</si>
  <si>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</si>
  <si>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</si>
  <si>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</si>
  <si>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</si>
  <si>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</si>
  <si>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</si>
  <si>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</si>
  <si>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</si>
  <si>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</si>
  <si>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</si>
  <si>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</si>
  <si>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</si>
  <si>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</si>
  <si>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</si>
  <si>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</si>
  <si>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</si>
  <si>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</si>
  <si>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</si>
  <si>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</si>
  <si>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</si>
  <si>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</si>
  <si>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</si>
  <si>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</si>
  <si>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</si>
  <si>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</si>
  <si>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</si>
  <si>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</si>
  <si>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</si>
  <si>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</si>
  <si>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</si>
  <si>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</si>
  <si>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</si>
  <si>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</si>
  <si>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</si>
  <si>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</si>
  <si>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</si>
  <si>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</si>
  <si>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</si>
  <si>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</si>
  <si>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</si>
  <si>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</si>
  <si>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</si>
  <si>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</si>
  <si>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</si>
  <si>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</si>
  <si>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</si>
  <si>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</si>
  <si>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</si>
  <si>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</si>
  <si>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</si>
  <si>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</si>
  <si>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</si>
  <si>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</si>
  <si>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</si>
  <si>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</si>
  <si>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</si>
  <si>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</si>
  <si>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</si>
  <si>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</si>
  <si>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</si>
  <si>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</si>
  <si>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</si>
  <si>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</si>
  <si>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</si>
  <si>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</si>
  <si>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</si>
  <si>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</si>
  <si>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</si>
  <si>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</si>
  <si>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</si>
  <si>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</si>
  <si>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</si>
  <si>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</si>
  <si>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</si>
  <si>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</si>
  <si>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</si>
  <si>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</si>
  <si>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</si>
  <si>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</si>
  <si>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</si>
  <si>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</si>
  <si>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</si>
  <si>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</si>
  <si>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</si>
  <si>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</si>
  <si>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</si>
  <si>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</si>
  <si>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</si>
  <si>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</si>
  <si>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</si>
  <si>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</si>
  <si>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</si>
  <si>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</si>
  <si>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</si>
  <si>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</si>
  <si>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</si>
  <si>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</si>
  <si>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</si>
  <si>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</si>
  <si>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</si>
  <si>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</si>
  <si>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</si>
  <si>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</si>
  <si>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</si>
  <si>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</si>
  <si>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</si>
  <si>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</si>
  <si>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</si>
  <si>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</si>
  <si>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</si>
  <si>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</si>
  <si>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</si>
  <si>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</si>
  <si>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</si>
  <si>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</si>
  <si>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</si>
  <si>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</si>
  <si>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</si>
  <si>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</si>
  <si>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</si>
  <si>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</si>
  <si>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</si>
  <si>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</si>
  <si>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</si>
  <si>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</si>
  <si>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</si>
  <si>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</si>
  <si>
    <t>Part modale hors avion</t>
  </si>
  <si>
    <t>voiture CD</t>
  </si>
  <si>
    <t>voiture LD</t>
  </si>
  <si>
    <t>voiture CD+LD</t>
  </si>
  <si>
    <t>Transport (parts modales en %)</t>
  </si>
  <si>
    <t>2030/2019</t>
  </si>
  <si>
    <t>2050/2019</t>
  </si>
  <si>
    <t>Total hors avion</t>
  </si>
  <si>
    <t>Ecarts de transport 
(points de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</si>
</sst>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1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9" fontId="0" fillId="0" borderId="0" xfId="1" applyFont="1"/>
    <xf numFmtId="9" fontId="0" fillId="2" borderId="4" xfId="1" applyFont="1" applyFill="1" applyBorder="1"/>
    <xf numFmtId="9" fontId="0" fillId="2" borderId="2" xfId="1" applyFont="1" applyFill="1" applyBorder="1"/>
    <xf numFmtId="9" fontId="0" fillId="2" borderId="7" xfId="1" applyFont="1" applyFill="1" applyBorder="1"/>
    <xf numFmtId="9" fontId="0" fillId="0" borderId="0" xfId="0" applyNumberFormat="1"/>
    <xf numFmtId="9" fontId="0" fillId="2" borderId="0" xfId="1" applyFont="1" applyFill="1"/>
    <xf numFmtId="9" fontId="0" fillId="2" borderId="6" xfId="1" applyFont="1" applyFill="1" applyBorder="1"/>
    <xf numFmtId="9" fontId="0" fillId="2" borderId="3" xfId="1" applyFont="1" applyFill="1" applyBorder="1"/>
    <xf numFmtId="9" fontId="0" fillId="2" borderId="10" xfId="1" applyFont="1" applyFill="1" applyBorder="1"/>
    <xf numFmtId="9" fontId="0" fillId="2" borderId="1" xfId="1" applyFont="1" applyFill="1" applyBorder="1"/>
    <xf numFmtId="9" fontId="0" fillId="2" borderId="16" xfId="1" applyFont="1" applyFill="1" applyBorder="1"/>
    <xf numFmtId="9" fontId="2" fillId="0" borderId="0" xfId="0" applyNumberFormat="1" applyFont="1"/>
    <xf numFmtId="9" fontId="2" fillId="2" borderId="0" xfId="1" applyFont="1" applyFill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theme" Target="theme/theme1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245.09083186680002</c:v>
                </c:pt>
                <c:pt idx="1">
                  <c:v>242.58500160130001</c:v>
                </c:pt>
                <c:pt idx="2">
                  <c:v>198.33281645810001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0.15287472519399931</c:v>
                </c:pt>
                <c:pt idx="1">
                  <c:v>9.446429347695981E-2</c:v>
                </c:pt>
                <c:pt idx="2">
                  <c:v>4.8890313020096485E-2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0.76173184174787589</c:v>
                </c:pt>
                <c:pt idx="1">
                  <c:v>0.70116342383824592</c:v>
                </c:pt>
                <c:pt idx="2">
                  <c:v>0.56480228737371541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8.5393433210028485E-2</c:v>
                </c:pt>
                <c:pt idx="1">
                  <c:v>0.20437228266363791</c:v>
                </c:pt>
                <c:pt idx="2">
                  <c:v>0.38662574532331861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2.425626684</c:v>
                </c:pt>
                <c:pt idx="1">
                  <c:v>2.644395088</c:v>
                </c:pt>
                <c:pt idx="2">
                  <c:v>3.3699878719999998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67.369891651999993</c:v>
                </c:pt>
                <c:pt idx="1">
                  <c:v>56.384604812999996</c:v>
                </c:pt>
                <c:pt idx="2">
                  <c:v>35.968414675999995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10.708890842700001</c:v>
                </c:pt>
                <c:pt idx="1">
                  <c:v>11.662173235099999</c:v>
                </c:pt>
                <c:pt idx="2">
                  <c:v>13.269521704700001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24.433467147600002</c:v>
                </c:pt>
                <c:pt idx="1">
                  <c:v>20.784479392600002</c:v>
                </c:pt>
                <c:pt idx="2">
                  <c:v>17.732767620200001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41.348380198399994</c:v>
                </c:pt>
                <c:pt idx="1">
                  <c:v>42.885584421200001</c:v>
                </c:pt>
                <c:pt idx="2">
                  <c:v>58.171776356200006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8.6413757778551672E-3</c:v>
                </c:pt>
                <c:pt idx="1">
                  <c:v>6.9572056934009566E-3</c:v>
                </c:pt>
                <c:pt idx="2">
                  <c:v>7.0660959995970654E-3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0.69408091301991393</c:v>
                </c:pt>
                <c:pt idx="1">
                  <c:v>0.64846858624718817</c:v>
                </c:pt>
                <c:pt idx="2">
                  <c:v>0.37300389190689331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0.1025860132282555</c:v>
                </c:pt>
                <c:pt idx="1">
                  <c:v>0.10222058430974588</c:v>
                </c:pt>
                <c:pt idx="2">
                  <c:v>9.7911814006225478E-2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3.6998234287765337E-2</c:v>
                </c:pt>
                <c:pt idx="1">
                  <c:v>6.0326902219410346E-2</c:v>
                </c:pt>
                <c:pt idx="2">
                  <c:v>0.17656228747612093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8.395235705350132E-2</c:v>
                </c:pt>
                <c:pt idx="1">
                  <c:v>0.13922108432428201</c:v>
                </c:pt>
                <c:pt idx="2">
                  <c:v>0.26336672850058368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7.3741106632708817E-2</c:v>
                </c:pt>
                <c:pt idx="1">
                  <c:v>4.2805637205972656E-2</c:v>
                </c:pt>
                <c:pt idx="2">
                  <c:v>8.2089182110579417E-2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0.95161573824643031</c:v>
                </c:pt>
                <c:pt idx="1">
                  <c:v>0.93912696516392635</c:v>
                </c:pt>
                <c:pt idx="2">
                  <c:v>0.93651036759416173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4.8384261753569732E-2</c:v>
                </c:pt>
                <c:pt idx="1">
                  <c:v>6.0873034836073744E-2</c:v>
                </c:pt>
                <c:pt idx="2">
                  <c:v>6.3489632405838325E-2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0.98439656249778495</c:v>
                </c:pt>
                <c:pt idx="1">
                  <c:v>0.97850009739675758</c:v>
                </c:pt>
                <c:pt idx="2">
                  <c:v>0.95693676438131847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1.5603437502214998E-2</c:v>
                </c:pt>
                <c:pt idx="1">
                  <c:v>2.1499902603242457E-2</c:v>
                </c:pt>
                <c:pt idx="2">
                  <c:v>4.3063235618681577E-2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127.39067332501544</c:v>
                </c:pt>
                <c:pt idx="1">
                  <c:v>97.593568612012703</c:v>
                </c:pt>
                <c:pt idx="2">
                  <c:v>37.640340327678246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44.063797982070753</c:v>
                </c:pt>
                <c:pt idx="1">
                  <c:v>33.947696917999536</c:v>
                </c:pt>
                <c:pt idx="2">
                  <c:v>22.488597997927521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31.538162665824412</c:v>
                </c:pt>
                <c:pt idx="1">
                  <c:v>24.902998468694811</c:v>
                </c:pt>
                <c:pt idx="2">
                  <c:v>20.645375011388399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108.05307753086703</c:v>
                </c:pt>
                <c:pt idx="1">
                  <c:v>111.43113364517779</c:v>
                </c:pt>
                <c:pt idx="2">
                  <c:v>130.26442171898708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34.516505700000003</c:v>
                </c:pt>
                <c:pt idx="1">
                  <c:v>34.701724229999996</c:v>
                </c:pt>
                <c:pt idx="2">
                  <c:v>34.813928399999995</c:v>
                </c:pt>
                <c:pt idx="3">
                  <c:v>34.92664516</c:v>
                </c:pt>
                <c:pt idx="4">
                  <c:v>35.024489039999999</c:v>
                </c:pt>
                <c:pt idx="5">
                  <c:v>35.1201097</c:v>
                </c:pt>
                <c:pt idx="6">
                  <c:v>35.254938289999998</c:v>
                </c:pt>
                <c:pt idx="7">
                  <c:v>35.424873809999994</c:v>
                </c:pt>
                <c:pt idx="8">
                  <c:v>35.624633759999995</c:v>
                </c:pt>
                <c:pt idx="9">
                  <c:v>35.843233829999996</c:v>
                </c:pt>
                <c:pt idx="10">
                  <c:v>36.066322829999997</c:v>
                </c:pt>
                <c:pt idx="11">
                  <c:v>36.29024012</c:v>
                </c:pt>
                <c:pt idx="12">
                  <c:v>36.511881170000002</c:v>
                </c:pt>
                <c:pt idx="13">
                  <c:v>36.729633629999995</c:v>
                </c:pt>
                <c:pt idx="14">
                  <c:v>36.9431905</c:v>
                </c:pt>
                <c:pt idx="15">
                  <c:v>37.154017690000003</c:v>
                </c:pt>
                <c:pt idx="16">
                  <c:v>37.363609149999995</c:v>
                </c:pt>
                <c:pt idx="17">
                  <c:v>37.574395879999997</c:v>
                </c:pt>
                <c:pt idx="18">
                  <c:v>37.787918740000002</c:v>
                </c:pt>
                <c:pt idx="19">
                  <c:v>38.006045630000003</c:v>
                </c:pt>
                <c:pt idx="20">
                  <c:v>38.229613999999998</c:v>
                </c:pt>
                <c:pt idx="21">
                  <c:v>38.456952250000001</c:v>
                </c:pt>
                <c:pt idx="22">
                  <c:v>38.689395129999994</c:v>
                </c:pt>
                <c:pt idx="23">
                  <c:v>38.926748019999998</c:v>
                </c:pt>
                <c:pt idx="24">
                  <c:v>39.168821049999998</c:v>
                </c:pt>
                <c:pt idx="25">
                  <c:v>39.414350559999995</c:v>
                </c:pt>
                <c:pt idx="26">
                  <c:v>39.660780610000003</c:v>
                </c:pt>
                <c:pt idx="27">
                  <c:v>39.908190750000003</c:v>
                </c:pt>
                <c:pt idx="28">
                  <c:v>40.156116140000002</c:v>
                </c:pt>
                <c:pt idx="29">
                  <c:v>40.404167260000001</c:v>
                </c:pt>
                <c:pt idx="30">
                  <c:v>40.653753949999995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8.4575570116299462E-3</c:v>
                </c:pt>
                <c:pt idx="1">
                  <c:v>1.2875049471280984E-2</c:v>
                </c:pt>
                <c:pt idx="2">
                  <c:v>2.0591188485353466E-2</c:v>
                </c:pt>
                <c:pt idx="3">
                  <c:v>2.9020616132946677E-2</c:v>
                </c:pt>
                <c:pt idx="4">
                  <c:v>3.8233512656548951E-2</c:v>
                </c:pt>
                <c:pt idx="5">
                  <c:v>4.8387045584883243E-2</c:v>
                </c:pt>
                <c:pt idx="6">
                  <c:v>5.9753425198804964E-2</c:v>
                </c:pt>
                <c:pt idx="7">
                  <c:v>7.2454060352233618E-2</c:v>
                </c:pt>
                <c:pt idx="8">
                  <c:v>8.6598795282604474E-2</c:v>
                </c:pt>
                <c:pt idx="9">
                  <c:v>0.10225705488471547</c:v>
                </c:pt>
                <c:pt idx="10">
                  <c:v>0.11945623509520394</c:v>
                </c:pt>
                <c:pt idx="11">
                  <c:v>0.13825024638607986</c:v>
                </c:pt>
                <c:pt idx="12">
                  <c:v>0.15866505845116388</c:v>
                </c:pt>
                <c:pt idx="13">
                  <c:v>0.1806998456575675</c:v>
                </c:pt>
                <c:pt idx="14">
                  <c:v>0.20432298915817787</c:v>
                </c:pt>
                <c:pt idx="15">
                  <c:v>0.22947417348338969</c:v>
                </c:pt>
                <c:pt idx="16">
                  <c:v>0.25605149814602429</c:v>
                </c:pt>
                <c:pt idx="17">
                  <c:v>0.28392025341060523</c:v>
                </c:pt>
                <c:pt idx="18">
                  <c:v>0.31290166868819724</c:v>
                </c:pt>
                <c:pt idx="19">
                  <c:v>0.34278926849775504</c:v>
                </c:pt>
                <c:pt idx="20">
                  <c:v>0.37334494614567648</c:v>
                </c:pt>
                <c:pt idx="21">
                  <c:v>0.40429558715225539</c:v>
                </c:pt>
                <c:pt idx="22">
                  <c:v>0.43539391436332336</c:v>
                </c:pt>
                <c:pt idx="23">
                  <c:v>0.46638558223955129</c:v>
                </c:pt>
                <c:pt idx="24">
                  <c:v>0.4970323726401768</c:v>
                </c:pt>
                <c:pt idx="25">
                  <c:v>0.52710971371641446</c:v>
                </c:pt>
                <c:pt idx="26">
                  <c:v>0.55641136862636253</c:v>
                </c:pt>
                <c:pt idx="27">
                  <c:v>0.58478519475353563</c:v>
                </c:pt>
                <c:pt idx="28">
                  <c:v>0.61210478832926296</c:v>
                </c:pt>
                <c:pt idx="29">
                  <c:v>0.63827416746517052</c:v>
                </c:pt>
                <c:pt idx="30">
                  <c:v>0.66323728488055167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0.10387099526995283</c:v>
                </c:pt>
                <c:pt idx="1">
                  <c:v>5.7764845945621451E-2</c:v>
                </c:pt>
                <c:pt idx="2">
                  <c:v>1.5011345568494542E-2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0.71043929084629209</c:v>
                </c:pt>
                <c:pt idx="1">
                  <c:v>0.60781618196367704</c:v>
                </c:pt>
                <c:pt idx="2">
                  <c:v>0.2173666985801197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0.17723215692427405</c:v>
                </c:pt>
                <c:pt idx="1">
                  <c:v>0.2149627369428169</c:v>
                </c:pt>
                <c:pt idx="2">
                  <c:v>0.10438467087736186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8.4575570116299462E-3</c:v>
                </c:pt>
                <c:pt idx="1">
                  <c:v>0.11945623509520394</c:v>
                </c:pt>
                <c:pt idx="2">
                  <c:v>0.66323728488055167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results\reporting%201%20-%20energie%20TEND.xlsx" TargetMode="External"/><Relationship Id="rId1" Type="http://schemas.openxmlformats.org/officeDocument/2006/relationships/externalLinkPath" Target="/Users/alma.monserand/Documents/GitHub/ThreeME/results/reporting%201%20-%20energie%20TEN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esktop\Temporaire\reporting%202%20-%20energie%20SNBC3%20-%20template%20parts%20modales%20voyageurs.xlsx" TargetMode="External"/><Relationship Id="rId1" Type="http://schemas.openxmlformats.org/officeDocument/2006/relationships/externalLinkPath" Target="/Users/alma.monserand/Desktop/Temporaire/reporting%202%20-%20energie%20SNBC3%20-%20template%20parts%20modales%20voyageu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</row>
      </sheetData>
      <sheetData sheetId="20"/>
      <sheetData sheetId="21">
        <row r="13">
          <cell r="L13">
            <v>40.000032758951647</v>
          </cell>
          <cell r="T13">
            <v>7.9839854804023167</v>
          </cell>
          <cell r="U13">
            <v>121.32585979507003</v>
          </cell>
          <cell r="V13">
            <v>167.05352361968622</v>
          </cell>
          <cell r="W13">
            <v>115.22915089485383</v>
          </cell>
          <cell r="X13">
            <v>15.644073294761139</v>
          </cell>
        </row>
        <row r="22">
          <cell r="T22">
            <v>2.5620317912758828</v>
          </cell>
          <cell r="U22">
            <v>101.89198183958929</v>
          </cell>
          <cell r="V22">
            <v>112.58996281774162</v>
          </cell>
          <cell r="W22">
            <v>49.692336714841716</v>
          </cell>
          <cell r="X22">
            <v>4.0057458533464949</v>
          </cell>
        </row>
        <row r="30">
          <cell r="T30">
            <v>0</v>
          </cell>
          <cell r="U30">
            <v>20.458157406991582</v>
          </cell>
          <cell r="V30">
            <v>26.615725966388851</v>
          </cell>
          <cell r="W30">
            <v>13.391663307903183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1.325152202471839</v>
          </cell>
          <cell r="U37">
            <v>18.774389983885822</v>
          </cell>
          <cell r="V37">
            <v>59.150287479050967</v>
          </cell>
          <cell r="W37">
            <v>0.34286013585192066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0.84471066492371039</v>
          </cell>
          <cell r="X39">
            <v>0</v>
          </cell>
        </row>
        <row r="40">
          <cell r="T40">
            <v>0.25</v>
          </cell>
          <cell r="U40">
            <v>1.955318115234375</v>
          </cell>
          <cell r="V40">
            <v>50.263804232391934</v>
          </cell>
          <cell r="W40">
            <v>10.628217280358204</v>
          </cell>
          <cell r="X40">
            <v>0</v>
          </cell>
        </row>
        <row r="41">
          <cell r="T41">
            <v>2.8798420607810633</v>
          </cell>
          <cell r="U41">
            <v>0.75934024169921888</v>
          </cell>
          <cell r="V41">
            <v>0</v>
          </cell>
          <cell r="W41">
            <v>0</v>
          </cell>
          <cell r="X41">
            <v>41.205948968253495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390.32849052575307</v>
          </cell>
        </row>
        <row r="43">
          <cell r="T43">
            <v>31.022615677081973</v>
          </cell>
          <cell r="U43">
            <v>20.140625662246215</v>
          </cell>
          <cell r="V43">
            <v>12.124097766198929</v>
          </cell>
          <cell r="W43">
            <v>17.266825593867647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5.7659559812914596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30.804065429687501</v>
          </cell>
        </row>
        <row r="53">
          <cell r="E53">
            <v>12.578912449765744</v>
          </cell>
        </row>
        <row r="54">
          <cell r="E54">
            <v>113.21942779139728</v>
          </cell>
        </row>
        <row r="55">
          <cell r="E55">
            <v>0.53337670416372851</v>
          </cell>
        </row>
        <row r="56">
          <cell r="E56">
            <v>6.0152368288072022</v>
          </cell>
        </row>
        <row r="57">
          <cell r="E57">
            <v>4.4048588394360317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  <cell r="T13">
            <v>7.6640280422278524</v>
          </cell>
          <cell r="U13">
            <v>125.34883441740973</v>
          </cell>
          <cell r="V13">
            <v>167.58037418148072</v>
          </cell>
          <cell r="W13">
            <v>100.94959269616226</v>
          </cell>
          <cell r="X13">
            <v>30.954972159028785</v>
          </cell>
        </row>
        <row r="22">
          <cell r="T22">
            <v>2.1461334494600726</v>
          </cell>
          <cell r="U22">
            <v>85.507147432547441</v>
          </cell>
          <cell r="V22">
            <v>73.489583332648436</v>
          </cell>
          <cell r="W22">
            <v>31.783583129637009</v>
          </cell>
          <cell r="X22">
            <v>6.3031544539274833</v>
          </cell>
        </row>
        <row r="30">
          <cell r="T30">
            <v>0</v>
          </cell>
          <cell r="U30">
            <v>20.589706261589171</v>
          </cell>
          <cell r="V30">
            <v>29.293864289346555</v>
          </cell>
          <cell r="W30">
            <v>18.690596972952971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2.1723993471697325</v>
          </cell>
          <cell r="U37">
            <v>20.422417009283894</v>
          </cell>
          <cell r="V37">
            <v>45.694565750921086</v>
          </cell>
          <cell r="W37">
            <v>0.46314310358360405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0.86463956078668247</v>
          </cell>
          <cell r="X39">
            <v>0</v>
          </cell>
        </row>
        <row r="40">
          <cell r="T40">
            <v>0.5</v>
          </cell>
          <cell r="U40">
            <v>3.4088933105468748</v>
          </cell>
          <cell r="V40">
            <v>71.668518554839707</v>
          </cell>
          <cell r="W40">
            <v>16.00449528116604</v>
          </cell>
          <cell r="X40">
            <v>0</v>
          </cell>
        </row>
        <row r="41">
          <cell r="T41">
            <v>4.6410977021219679</v>
          </cell>
          <cell r="U41">
            <v>1.0285361411132812</v>
          </cell>
          <cell r="V41">
            <v>0</v>
          </cell>
          <cell r="W41">
            <v>0</v>
          </cell>
          <cell r="X41">
            <v>36.640275077422793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299.68098831610791</v>
          </cell>
        </row>
        <row r="43">
          <cell r="T43">
            <v>27.024104246708042</v>
          </cell>
          <cell r="U43">
            <v>12.308271650577865</v>
          </cell>
          <cell r="V43">
            <v>4.6180690607080663</v>
          </cell>
          <cell r="W43">
            <v>5.9743988488591224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3.4252792556992748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16.075615722656249</v>
          </cell>
        </row>
        <row r="53">
          <cell r="E53">
            <v>10.356262080325934</v>
          </cell>
        </row>
        <row r="54">
          <cell r="E54">
            <v>95.324260386983326</v>
          </cell>
        </row>
        <row r="55">
          <cell r="E55">
            <v>0.98433711774094745</v>
          </cell>
        </row>
        <row r="56">
          <cell r="E56">
            <v>9.5751859683728693</v>
          </cell>
        </row>
        <row r="57">
          <cell r="E57">
            <v>9.4804311672852979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  <cell r="T13">
            <v>7.7126288806125016</v>
          </cell>
          <cell r="U13">
            <v>130.36754517319469</v>
          </cell>
          <cell r="V13">
            <v>158.98187870009832</v>
          </cell>
          <cell r="W13">
            <v>96.862888654792613</v>
          </cell>
          <cell r="X13">
            <v>57.341707182273488</v>
          </cell>
        </row>
        <row r="22">
          <cell r="T22">
            <v>2.1353999867470588</v>
          </cell>
          <cell r="U22">
            <v>72.864660758006423</v>
          </cell>
          <cell r="V22">
            <v>53.853852150263208</v>
          </cell>
          <cell r="W22">
            <v>26.933903026729944</v>
          </cell>
          <cell r="X22">
            <v>8.3024469646833161</v>
          </cell>
        </row>
        <row r="30">
          <cell r="T30">
            <v>0</v>
          </cell>
          <cell r="U30">
            <v>20.573940378796198</v>
          </cell>
          <cell r="V30">
            <v>28.917251051933125</v>
          </cell>
          <cell r="W30">
            <v>18.878892704975588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2.7730307508519707</v>
          </cell>
          <cell r="U37">
            <v>20.203559685037114</v>
          </cell>
          <cell r="V37">
            <v>38.595135513286785</v>
          </cell>
          <cell r="W37">
            <v>0.43406989863895534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0.93898003664808516</v>
          </cell>
          <cell r="X39">
            <v>0</v>
          </cell>
        </row>
        <row r="40">
          <cell r="T40">
            <v>0.75</v>
          </cell>
          <cell r="U40">
            <v>5.5404179687499999</v>
          </cell>
          <cell r="V40">
            <v>88.021667456281236</v>
          </cell>
          <cell r="W40">
            <v>20.482042486716281</v>
          </cell>
          <cell r="X40">
            <v>0</v>
          </cell>
        </row>
        <row r="41">
          <cell r="T41">
            <v>8.3214654409998232</v>
          </cell>
          <cell r="U41">
            <v>1.1254933974609376</v>
          </cell>
          <cell r="V41">
            <v>0</v>
          </cell>
          <cell r="W41">
            <v>0</v>
          </cell>
          <cell r="X41">
            <v>53.229824534966241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183.65265309164423</v>
          </cell>
        </row>
        <row r="43">
          <cell r="T43">
            <v>19.85629550078999</v>
          </cell>
          <cell r="U43">
            <v>9.0742751543652709</v>
          </cell>
          <cell r="V43">
            <v>3.260836950166615</v>
          </cell>
          <cell r="W43">
            <v>3.4419330830775619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3.5288056070999749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12.650076660156248</v>
          </cell>
        </row>
        <row r="53">
          <cell r="E53">
            <v>8.5375790835295255</v>
          </cell>
        </row>
        <row r="54">
          <cell r="E54">
            <v>78.311135803097855</v>
          </cell>
        </row>
        <row r="55">
          <cell r="E55">
            <v>1.800451278990862</v>
          </cell>
        </row>
        <row r="56">
          <cell r="E56">
            <v>16.223620243483047</v>
          </cell>
        </row>
        <row r="57">
          <cell r="E57">
            <v>17.811580806374948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  <cell r="T13">
            <v>7.76122971899715</v>
          </cell>
          <cell r="U13">
            <v>134.5958383814887</v>
          </cell>
          <cell r="V13">
            <v>149.5228289340921</v>
          </cell>
          <cell r="W13">
            <v>92.228183694440688</v>
          </cell>
          <cell r="X13">
            <v>85.601807225833156</v>
          </cell>
        </row>
        <row r="22">
          <cell r="T22">
            <v>2.1246665240340468</v>
          </cell>
          <cell r="U22">
            <v>61.74986568544189</v>
          </cell>
          <cell r="V22">
            <v>40.99551664852801</v>
          </cell>
          <cell r="W22">
            <v>22.444989891684408</v>
          </cell>
          <cell r="X22">
            <v>9.5408937218332817</v>
          </cell>
        </row>
        <row r="30">
          <cell r="T30">
            <v>0</v>
          </cell>
          <cell r="U30">
            <v>20.658237597633519</v>
          </cell>
          <cell r="V30">
            <v>26.593767108522837</v>
          </cell>
          <cell r="W30">
            <v>19.0580863696926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3.3736621545342089</v>
          </cell>
          <cell r="U37">
            <v>19.866368456853682</v>
          </cell>
          <cell r="V37">
            <v>34.097641504490639</v>
          </cell>
          <cell r="W37">
            <v>0.40515733033320123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1.0133205125094877</v>
          </cell>
          <cell r="X39">
            <v>0</v>
          </cell>
        </row>
        <row r="40">
          <cell r="T40">
            <v>1</v>
          </cell>
          <cell r="U40">
            <v>7.6335380859375004</v>
          </cell>
          <cell r="V40">
            <v>103.59461616627088</v>
          </cell>
          <cell r="W40">
            <v>25.404172221757367</v>
          </cell>
          <cell r="X40">
            <v>0</v>
          </cell>
        </row>
        <row r="41">
          <cell r="T41">
            <v>15.889145060057182</v>
          </cell>
          <cell r="U41">
            <v>2.1415231567382813</v>
          </cell>
          <cell r="V41">
            <v>0</v>
          </cell>
          <cell r="W41">
            <v>0</v>
          </cell>
          <cell r="X41">
            <v>71.59302193291866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62.42121803575882</v>
          </cell>
        </row>
        <row r="43">
          <cell r="T43">
            <v>9.0097391312566604</v>
          </cell>
          <cell r="U43">
            <v>5.1952563518908157</v>
          </cell>
          <cell r="V43">
            <v>2.2535083725168867</v>
          </cell>
          <cell r="W43">
            <v>1.3399462790047187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2.7841882556496467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9.617915039062499</v>
          </cell>
        </row>
        <row r="53">
          <cell r="E53">
            <v>6.7321107560009157</v>
          </cell>
        </row>
        <row r="54">
          <cell r="E54">
            <v>63.453621141900157</v>
          </cell>
        </row>
        <row r="55">
          <cell r="E55">
            <v>2.7141517882424018</v>
          </cell>
        </row>
        <row r="56">
          <cell r="E56">
            <v>21.978073187488125</v>
          </cell>
        </row>
        <row r="57">
          <cell r="E57">
            <v>25.023965550983899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  <cell r="T13">
            <v>7.8459207286229669</v>
          </cell>
          <cell r="U13">
            <v>137.71292998685365</v>
          </cell>
          <cell r="V13">
            <v>129.06523934568938</v>
          </cell>
          <cell r="W13">
            <v>81.567308013661545</v>
          </cell>
          <cell r="X13">
            <v>110.4417553978261</v>
          </cell>
        </row>
        <row r="22">
          <cell r="T22">
            <v>2.0699451002198215</v>
          </cell>
          <cell r="U22">
            <v>41.814196369584614</v>
          </cell>
          <cell r="V22">
            <v>26.189974300976441</v>
          </cell>
          <cell r="W22">
            <v>13.079973215835341</v>
          </cell>
          <cell r="X22">
            <v>10.559576245645603</v>
          </cell>
        </row>
        <row r="30">
          <cell r="T30">
            <v>0</v>
          </cell>
          <cell r="U30">
            <v>20.476765974261674</v>
          </cell>
          <cell r="V30">
            <v>22.248806062911136</v>
          </cell>
          <cell r="W30">
            <v>18.887400278885494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4.5749249618986854</v>
          </cell>
          <cell r="U37">
            <v>18.511250218523632</v>
          </cell>
          <cell r="V37">
            <v>28.937300829462252</v>
          </cell>
          <cell r="W37">
            <v>0.34200087095620557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0.98841007039498519</v>
          </cell>
          <cell r="X39">
            <v>0</v>
          </cell>
        </row>
        <row r="40">
          <cell r="T40">
            <v>1.5</v>
          </cell>
          <cell r="U40">
            <v>11.306912109375</v>
          </cell>
          <cell r="V40">
            <v>124.95584249070536</v>
          </cell>
          <cell r="W40">
            <v>29.475134675869491</v>
          </cell>
          <cell r="X40">
            <v>0</v>
          </cell>
        </row>
        <row r="41">
          <cell r="T41">
            <v>17.116756732826516</v>
          </cell>
          <cell r="U41">
            <v>1.4169866943359375</v>
          </cell>
          <cell r="V41">
            <v>0</v>
          </cell>
          <cell r="W41">
            <v>0</v>
          </cell>
          <cell r="X41">
            <v>14.232306217999398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2.0327553633446804</v>
          </cell>
        </row>
        <row r="43">
          <cell r="T43">
            <v>0</v>
          </cell>
          <cell r="U43">
            <v>0.671413025716175</v>
          </cell>
          <cell r="V43">
            <v>0.19325490667833059</v>
          </cell>
          <cell r="W43">
            <v>0.13103912510682203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1.2844353845350245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4.6467534179687497</v>
          </cell>
        </row>
        <row r="53">
          <cell r="E53">
            <v>2.6585092475046008</v>
          </cell>
        </row>
        <row r="54">
          <cell r="E54">
            <v>39.848807090011732</v>
          </cell>
        </row>
        <row r="55">
          <cell r="E55">
            <v>4.780741280438523</v>
          </cell>
        </row>
        <row r="56">
          <cell r="E56">
            <v>30.295802166304487</v>
          </cell>
        </row>
        <row r="57">
          <cell r="E57">
            <v>35.496713960556022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 energie vecteurs"/>
      <sheetName val="T energie usages"/>
      <sheetName val="Résultats"/>
      <sheetName val="T CO2"/>
      <sheetName val="T logement"/>
      <sheetName val="G energie"/>
      <sheetName val="G mix energie"/>
      <sheetName val="G mix élec"/>
      <sheetName val="G mix carb"/>
      <sheetName val="G mix gaz"/>
      <sheetName val="G CO2"/>
      <sheetName val="T parc auto"/>
      <sheetName val="G parc auto total"/>
      <sheetName val="G parc elec"/>
      <sheetName val="G parc auto"/>
      <sheetName val="T transport"/>
      <sheetName val="G parc logt"/>
      <sheetName val="Table Graphs"/>
    </sheetNames>
    <sheetDataSet>
      <sheetData sheetId="0" refreshError="1"/>
      <sheetData sheetId="1" refreshError="1"/>
      <sheetData sheetId="2">
        <row r="1">
          <cell r="B1" t="str">
            <v>SNBC3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8" width="5.5703125" customWidth="1"/>
    <col min="9" max="23" width="7.42578125" customWidth="1"/>
    <col min="25" max="58" width="11.42578125" style="3"/>
  </cols>
  <sheetData>
    <row r="1" spans="1:29" ht="28.5" x14ac:dyDescent="0.4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25" x14ac:dyDescent="0.35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2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25">
      <c r="A7" s="3"/>
      <c r="B7" s="312" t="s">
        <v>0</v>
      </c>
      <c r="C7" s="5" t="s">
        <v>1</v>
      </c>
      <c r="D7" s="2"/>
      <c r="E7" s="6">
        <f>SUM(E8:E9)</f>
        <v>89.447820110999999</v>
      </c>
      <c r="F7" s="6">
        <f>SUM(F8:F9)</f>
        <v>73.579718561999996</v>
      </c>
      <c r="G7" s="84">
        <f t="shared" ref="G7:R7" si="1">SUM(G8:G9)</f>
        <v>71.408221569999995</v>
      </c>
      <c r="H7" s="6">
        <f t="shared" si="1"/>
        <v>70.781490568000009</v>
      </c>
      <c r="I7" s="85">
        <f t="shared" si="1"/>
        <v>68.733091911999992</v>
      </c>
      <c r="J7" s="84">
        <f t="shared" si="1"/>
        <v>68.344498435999995</v>
      </c>
      <c r="K7" s="6">
        <f t="shared" si="1"/>
        <v>68.285989932000007</v>
      </c>
      <c r="L7" s="6">
        <f t="shared" si="1"/>
        <v>68.467822853000001</v>
      </c>
      <c r="M7" s="6">
        <f t="shared" si="1"/>
        <v>67.124771506000002</v>
      </c>
      <c r="N7" s="85">
        <f t="shared" si="1"/>
        <v>65.667194162000001</v>
      </c>
      <c r="O7" s="84">
        <f t="shared" si="1"/>
        <v>64.129305436999999</v>
      </c>
      <c r="P7" s="6">
        <f t="shared" si="1"/>
        <v>62.759117355999997</v>
      </c>
      <c r="Q7" s="6">
        <f t="shared" si="1"/>
        <v>61.506881344999996</v>
      </c>
      <c r="R7" s="6">
        <f t="shared" si="1"/>
        <v>60.353862506999995</v>
      </c>
      <c r="S7" s="85">
        <f>SUM(S8:S9)</f>
        <v>59.257082232999998</v>
      </c>
      <c r="T7" s="94">
        <f>SUM(T8:T9)</f>
        <v>53.800469241999998</v>
      </c>
      <c r="U7" s="94">
        <f>SUM(U8:U9)</f>
        <v>48.359598898000002</v>
      </c>
      <c r="V7" s="94">
        <f>SUM(V8:V9)</f>
        <v>43.006457185000002</v>
      </c>
      <c r="W7" s="94">
        <f>SUM(W8:W9)</f>
        <v>38.357891096000003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25">
      <c r="A8" s="3"/>
      <c r="B8" s="313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69.962534239999997</v>
      </c>
      <c r="G8" s="22">
        <f>VLOOKUP($D8,Résultats!$B$2:$AX$476,G$5,FALSE)</f>
        <v>67.295085450000002</v>
      </c>
      <c r="H8" s="16">
        <f>VLOOKUP($D8,Résultats!$B$2:$AX$476,H$5,FALSE)</f>
        <v>66.484726350000003</v>
      </c>
      <c r="I8" s="86">
        <f>VLOOKUP($D8,Résultats!$B$2:$AX$476,I$5,FALSE)</f>
        <v>65.473449439999996</v>
      </c>
      <c r="J8" s="22">
        <f>VLOOKUP($D8,Résultats!$B$2:$AX$476,J$5,FALSE)</f>
        <v>64.926945480000001</v>
      </c>
      <c r="K8" s="16">
        <f>VLOOKUP($D8,Résultats!$B$2:$AX$476,K$5,FALSE)</f>
        <v>64.699468580000001</v>
      </c>
      <c r="L8" s="16">
        <f>VLOOKUP($D8,Résultats!$B$2:$AX$476,L$5,FALSE)</f>
        <v>64.703568230000002</v>
      </c>
      <c r="M8" s="16">
        <f>VLOOKUP($D8,Résultats!$B$2:$AX$476,M$5,FALSE)</f>
        <v>63.326184640000001</v>
      </c>
      <c r="N8" s="86">
        <f>VLOOKUP($D8,Résultats!$B$2:$AX$476,N$5,FALSE)</f>
        <v>61.844764529999999</v>
      </c>
      <c r="O8" s="22">
        <f>VLOOKUP($D8,Résultats!$B$2:$AX$476,O$5,FALSE)</f>
        <v>60.400289110000003</v>
      </c>
      <c r="P8" s="16">
        <f>VLOOKUP($D8,Résultats!$B$2:$AX$476,P$5,FALSE)</f>
        <v>59.113589519999998</v>
      </c>
      <c r="Q8" s="16">
        <f>VLOOKUP($D8,Résultats!$B$2:$AX$476,Q$5,FALSE)</f>
        <v>57.93783526</v>
      </c>
      <c r="R8" s="16">
        <f>VLOOKUP($D8,Résultats!$B$2:$AX$476,R$5,FALSE)</f>
        <v>56.854909149999997</v>
      </c>
      <c r="S8" s="86">
        <f>VLOOKUP($D8,Résultats!$B$2:$AX$476,S$5,FALSE)</f>
        <v>55.824780220000001</v>
      </c>
      <c r="T8" s="95">
        <f>VLOOKUP($D8,Résultats!$B$2:$AX$476,T$5,FALSE)</f>
        <v>50.713896980000001</v>
      </c>
      <c r="U8" s="95">
        <f>VLOOKUP($D8,Résultats!$B$2:$AX$476,U$5,FALSE)</f>
        <v>45.5937883</v>
      </c>
      <c r="V8" s="95">
        <f>VLOOKUP($D8,Résultats!$B$2:$AX$476,V$5,FALSE)</f>
        <v>40.507504400000002</v>
      </c>
      <c r="W8" s="95">
        <f>VLOOKUP($D8,Résultats!$B$2:$AX$476,W$5,FALSE)</f>
        <v>36.07426967</v>
      </c>
      <c r="X8" s="45">
        <f>W8-'[1]Cibles THREEME'!$H4</f>
        <v>25.673662438808506</v>
      </c>
      <c r="Y8" s="75"/>
      <c r="Z8" s="198" t="s">
        <v>68</v>
      </c>
      <c r="AA8" s="199">
        <f>I27</f>
        <v>245.09083186680002</v>
      </c>
      <c r="AB8" s="199">
        <f>S27</f>
        <v>242.58500160130001</v>
      </c>
      <c r="AC8" s="89">
        <f>W27</f>
        <v>198.33281645810001</v>
      </c>
    </row>
    <row r="9" spans="1:29" x14ac:dyDescent="0.25">
      <c r="A9" s="3"/>
      <c r="B9" s="314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3.617184322</v>
      </c>
      <c r="G9" s="22">
        <f>VLOOKUP($D9,Résultats!$B$2:$AX$476,G$5,FALSE)</f>
        <v>4.1131361200000001</v>
      </c>
      <c r="H9" s="16">
        <f>VLOOKUP($D9,Résultats!$B$2:$AX$476,H$5,FALSE)</f>
        <v>4.2967642179999999</v>
      </c>
      <c r="I9" s="86">
        <f>VLOOKUP($D9,Résultats!$B$2:$AX$476,I$5,FALSE)</f>
        <v>3.2596424719999999</v>
      </c>
      <c r="J9" s="22">
        <f>VLOOKUP($D9,Résultats!$B$2:$AX$476,J$5,FALSE)</f>
        <v>3.4175529560000002</v>
      </c>
      <c r="K9" s="16">
        <f>VLOOKUP($D9,Résultats!$B$2:$AX$476,K$5,FALSE)</f>
        <v>3.5865213520000001</v>
      </c>
      <c r="L9" s="16">
        <f>VLOOKUP($D9,Résultats!$B$2:$AX$476,L$5,FALSE)</f>
        <v>3.7642546229999998</v>
      </c>
      <c r="M9" s="16">
        <f>VLOOKUP($D9,Résultats!$B$2:$AX$476,M$5,FALSE)</f>
        <v>3.798586866</v>
      </c>
      <c r="N9" s="86">
        <f>VLOOKUP($D9,Résultats!$B$2:$AX$476,N$5,FALSE)</f>
        <v>3.822429632</v>
      </c>
      <c r="O9" s="22">
        <f>VLOOKUP($D9,Résultats!$B$2:$AX$476,O$5,FALSE)</f>
        <v>3.7290163270000001</v>
      </c>
      <c r="P9" s="16">
        <f>VLOOKUP($D9,Résultats!$B$2:$AX$476,P$5,FALSE)</f>
        <v>3.6455278359999999</v>
      </c>
      <c r="Q9" s="16">
        <f>VLOOKUP($D9,Résultats!$B$2:$AX$476,Q$5,FALSE)</f>
        <v>3.5690460850000001</v>
      </c>
      <c r="R9" s="16">
        <f>VLOOKUP($D9,Résultats!$B$2:$AX$476,R$5,FALSE)</f>
        <v>3.498953357</v>
      </c>
      <c r="S9" s="86">
        <f>VLOOKUP($D9,Résultats!$B$2:$AX$476,S$5,FALSE)</f>
        <v>3.4323020130000002</v>
      </c>
      <c r="T9" s="95">
        <f>VLOOKUP($D9,Résultats!$B$2:$AX$476,T$5,FALSE)</f>
        <v>3.0865722619999998</v>
      </c>
      <c r="U9" s="95">
        <f>VLOOKUP($D9,Résultats!$B$2:$AX$476,U$5,FALSE)</f>
        <v>2.7658105979999998</v>
      </c>
      <c r="V9" s="95">
        <f>VLOOKUP($D9,Résultats!$B$2:$AX$476,V$5,FALSE)</f>
        <v>2.4989527850000002</v>
      </c>
      <c r="W9" s="95">
        <f>VLOOKUP($D9,Résultats!$B$2:$AX$476,W$5,FALSE)</f>
        <v>2.2836214259999998</v>
      </c>
      <c r="X9" s="45">
        <f>W9-'[1]Cibles THREEME'!$H5</f>
        <v>-1.2132197895770829</v>
      </c>
      <c r="Y9" s="75"/>
      <c r="Z9" s="75"/>
      <c r="AA9" s="75"/>
      <c r="AB9" s="75"/>
      <c r="AC9" s="75"/>
    </row>
    <row r="10" spans="1:29" ht="15" customHeight="1" x14ac:dyDescent="0.25">
      <c r="A10" s="3"/>
      <c r="B10" s="31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142.86859989089999</v>
      </c>
      <c r="G10" s="21">
        <f t="shared" ref="G10:R10" si="2">SUM(G11:G18)</f>
        <v>143.48743156590001</v>
      </c>
      <c r="H10" s="8">
        <f t="shared" si="2"/>
        <v>142.70974517659997</v>
      </c>
      <c r="I10" s="87">
        <f t="shared" si="2"/>
        <v>138.01775524950003</v>
      </c>
      <c r="J10" s="21">
        <f t="shared" si="2"/>
        <v>135.6945844439</v>
      </c>
      <c r="K10" s="8">
        <f t="shared" si="2"/>
        <v>132.22123551319999</v>
      </c>
      <c r="L10" s="8">
        <f t="shared" si="2"/>
        <v>127.85536801020001</v>
      </c>
      <c r="M10" s="8">
        <f t="shared" si="2"/>
        <v>134.3898248511</v>
      </c>
      <c r="N10" s="87">
        <f t="shared" si="2"/>
        <v>141.89674398299999</v>
      </c>
      <c r="O10" s="21">
        <f t="shared" si="2"/>
        <v>142.62324778670001</v>
      </c>
      <c r="P10" s="8">
        <f t="shared" si="2"/>
        <v>143.77942436649997</v>
      </c>
      <c r="Q10" s="8">
        <f t="shared" si="2"/>
        <v>145.17922369299998</v>
      </c>
      <c r="R10" s="8">
        <f t="shared" si="2"/>
        <v>146.40242949069997</v>
      </c>
      <c r="S10" s="87">
        <f>SUM(S11:S18)</f>
        <v>147.69511555989999</v>
      </c>
      <c r="T10" s="96">
        <f>SUM(T11:T18)</f>
        <v>138.91401761970002</v>
      </c>
      <c r="U10" s="96">
        <f>SUM(U11:U18)</f>
        <v>132.90269306529999</v>
      </c>
      <c r="V10" s="96">
        <f>SUM(V11:V18)</f>
        <v>127.48675433140001</v>
      </c>
      <c r="W10" s="96">
        <f>SUM(W11:W18)</f>
        <v>125.17806843400001</v>
      </c>
      <c r="X10" s="45"/>
      <c r="Y10" s="75"/>
      <c r="Z10" s="75"/>
      <c r="AA10" s="75"/>
      <c r="AB10" s="75"/>
      <c r="AC10" s="75"/>
    </row>
    <row r="11" spans="1:29" x14ac:dyDescent="0.25">
      <c r="A11" s="3"/>
      <c r="B11" s="313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126.6392783</v>
      </c>
      <c r="G11" s="22">
        <f>VLOOKUP($D11,Résultats!$B$2:$AX$476,G$5,FALSE)</f>
        <v>124.06847380000001</v>
      </c>
      <c r="H11" s="16">
        <f>VLOOKUP($D11,Résultats!$B$2:$AX$476,H$5,FALSE)</f>
        <v>122.0601607</v>
      </c>
      <c r="I11" s="86">
        <f>VLOOKUP($D11,Résultats!$B$2:$AX$476,I$5,FALSE)</f>
        <v>115.8768233</v>
      </c>
      <c r="J11" s="22">
        <f>VLOOKUP($D11,Résultats!$B$2:$AX$476,J$5,FALSE)</f>
        <v>113.984514</v>
      </c>
      <c r="K11" s="16">
        <f>VLOOKUP($D11,Résultats!$B$2:$AX$476,K$5,FALSE)</f>
        <v>111.1694871</v>
      </c>
      <c r="L11" s="16">
        <f>VLOOKUP($D11,Résultats!$B$2:$AX$476,L$5,FALSE)</f>
        <v>107.640817</v>
      </c>
      <c r="M11" s="16">
        <f>VLOOKUP($D11,Résultats!$B$2:$AX$476,M$5,FALSE)</f>
        <v>113.6176227</v>
      </c>
      <c r="N11" s="86">
        <f>VLOOKUP($D11,Résultats!$B$2:$AX$476,N$5,FALSE)</f>
        <v>120.45653540000001</v>
      </c>
      <c r="O11" s="22">
        <f>VLOOKUP($D11,Résultats!$B$2:$AX$476,O$5,FALSE)</f>
        <v>120.67912990000001</v>
      </c>
      <c r="P11" s="16">
        <f>VLOOKUP($D11,Résultats!$B$2:$AX$476,P$5,FALSE)</f>
        <v>121.2769498</v>
      </c>
      <c r="Q11" s="16">
        <f>VLOOKUP($D11,Résultats!$B$2:$AX$476,Q$5,FALSE)</f>
        <v>122.0902495</v>
      </c>
      <c r="R11" s="16">
        <f>VLOOKUP($D11,Résultats!$B$2:$AX$476,R$5,FALSE)</f>
        <v>122.80820060000001</v>
      </c>
      <c r="S11" s="86">
        <f>VLOOKUP($D11,Résultats!$B$2:$AX$476,S$5,FALSE)</f>
        <v>123.5935834</v>
      </c>
      <c r="T11" s="95">
        <f>VLOOKUP($D11,Résultats!$B$2:$AX$476,T$5,FALSE)</f>
        <v>110.7428864</v>
      </c>
      <c r="U11" s="95">
        <f>VLOOKUP($D11,Résultats!$B$2:$AX$476,U$5,FALSE)</f>
        <v>99.692713499999996</v>
      </c>
      <c r="V11" s="95">
        <f>VLOOKUP($D11,Résultats!$B$2:$AX$476,V$5,FALSE)</f>
        <v>89.102927070000007</v>
      </c>
      <c r="W11" s="95">
        <f>VLOOKUP($D11,Résultats!$B$2:$AX$476,W$5,FALSE)</f>
        <v>78.96343048</v>
      </c>
      <c r="X11" s="45">
        <f>W11-'[1]Cibles THREEME'!$H10</f>
        <v>76.30572704843587</v>
      </c>
      <c r="Y11" s="75"/>
      <c r="Z11" s="75"/>
      <c r="AA11" s="75"/>
      <c r="AB11" s="75"/>
      <c r="AC11" s="75"/>
    </row>
    <row r="12" spans="1:29" x14ac:dyDescent="0.25">
      <c r="A12" s="3"/>
      <c r="B12" s="313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0.60705763930000001</v>
      </c>
      <c r="G12" s="22">
        <f>VLOOKUP($D12,Résultats!$B$2:$AX$476,G$5,FALSE)</f>
        <v>0.45345473489999999</v>
      </c>
      <c r="H12" s="16">
        <f>VLOOKUP($D12,Résultats!$B$2:$AX$476,H$5,FALSE)</f>
        <v>0.40750718759999999</v>
      </c>
      <c r="I12" s="86">
        <f>VLOOKUP($D12,Résultats!$B$2:$AX$476,I$5,FALSE)</f>
        <v>0.36744969350000001</v>
      </c>
      <c r="J12" s="22">
        <f>VLOOKUP($D12,Résultats!$B$2:$AX$476,J$5,FALSE)</f>
        <v>0.58828551659999995</v>
      </c>
      <c r="K12" s="16">
        <f>VLOOKUP($D12,Résultats!$B$2:$AX$476,K$5,FALSE)</f>
        <v>0.78512191480000004</v>
      </c>
      <c r="L12" s="16">
        <f>VLOOKUP($D12,Résultats!$B$2:$AX$476,L$5,FALSE)</f>
        <v>0.9558263266</v>
      </c>
      <c r="M12" s="16">
        <f>VLOOKUP($D12,Résultats!$B$2:$AX$476,M$5,FALSE)</f>
        <v>0.8719410098</v>
      </c>
      <c r="N12" s="86">
        <f>VLOOKUP($D12,Résultats!$B$2:$AX$476,N$5,FALSE)</f>
        <v>0.78116844829999998</v>
      </c>
      <c r="O12" s="22">
        <f>VLOOKUP($D12,Résultats!$B$2:$AX$476,O$5,FALSE)</f>
        <v>0.77650891399999999</v>
      </c>
      <c r="P12" s="16">
        <f>VLOOKUP($D12,Résultats!$B$2:$AX$476,P$5,FALSE)</f>
        <v>0.77420774579999996</v>
      </c>
      <c r="Q12" s="16">
        <f>VLOOKUP($D12,Résultats!$B$2:$AX$476,Q$5,FALSE)</f>
        <v>0.77319550950000004</v>
      </c>
      <c r="R12" s="16">
        <f>VLOOKUP($D12,Résultats!$B$2:$AX$476,R$5,FALSE)</f>
        <v>0.77172487059999995</v>
      </c>
      <c r="S12" s="86">
        <f>VLOOKUP($D12,Résultats!$B$2:$AX$476,S$5,FALSE)</f>
        <v>0.77060552280000005</v>
      </c>
      <c r="T12" s="95">
        <f>VLOOKUP($D12,Résultats!$B$2:$AX$476,T$5,FALSE)</f>
        <v>0.81315971880000004</v>
      </c>
      <c r="U12" s="95">
        <f>VLOOKUP($D12,Résultats!$B$2:$AX$476,U$5,FALSE)</f>
        <v>0.77714817049999996</v>
      </c>
      <c r="V12" s="95">
        <f>VLOOKUP($D12,Résultats!$B$2:$AX$476,V$5,FALSE)</f>
        <v>0.83448495990000005</v>
      </c>
      <c r="W12" s="95">
        <f>VLOOKUP($D12,Résultats!$B$2:$AX$476,W$5,FALSE)</f>
        <v>0.87280511979999997</v>
      </c>
      <c r="X12" s="45">
        <f>W12-'[1]Cibles THREEME'!$H11</f>
        <v>0.87280511979999997</v>
      </c>
      <c r="Y12" s="75"/>
      <c r="Z12" s="200"/>
      <c r="AA12" s="188"/>
      <c r="AB12" s="188"/>
      <c r="AC12" s="188"/>
    </row>
    <row r="13" spans="1:29" x14ac:dyDescent="0.25">
      <c r="A13" s="3"/>
      <c r="B13" s="313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2.7136686000000001</v>
      </c>
      <c r="G13" s="22">
        <f>VLOOKUP($D13,Résultats!$B$2:$AX$476,G$5,FALSE)</f>
        <v>3.6659486459999999</v>
      </c>
      <c r="H13" s="16">
        <f>VLOOKUP($D13,Résultats!$B$2:$AX$476,H$5,FALSE)</f>
        <v>4.0144320540000002</v>
      </c>
      <c r="I13" s="86">
        <f>VLOOKUP($D13,Résultats!$B$2:$AX$476,I$5,FALSE)</f>
        <v>6.453919355</v>
      </c>
      <c r="J13" s="22">
        <f>VLOOKUP($D13,Résultats!$B$2:$AX$476,J$5,FALSE)</f>
        <v>4.8249478440000004</v>
      </c>
      <c r="K13" s="16">
        <f>VLOOKUP($D13,Résultats!$B$2:$AX$476,K$5,FALSE)</f>
        <v>3.2816478779999998</v>
      </c>
      <c r="L13" s="16">
        <f>VLOOKUP($D13,Résultats!$B$2:$AX$476,L$5,FALSE)</f>
        <v>1.855046089</v>
      </c>
      <c r="M13" s="16">
        <f>VLOOKUP($D13,Résultats!$B$2:$AX$476,M$5,FALSE)</f>
        <v>1.8616268439999999</v>
      </c>
      <c r="N13" s="86">
        <f>VLOOKUP($D13,Résultats!$B$2:$AX$476,N$5,FALSE)</f>
        <v>1.8746865859999999</v>
      </c>
      <c r="O13" s="22">
        <f>VLOOKUP($D13,Résultats!$B$2:$AX$476,O$5,FALSE)</f>
        <v>1.8621071279999999</v>
      </c>
      <c r="P13" s="16">
        <f>VLOOKUP($D13,Résultats!$B$2:$AX$476,P$5,FALSE)</f>
        <v>1.85529082</v>
      </c>
      <c r="Q13" s="16">
        <f>VLOOKUP($D13,Résultats!$B$2:$AX$476,Q$5,FALSE)</f>
        <v>1.8516663099999999</v>
      </c>
      <c r="R13" s="16">
        <f>VLOOKUP($D13,Résultats!$B$2:$AX$476,R$5,FALSE)</f>
        <v>1.8477432629999999</v>
      </c>
      <c r="S13" s="86">
        <f>VLOOKUP($D13,Résultats!$B$2:$AX$476,S$5,FALSE)</f>
        <v>1.844661265</v>
      </c>
      <c r="T13" s="95">
        <f>VLOOKUP($D13,Résultats!$B$2:$AX$476,T$5,FALSE)</f>
        <v>1.807021395</v>
      </c>
      <c r="U13" s="95">
        <f>VLOOKUP($D13,Résultats!$B$2:$AX$476,U$5,FALSE)</f>
        <v>1.796925517</v>
      </c>
      <c r="V13" s="95">
        <f>VLOOKUP($D13,Résultats!$B$2:$AX$476,V$5,FALSE)</f>
        <v>1.7983214199999999</v>
      </c>
      <c r="W13" s="95">
        <f>VLOOKUP($D13,Résultats!$B$2:$AX$476,W$5,FALSE)</f>
        <v>5.1367828070000003</v>
      </c>
      <c r="X13" s="45">
        <f>W13-'[1]Cibles THREEME'!$H12</f>
        <v>2.8438621993760398</v>
      </c>
      <c r="Y13" s="75"/>
    </row>
    <row r="14" spans="1:29" x14ac:dyDescent="0.25">
      <c r="A14" s="3"/>
      <c r="B14" s="313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3.189198368</v>
      </c>
      <c r="G14" s="22">
        <f>VLOOKUP($D14,Résultats!$B$2:$AX$476,G$5,FALSE)</f>
        <v>2.5412973019999998</v>
      </c>
      <c r="H14" s="16">
        <f>VLOOKUP($D14,Résultats!$B$2:$AX$476,H$5,FALSE)</f>
        <v>2.3328982659999999</v>
      </c>
      <c r="I14" s="86">
        <f>VLOOKUP($D14,Résultats!$B$2:$AX$476,I$5,FALSE)</f>
        <v>1.0127086300000001</v>
      </c>
      <c r="J14" s="22">
        <f>VLOOKUP($D14,Résultats!$B$2:$AX$476,J$5,FALSE)</f>
        <v>0.81164196129999999</v>
      </c>
      <c r="K14" s="16">
        <f>VLOOKUP($D14,Résultats!$B$2:$AX$476,K$5,FALSE)</f>
        <v>0.61996042240000004</v>
      </c>
      <c r="L14" s="16">
        <f>VLOOKUP($D14,Résultats!$B$2:$AX$476,L$5,FALSE)</f>
        <v>0.44172398660000001</v>
      </c>
      <c r="M14" s="16">
        <f>VLOOKUP($D14,Résultats!$B$2:$AX$476,M$5,FALSE)</f>
        <v>0.3681769513</v>
      </c>
      <c r="N14" s="86">
        <f>VLOOKUP($D14,Résultats!$B$2:$AX$476,N$5,FALSE)</f>
        <v>0.28677515069999998</v>
      </c>
      <c r="O14" s="22">
        <f>VLOOKUP($D14,Résultats!$B$2:$AX$476,O$5,FALSE)</f>
        <v>0.28721820770000001</v>
      </c>
      <c r="P14" s="16">
        <f>VLOOKUP($D14,Résultats!$B$2:$AX$476,P$5,FALSE)</f>
        <v>0.2885574467</v>
      </c>
      <c r="Q14" s="16">
        <f>VLOOKUP($D14,Résultats!$B$2:$AX$476,Q$5,FALSE)</f>
        <v>0.29041217050000001</v>
      </c>
      <c r="R14" s="16">
        <f>VLOOKUP($D14,Résultats!$B$2:$AX$476,R$5,FALSE)</f>
        <v>0.29202521910000001</v>
      </c>
      <c r="S14" s="86">
        <f>VLOOKUP($D14,Résultats!$B$2:$AX$476,S$5,FALSE)</f>
        <v>0.29379859009999998</v>
      </c>
      <c r="T14" s="95">
        <f>VLOOKUP($D14,Résultats!$B$2:$AX$476,T$5,FALSE)</f>
        <v>0.2914927209</v>
      </c>
      <c r="U14" s="95">
        <f>VLOOKUP($D14,Résultats!$B$2:$AX$476,U$5,FALSE)</f>
        <v>0.29394605480000002</v>
      </c>
      <c r="V14" s="95">
        <f>VLOOKUP($D14,Résultats!$B$2:$AX$476,V$5,FALSE)</f>
        <v>0.2987753065</v>
      </c>
      <c r="W14" s="95">
        <f>VLOOKUP($D14,Résultats!$B$2:$AX$476,W$5,FALSE)</f>
        <v>0.30694878419999999</v>
      </c>
      <c r="X14" s="45">
        <f>W14-'[1]Cibles THREEME'!$H13</f>
        <v>0.30694878419999999</v>
      </c>
      <c r="Y14" s="75"/>
    </row>
    <row r="15" spans="1:29" x14ac:dyDescent="0.25">
      <c r="A15" s="3"/>
      <c r="B15" s="313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1.7381686220000001</v>
      </c>
      <c r="G15" s="22">
        <f>VLOOKUP($D15,Résultats!$B$2:$AX$476,G$5,FALSE)</f>
        <v>2.6367404790000002</v>
      </c>
      <c r="H15" s="16">
        <f>VLOOKUP($D15,Résultats!$B$2:$AX$476,H$5,FALSE)</f>
        <v>3.0011736689999999</v>
      </c>
      <c r="I15" s="86">
        <f>VLOOKUP($D15,Résultats!$B$2:$AX$476,I$5,FALSE)</f>
        <v>4.1236600059999997</v>
      </c>
      <c r="J15" s="22">
        <f>VLOOKUP($D15,Résultats!$B$2:$AX$476,J$5,FALSE)</f>
        <v>4.2918571710000002</v>
      </c>
      <c r="K15" s="16">
        <f>VLOOKUP($D15,Résultats!$B$2:$AX$476,K$5,FALSE)</f>
        <v>4.4103398030000003</v>
      </c>
      <c r="L15" s="16">
        <f>VLOOKUP($D15,Résultats!$B$2:$AX$476,L$5,FALSE)</f>
        <v>4.4829691939999998</v>
      </c>
      <c r="M15" s="16">
        <f>VLOOKUP($D15,Résultats!$B$2:$AX$476,M$5,FALSE)</f>
        <v>5.0212369680000002</v>
      </c>
      <c r="N15" s="86">
        <f>VLOOKUP($D15,Résultats!$B$2:$AX$476,N$5,FALSE)</f>
        <v>5.6125864129999998</v>
      </c>
      <c r="O15" s="22">
        <f>VLOOKUP($D15,Résultats!$B$2:$AX$476,O$5,FALSE)</f>
        <v>6.0013745509999996</v>
      </c>
      <c r="P15" s="16">
        <f>VLOOKUP($D15,Résultats!$B$2:$AX$476,P$5,FALSE)</f>
        <v>6.4122316499999998</v>
      </c>
      <c r="Q15" s="16">
        <f>VLOOKUP($D15,Résultats!$B$2:$AX$476,Q$5,FALSE)</f>
        <v>6.8397884959999997</v>
      </c>
      <c r="R15" s="16">
        <f>VLOOKUP($D15,Résultats!$B$2:$AX$476,R$5,FALSE)</f>
        <v>7.145225816</v>
      </c>
      <c r="S15" s="86">
        <f>VLOOKUP($D15,Résultats!$B$2:$AX$476,S$5,FALSE)</f>
        <v>7.4579550250000004</v>
      </c>
      <c r="T15" s="95">
        <f>VLOOKUP($D15,Résultats!$B$2:$AX$476,T$5,FALSE)</f>
        <v>9.5443902999999999</v>
      </c>
      <c r="U15" s="95">
        <f>VLOOKUP($D15,Résultats!$B$2:$AX$476,U$5,FALSE)</f>
        <v>11.867996789999999</v>
      </c>
      <c r="V15" s="95">
        <f>VLOOKUP($D15,Résultats!$B$2:$AX$476,V$5,FALSE)</f>
        <v>14.35344587</v>
      </c>
      <c r="W15" s="95">
        <f>VLOOKUP($D15,Résultats!$B$2:$AX$476,W$5,FALSE)</f>
        <v>16.965165500000001</v>
      </c>
      <c r="X15" s="45">
        <f>W15-'[1]Cibles THREEME'!$H14</f>
        <v>-0.80783535984522459</v>
      </c>
      <c r="Y15" s="75"/>
    </row>
    <row r="16" spans="1:29" x14ac:dyDescent="0.25">
      <c r="A16" s="3"/>
      <c r="B16" s="313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0.60959468260000005</v>
      </c>
      <c r="G16" s="22">
        <f>VLOOKUP($D16,Résultats!$B$2:$AX$476,G$5,FALSE)</f>
        <v>1.0159686750000001</v>
      </c>
      <c r="H16" s="16">
        <f>VLOOKUP($D16,Résultats!$B$2:$AX$476,H$5,FALSE)</f>
        <v>1.1932330689999999</v>
      </c>
      <c r="I16" s="86">
        <f>VLOOKUP($D16,Résultats!$B$2:$AX$476,I$5,FALSE)</f>
        <v>1.8173181119999999</v>
      </c>
      <c r="J16" s="22">
        <f>VLOOKUP($D16,Résultats!$B$2:$AX$476,J$5,FALSE)</f>
        <v>1.891443465</v>
      </c>
      <c r="K16" s="16">
        <f>VLOOKUP($D16,Résultats!$B$2:$AX$476,K$5,FALSE)</f>
        <v>1.9436593680000001</v>
      </c>
      <c r="L16" s="16">
        <f>VLOOKUP($D16,Résultats!$B$2:$AX$476,L$5,FALSE)</f>
        <v>1.975667514</v>
      </c>
      <c r="M16" s="16">
        <f>VLOOKUP($D16,Résultats!$B$2:$AX$476,M$5,FALSE)</f>
        <v>2.1244939189999998</v>
      </c>
      <c r="N16" s="86">
        <f>VLOOKUP($D16,Résultats!$B$2:$AX$476,N$5,FALSE)</f>
        <v>2.2912832359999999</v>
      </c>
      <c r="O16" s="22">
        <f>VLOOKUP($D16,Résultats!$B$2:$AX$476,O$5,FALSE)</f>
        <v>2.465551939</v>
      </c>
      <c r="P16" s="16">
        <f>VLOOKUP($D16,Résultats!$B$2:$AX$476,P$5,FALSE)</f>
        <v>2.6490129090000001</v>
      </c>
      <c r="Q16" s="16">
        <f>VLOOKUP($D16,Résultats!$B$2:$AX$476,Q$5,FALSE)</f>
        <v>2.8395593130000001</v>
      </c>
      <c r="R16" s="16">
        <f>VLOOKUP($D16,Résultats!$B$2:$AX$476,R$5,FALSE)</f>
        <v>3.0336542089999998</v>
      </c>
      <c r="S16" s="86">
        <f>VLOOKUP($D16,Résultats!$B$2:$AX$476,S$5,FALSE)</f>
        <v>3.2316608200000001</v>
      </c>
      <c r="T16" s="95">
        <f>VLOOKUP($D16,Résultats!$B$2:$AX$476,T$5,FALSE)</f>
        <v>5.2649786809999997</v>
      </c>
      <c r="U16" s="95">
        <f>VLOOKUP($D16,Résultats!$B$2:$AX$476,U$5,FALSE)</f>
        <v>7.490724631</v>
      </c>
      <c r="V16" s="95">
        <f>VLOOKUP($D16,Résultats!$B$2:$AX$476,V$5,FALSE)</f>
        <v>9.8796575190000002</v>
      </c>
      <c r="W16" s="95">
        <f>VLOOKUP($D16,Résultats!$B$2:$AX$476,W$5,FALSE)</f>
        <v>11.37352636</v>
      </c>
      <c r="X16" s="45">
        <f>W16-'[1]Cibles THREEME'!$H17</f>
        <v>0.88341458012037855</v>
      </c>
      <c r="Y16" s="75"/>
    </row>
    <row r="17" spans="1:39" x14ac:dyDescent="0.25">
      <c r="A17" s="3"/>
      <c r="B17" s="313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4.9334395799999999</v>
      </c>
      <c r="G17" s="22">
        <f>VLOOKUP($D17,Résultats!$B$2:$AX$476,G$5,FALSE)</f>
        <v>5.582696318</v>
      </c>
      <c r="H17" s="16">
        <f>VLOOKUP($D17,Résultats!$B$2:$AX$476,H$5,FALSE)</f>
        <v>5.7627941150000002</v>
      </c>
      <c r="I17" s="86">
        <f>VLOOKUP($D17,Résultats!$B$2:$AX$476,I$5,FALSE)</f>
        <v>5.4155578889999996</v>
      </c>
      <c r="J17" s="22">
        <f>VLOOKUP($D17,Résultats!$B$2:$AX$476,J$5,FALSE)</f>
        <v>5.6327680029999998</v>
      </c>
      <c r="K17" s="16">
        <f>VLOOKUP($D17,Résultats!$B$2:$AX$476,K$5,FALSE)</f>
        <v>5.7844911249999997</v>
      </c>
      <c r="L17" s="16">
        <f>VLOOKUP($D17,Résultats!$B$2:$AX$476,L$5,FALSE)</f>
        <v>5.8759165170000003</v>
      </c>
      <c r="M17" s="16">
        <f>VLOOKUP($D17,Résultats!$B$2:$AX$476,M$5,FALSE)</f>
        <v>5.8199896349999998</v>
      </c>
      <c r="N17" s="86">
        <f>VLOOKUP($D17,Résultats!$B$2:$AX$476,N$5,FALSE)</f>
        <v>5.7860880100000003</v>
      </c>
      <c r="O17" s="22">
        <f>VLOOKUP($D17,Résultats!$B$2:$AX$476,O$5,FALSE)</f>
        <v>5.7806168500000004</v>
      </c>
      <c r="P17" s="16">
        <f>VLOOKUP($D17,Résultats!$B$2:$AX$476,P$5,FALSE)</f>
        <v>5.7931407070000001</v>
      </c>
      <c r="Q17" s="16">
        <f>VLOOKUP($D17,Résultats!$B$2:$AX$476,Q$5,FALSE)</f>
        <v>5.8159015329999999</v>
      </c>
      <c r="R17" s="16">
        <f>VLOOKUP($D17,Résultats!$B$2:$AX$476,R$5,FALSE)</f>
        <v>5.8448785069999998</v>
      </c>
      <c r="S17" s="86">
        <f>VLOOKUP($D17,Résultats!$B$2:$AX$476,S$5,FALSE)</f>
        <v>5.8770260319999998</v>
      </c>
      <c r="T17" s="95">
        <f>VLOOKUP($D17,Résultats!$B$2:$AX$476,T$5,FALSE)</f>
        <v>5.9945468310000001</v>
      </c>
      <c r="U17" s="95">
        <f>VLOOKUP($D17,Résultats!$B$2:$AX$476,U$5,FALSE)</f>
        <v>6.1852204669999997</v>
      </c>
      <c r="V17" s="95">
        <f>VLOOKUP($D17,Résultats!$B$2:$AX$476,V$5,FALSE)</f>
        <v>6.3855599500000002</v>
      </c>
      <c r="W17" s="95">
        <f>VLOOKUP($D17,Résultats!$B$2:$AX$476,W$5,FALSE)</f>
        <v>6.5869153010000003</v>
      </c>
      <c r="X17" s="45">
        <f>W17-'[1]Cibles THREEME'!$H18</f>
        <v>1.126898104095444</v>
      </c>
      <c r="Y17" s="75"/>
    </row>
    <row r="18" spans="1:39" x14ac:dyDescent="0.25">
      <c r="A18" s="3"/>
      <c r="B18" s="314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2.4381940989999999</v>
      </c>
      <c r="G18" s="88">
        <f>VLOOKUP($D18,Résultats!$B$2:$AX$476,G$5,FALSE)</f>
        <v>3.5228516110000001</v>
      </c>
      <c r="H18" s="17">
        <f>VLOOKUP($D18,Résultats!$B$2:$AX$476,H$5,FALSE)</f>
        <v>3.937546116</v>
      </c>
      <c r="I18" s="89">
        <f>VLOOKUP($D18,Résultats!$B$2:$AX$476,I$5,FALSE)</f>
        <v>2.9503182639999999</v>
      </c>
      <c r="J18" s="88">
        <f>VLOOKUP($D18,Résultats!$B$2:$AX$476,J$5,FALSE)</f>
        <v>3.6691264829999999</v>
      </c>
      <c r="K18" s="17">
        <f>VLOOKUP($D18,Résultats!$B$2:$AX$476,K$5,FALSE)</f>
        <v>4.2265279019999999</v>
      </c>
      <c r="L18" s="17">
        <f>VLOOKUP($D18,Résultats!$B$2:$AX$476,L$5,FALSE)</f>
        <v>4.6274013829999996</v>
      </c>
      <c r="M18" s="17">
        <f>VLOOKUP($D18,Résultats!$B$2:$AX$476,M$5,FALSE)</f>
        <v>4.7047368240000003</v>
      </c>
      <c r="N18" s="89">
        <f>VLOOKUP($D18,Résultats!$B$2:$AX$476,N$5,FALSE)</f>
        <v>4.8076207389999999</v>
      </c>
      <c r="O18" s="88">
        <f>VLOOKUP($D18,Résultats!$B$2:$AX$476,O$5,FALSE)</f>
        <v>4.7707402969999997</v>
      </c>
      <c r="P18" s="17">
        <f>VLOOKUP($D18,Résultats!$B$2:$AX$476,P$5,FALSE)</f>
        <v>4.7300332879999996</v>
      </c>
      <c r="Q18" s="17">
        <f>VLOOKUP($D18,Résultats!$B$2:$AX$476,Q$5,FALSE)</f>
        <v>4.678450861</v>
      </c>
      <c r="R18" s="17">
        <f>VLOOKUP($D18,Résultats!$B$2:$AX$476,R$5,FALSE)</f>
        <v>4.6589770059999998</v>
      </c>
      <c r="S18" s="89">
        <f>VLOOKUP($D18,Résultats!$B$2:$AX$476,S$5,FALSE)</f>
        <v>4.625824905</v>
      </c>
      <c r="T18" s="97">
        <f>VLOOKUP($D18,Résultats!$B$2:$AX$476,T$5,FALSE)</f>
        <v>4.4555415729999996</v>
      </c>
      <c r="U18" s="97">
        <f>VLOOKUP($D18,Résultats!$B$2:$AX$476,U$5,FALSE)</f>
        <v>4.7980179349999998</v>
      </c>
      <c r="V18" s="97">
        <f>VLOOKUP($D18,Résultats!$B$2:$AX$476,V$5,FALSE)</f>
        <v>4.8335822359999998</v>
      </c>
      <c r="W18" s="97">
        <f>VLOOKUP($D18,Résultats!$B$2:$AX$476,W$5,FALSE)</f>
        <v>4.9724940819999999</v>
      </c>
      <c r="X18" s="45">
        <f>W18-'[1]Cibles THREEME'!$H19</f>
        <v>3.8103670683695174</v>
      </c>
      <c r="Y18" s="75"/>
    </row>
    <row r="19" spans="1:39" ht="15" customHeight="1" x14ac:dyDescent="0.25">
      <c r="A19" s="3"/>
      <c r="B19" s="312" t="s">
        <v>53</v>
      </c>
      <c r="C19" s="5" t="s">
        <v>1</v>
      </c>
      <c r="D19" s="2"/>
      <c r="E19" s="6">
        <f>SUM(E20:E25)</f>
        <v>38.5161228865</v>
      </c>
      <c r="F19" s="6">
        <f>SUM(F20:F25)</f>
        <v>38.011015708800009</v>
      </c>
      <c r="G19" s="84">
        <f t="shared" ref="G19:R19" si="3">SUM(G20:G25)</f>
        <v>38.383457360499996</v>
      </c>
      <c r="H19" s="6">
        <f t="shared" si="3"/>
        <v>37.492409956299994</v>
      </c>
      <c r="I19" s="85">
        <f t="shared" si="3"/>
        <v>35.914358021300004</v>
      </c>
      <c r="J19" s="84">
        <f t="shared" si="3"/>
        <v>34.387356485400005</v>
      </c>
      <c r="K19" s="6">
        <f t="shared" si="3"/>
        <v>33.779039714600003</v>
      </c>
      <c r="L19" s="6">
        <f t="shared" si="3"/>
        <v>33.550994822200003</v>
      </c>
      <c r="M19" s="6">
        <f t="shared" si="3"/>
        <v>33.278904020399999</v>
      </c>
      <c r="N19" s="85">
        <f t="shared" si="3"/>
        <v>32.9615695747</v>
      </c>
      <c r="O19" s="84">
        <f t="shared" si="3"/>
        <v>32.994104399899996</v>
      </c>
      <c r="P19" s="6">
        <f t="shared" si="3"/>
        <v>33.033502560999999</v>
      </c>
      <c r="Q19" s="6">
        <f t="shared" si="3"/>
        <v>33.034043024399999</v>
      </c>
      <c r="R19" s="6">
        <f t="shared" si="3"/>
        <v>33.015549407099996</v>
      </c>
      <c r="S19" s="85">
        <f>SUM(S20:S25)</f>
        <v>32.988408720400002</v>
      </c>
      <c r="T19" s="94">
        <f>SUM(T20:T25)</f>
        <v>32.731143665000005</v>
      </c>
      <c r="U19" s="94">
        <f>SUM(U20:U25)</f>
        <v>32.6178594111</v>
      </c>
      <c r="V19" s="94">
        <f>SUM(V20:V25)</f>
        <v>32.067415718200003</v>
      </c>
      <c r="W19" s="94">
        <f>SUM(W20:W25)</f>
        <v>31.426869056099999</v>
      </c>
      <c r="X19" s="3"/>
      <c r="Y19" s="75"/>
    </row>
    <row r="20" spans="1:39" x14ac:dyDescent="0.25">
      <c r="A20" s="3"/>
      <c r="B20" s="313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32.656413280000002</v>
      </c>
      <c r="G20" s="22">
        <f>VLOOKUP($D20,Résultats!$B$2:$AX$476,G$5,FALSE)</f>
        <v>29.445033200000001</v>
      </c>
      <c r="H20" s="16">
        <f>VLOOKUP($D20,Résultats!$B$2:$AX$476,H$5,FALSE)</f>
        <v>27.176792410000001</v>
      </c>
      <c r="I20" s="86">
        <f>VLOOKUP($D20,Résultats!$B$2:$AX$476,I$5,FALSE)</f>
        <v>24.637188429999998</v>
      </c>
      <c r="J20" s="22">
        <f>VLOOKUP($D20,Résultats!$B$2:$AX$476,J$5,FALSE)</f>
        <v>23.491396120000001</v>
      </c>
      <c r="K20" s="16">
        <f>VLOOKUP($D20,Résultats!$B$2:$AX$476,K$5,FALSE)</f>
        <v>22.98045054</v>
      </c>
      <c r="L20" s="16">
        <f>VLOOKUP($D20,Résultats!$B$2:$AX$476,L$5,FALSE)</f>
        <v>22.73169094</v>
      </c>
      <c r="M20" s="16">
        <f>VLOOKUP($D20,Résultats!$B$2:$AX$476,M$5,FALSE)</f>
        <v>22.326414190000001</v>
      </c>
      <c r="N20" s="86">
        <f>VLOOKUP($D20,Résultats!$B$2:$AX$476,N$5,FALSE)</f>
        <v>21.891711050000001</v>
      </c>
      <c r="O20" s="22">
        <f>VLOOKUP($D20,Résultats!$B$2:$AX$476,O$5,FALSE)</f>
        <v>21.69245282</v>
      </c>
      <c r="P20" s="16">
        <f>VLOOKUP($D20,Résultats!$B$2:$AX$476,P$5,FALSE)</f>
        <v>21.496773739999998</v>
      </c>
      <c r="Q20" s="16">
        <f>VLOOKUP($D20,Résultats!$B$2:$AX$476,Q$5,FALSE)</f>
        <v>21.2750874</v>
      </c>
      <c r="R20" s="16">
        <f>VLOOKUP($D20,Résultats!$B$2:$AX$476,R$5,FALSE)</f>
        <v>21.035187830000002</v>
      </c>
      <c r="S20" s="86">
        <f>VLOOKUP($D20,Résultats!$B$2:$AX$476,S$5,FALSE)</f>
        <v>20.789728830000001</v>
      </c>
      <c r="T20" s="95">
        <f>VLOOKUP($D20,Résultats!$B$2:$AX$476,T$5,FALSE)</f>
        <v>19.646621410000002</v>
      </c>
      <c r="U20" s="95">
        <f>VLOOKUP($D20,Résultats!$B$2:$AX$476,U$5,FALSE)</f>
        <v>19.13181801</v>
      </c>
      <c r="V20" s="95">
        <f>VLOOKUP($D20,Résultats!$B$2:$AX$476,V$5,FALSE)</f>
        <v>18.252381440000001</v>
      </c>
      <c r="W20" s="95">
        <f>VLOOKUP($D20,Résultats!$B$2:$AX$476,W$5,FALSE)</f>
        <v>17.326011520000002</v>
      </c>
      <c r="X20" s="45">
        <f>W20-'[1]Cibles THREEME'!$H28</f>
        <v>11.887228790440544</v>
      </c>
      <c r="Y20" s="75"/>
    </row>
    <row r="21" spans="1:39" x14ac:dyDescent="0.25">
      <c r="A21" s="3"/>
      <c r="B21" s="313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3.2581624640000002</v>
      </c>
      <c r="G21" s="22">
        <f>VLOOKUP($D21,Résultats!$B$2:$AX$476,G$5,FALSE)</f>
        <v>6.6587680020000004</v>
      </c>
      <c r="H21" s="16">
        <f>VLOOKUP($D21,Résultats!$B$2:$AX$476,H$5,FALSE)</f>
        <v>8.0731491149999997</v>
      </c>
      <c r="I21" s="86">
        <f>VLOOKUP($D21,Résultats!$B$2:$AX$476,I$5,FALSE)</f>
        <v>6.8169705059999997</v>
      </c>
      <c r="J21" s="22">
        <f>VLOOKUP($D21,Résultats!$B$2:$AX$476,J$5,FALSE)</f>
        <v>6.7497771860000002</v>
      </c>
      <c r="K21" s="16">
        <f>VLOOKUP($D21,Résultats!$B$2:$AX$476,K$5,FALSE)</f>
        <v>6.8452809549999998</v>
      </c>
      <c r="L21" s="16">
        <f>VLOOKUP($D21,Résultats!$B$2:$AX$476,L$5,FALSE)</f>
        <v>7.008839161</v>
      </c>
      <c r="M21" s="16">
        <f>VLOOKUP($D21,Résultats!$B$2:$AX$476,M$5,FALSE)</f>
        <v>6.9706509729999997</v>
      </c>
      <c r="N21" s="86">
        <f>VLOOKUP($D21,Résultats!$B$2:$AX$476,N$5,FALSE)</f>
        <v>6.923048734</v>
      </c>
      <c r="O21" s="22">
        <f>VLOOKUP($D21,Résultats!$B$2:$AX$476,O$5,FALSE)</f>
        <v>7.0172748479999996</v>
      </c>
      <c r="P21" s="16">
        <f>VLOOKUP($D21,Résultats!$B$2:$AX$476,P$5,FALSE)</f>
        <v>7.113327355</v>
      </c>
      <c r="Q21" s="16">
        <f>VLOOKUP($D21,Résultats!$B$2:$AX$476,Q$5,FALSE)</f>
        <v>7.2012948019999996</v>
      </c>
      <c r="R21" s="16">
        <f>VLOOKUP($D21,Résultats!$B$2:$AX$476,R$5,FALSE)</f>
        <v>7.2857036700000002</v>
      </c>
      <c r="S21" s="86">
        <f>VLOOKUP($D21,Résultats!$B$2:$AX$476,S$5,FALSE)</f>
        <v>7.3682207609999999</v>
      </c>
      <c r="T21" s="95">
        <f>VLOOKUP($D21,Résultats!$B$2:$AX$476,T$5,FALSE)</f>
        <v>7.7723588010000002</v>
      </c>
      <c r="U21" s="95">
        <f>VLOOKUP($D21,Résultats!$B$2:$AX$476,U$5,FALSE)</f>
        <v>7.8324939699999998</v>
      </c>
      <c r="V21" s="95">
        <f>VLOOKUP($D21,Résultats!$B$2:$AX$476,V$5,FALSE)</f>
        <v>7.8731870060000002</v>
      </c>
      <c r="W21" s="95">
        <f>VLOOKUP($D21,Résultats!$B$2:$AX$476,W$5,FALSE)</f>
        <v>7.7265372299999999</v>
      </c>
      <c r="X21" s="45">
        <f>W21-'[1]Cibles THREEME'!$H29</f>
        <v>-4.1846486056686683</v>
      </c>
      <c r="Y21" s="75"/>
    </row>
    <row r="22" spans="1:39" x14ac:dyDescent="0.25">
      <c r="A22" s="3"/>
      <c r="B22" s="313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0.10656688709999999</v>
      </c>
      <c r="G22" s="22">
        <f>VLOOKUP($D22,Résultats!$B$2:$AX$476,G$5,FALSE)</f>
        <v>9.7088999400000001E-2</v>
      </c>
      <c r="H22" s="16">
        <f>VLOOKUP($D22,Résultats!$B$2:$AX$476,H$5,FALSE)</f>
        <v>8.9921038699999997E-2</v>
      </c>
      <c r="I22" s="86">
        <f>VLOOKUP($D22,Résultats!$B$2:$AX$476,I$5,FALSE)</f>
        <v>0.38124607760000001</v>
      </c>
      <c r="J22" s="22">
        <f>VLOOKUP($D22,Résultats!$B$2:$AX$476,J$5,FALSE)</f>
        <v>0.34202322169999999</v>
      </c>
      <c r="K22" s="16">
        <f>VLOOKUP($D22,Résultats!$B$2:$AX$476,K$5,FALSE)</f>
        <v>0.31375130169999998</v>
      </c>
      <c r="L22" s="16">
        <f>VLOOKUP($D22,Résultats!$B$2:$AX$476,L$5,FALSE)</f>
        <v>0.28993439430000001</v>
      </c>
      <c r="M22" s="16">
        <f>VLOOKUP($D22,Résultats!$B$2:$AX$476,M$5,FALSE)</f>
        <v>0.36934134899999999</v>
      </c>
      <c r="N22" s="86">
        <f>VLOOKUP($D22,Résultats!$B$2:$AX$476,N$5,FALSE)</f>
        <v>0.44783750639999997</v>
      </c>
      <c r="O22" s="22">
        <f>VLOOKUP($D22,Résultats!$B$2:$AX$476,O$5,FALSE)</f>
        <v>0.44806152560000001</v>
      </c>
      <c r="P22" s="16">
        <f>VLOOKUP($D22,Résultats!$B$2:$AX$476,P$5,FALSE)</f>
        <v>0.44837734039999999</v>
      </c>
      <c r="Q22" s="16">
        <f>VLOOKUP($D22,Résultats!$B$2:$AX$476,Q$5,FALSE)</f>
        <v>0.44816452309999999</v>
      </c>
      <c r="R22" s="16">
        <f>VLOOKUP($D22,Résultats!$B$2:$AX$476,R$5,FALSE)</f>
        <v>0.44757325739999998</v>
      </c>
      <c r="S22" s="86">
        <f>VLOOKUP($D22,Résultats!$B$2:$AX$476,S$5,FALSE)</f>
        <v>0.4468642826</v>
      </c>
      <c r="T22" s="95">
        <f>VLOOKUP($D22,Résultats!$B$2:$AX$476,T$5,FALSE)</f>
        <v>0.52552931520000001</v>
      </c>
      <c r="U22" s="95">
        <f>VLOOKUP($D22,Résultats!$B$2:$AX$476,U$5,FALSE)</f>
        <v>0.62517829540000003</v>
      </c>
      <c r="V22" s="95">
        <f>VLOOKUP($D22,Résultats!$B$2:$AX$476,V$5,FALSE)</f>
        <v>0.70498133799999996</v>
      </c>
      <c r="W22" s="95">
        <f>VLOOKUP($D22,Résultats!$B$2:$AX$476,W$5,FALSE)</f>
        <v>0.76363035020000003</v>
      </c>
      <c r="X22" s="45">
        <f>W22-'[1]Cibles THREEME'!$H30</f>
        <v>-11.561978962325272</v>
      </c>
      <c r="Y22" s="75"/>
      <c r="Z22" s="75"/>
      <c r="AA22" s="75"/>
    </row>
    <row r="23" spans="1:39" x14ac:dyDescent="0.25">
      <c r="A23" s="3"/>
      <c r="B23" s="313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0.60124817149999998</v>
      </c>
      <c r="G23" s="22">
        <f>VLOOKUP($D23,Résultats!$B$2:$AX$476,G$5,FALSE)</f>
        <v>0.59290150289999999</v>
      </c>
      <c r="H23" s="16">
        <f>VLOOKUP($D23,Résultats!$B$2:$AX$476,H$5,FALSE)</f>
        <v>0.56375203309999999</v>
      </c>
      <c r="I23" s="86">
        <f>VLOOKUP($D23,Résultats!$B$2:$AX$476,I$5,FALSE)</f>
        <v>1.470841549</v>
      </c>
      <c r="J23" s="22">
        <f>VLOOKUP($D23,Résultats!$B$2:$AX$476,J$5,FALSE)</f>
        <v>1.231591047</v>
      </c>
      <c r="K23" s="16">
        <f>VLOOKUP($D23,Résultats!$B$2:$AX$476,K$5,FALSE)</f>
        <v>1.039770546</v>
      </c>
      <c r="L23" s="16">
        <f>VLOOKUP($D23,Résultats!$B$2:$AX$476,L$5,FALSE)</f>
        <v>0.86730950139999996</v>
      </c>
      <c r="M23" s="16">
        <f>VLOOKUP($D23,Résultats!$B$2:$AX$476,M$5,FALSE)</f>
        <v>0.87043684160000001</v>
      </c>
      <c r="N23" s="86">
        <f>VLOOKUP($D23,Résultats!$B$2:$AX$476,N$5,FALSE)</f>
        <v>0.87230048540000005</v>
      </c>
      <c r="O23" s="22">
        <f>VLOOKUP($D23,Résultats!$B$2:$AX$476,O$5,FALSE)</f>
        <v>0.87155149600000004</v>
      </c>
      <c r="P23" s="16">
        <f>VLOOKUP($D23,Résultats!$B$2:$AX$476,P$5,FALSE)</f>
        <v>0.87097570390000001</v>
      </c>
      <c r="Q23" s="16">
        <f>VLOOKUP($D23,Résultats!$B$2:$AX$476,Q$5,FALSE)</f>
        <v>0.86936881919999998</v>
      </c>
      <c r="R23" s="16">
        <f>VLOOKUP($D23,Résultats!$B$2:$AX$476,R$5,FALSE)</f>
        <v>0.86686830749999999</v>
      </c>
      <c r="S23" s="86">
        <f>VLOOKUP($D23,Résultats!$B$2:$AX$476,S$5,FALSE)</f>
        <v>0.86414123269999998</v>
      </c>
      <c r="T23" s="95">
        <f>VLOOKUP($D23,Résultats!$B$2:$AX$476,T$5,FALSE)</f>
        <v>0.82621478280000005</v>
      </c>
      <c r="U23" s="95">
        <f>VLOOKUP($D23,Résultats!$B$2:$AX$476,U$5,FALSE)</f>
        <v>0.8057022184</v>
      </c>
      <c r="V23" s="95">
        <f>VLOOKUP($D23,Résultats!$B$2:$AX$476,V$5,FALSE)</f>
        <v>0.78337085900000003</v>
      </c>
      <c r="W23" s="95">
        <f>VLOOKUP($D23,Résultats!$B$2:$AX$476,W$5,FALSE)</f>
        <v>0.77076020010000001</v>
      </c>
      <c r="X23" s="45">
        <f>W23-'[1]Cibles THREEME'!$H31</f>
        <v>-2.0760343907217149E-2</v>
      </c>
      <c r="Y23" s="75"/>
      <c r="Z23" s="75"/>
      <c r="AA23" s="75"/>
    </row>
    <row r="24" spans="1:39" x14ac:dyDescent="0.25">
      <c r="A24" s="3"/>
      <c r="B24" s="313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0.26779993120000001</v>
      </c>
      <c r="G24" s="22">
        <f>VLOOKUP($D24,Résultats!$B$2:$AX$476,G$5,FALSE)</f>
        <v>0.29925579320000001</v>
      </c>
      <c r="H24" s="16">
        <f>VLOOKUP($D24,Résultats!$B$2:$AX$476,H$5,FALSE)</f>
        <v>0.29668480850000001</v>
      </c>
      <c r="I24" s="86">
        <f>VLOOKUP($D24,Résultats!$B$2:$AX$476,I$5,FALSE)</f>
        <v>0.3334166777</v>
      </c>
      <c r="J24" s="22">
        <f>VLOOKUP($D24,Résultats!$B$2:$AX$476,J$5,FALSE)</f>
        <v>0.3096354067</v>
      </c>
      <c r="K24" s="16">
        <f>VLOOKUP($D24,Résultats!$B$2:$AX$476,K$5,FALSE)</f>
        <v>0.2948818319</v>
      </c>
      <c r="L24" s="16">
        <f>VLOOKUP($D24,Résultats!$B$2:$AX$476,L$5,FALSE)</f>
        <v>0.28383183550000002</v>
      </c>
      <c r="M24" s="16">
        <f>VLOOKUP($D24,Résultats!$B$2:$AX$476,M$5,FALSE)</f>
        <v>0.28624660680000003</v>
      </c>
      <c r="N24" s="86">
        <f>VLOOKUP($D24,Résultats!$B$2:$AX$476,N$5,FALSE)</f>
        <v>0.28825464290000002</v>
      </c>
      <c r="O24" s="22">
        <f>VLOOKUP($D24,Résultats!$B$2:$AX$476,O$5,FALSE)</f>
        <v>0.29188079929999999</v>
      </c>
      <c r="P24" s="16">
        <f>VLOOKUP($D24,Résultats!$B$2:$AX$476,P$5,FALSE)</f>
        <v>0.29558166769999999</v>
      </c>
      <c r="Q24" s="16">
        <f>VLOOKUP($D24,Résultats!$B$2:$AX$476,Q$5,FALSE)</f>
        <v>0.29894561409999998</v>
      </c>
      <c r="R24" s="16">
        <f>VLOOKUP($D24,Résultats!$B$2:$AX$476,R$5,FALSE)</f>
        <v>0.30204641319999997</v>
      </c>
      <c r="S24" s="86">
        <f>VLOOKUP($D24,Résultats!$B$2:$AX$476,S$5,FALSE)</f>
        <v>0.30506868110000002</v>
      </c>
      <c r="T24" s="95">
        <f>VLOOKUP($D24,Résultats!$B$2:$AX$476,T$5,FALSE)</f>
        <v>0.29424675700000003</v>
      </c>
      <c r="U24" s="95">
        <f>VLOOKUP($D24,Résultats!$B$2:$AX$476,U$5,FALSE)</f>
        <v>0.28927345329999998</v>
      </c>
      <c r="V24" s="95">
        <f>VLOOKUP($D24,Résultats!$B$2:$AX$476,V$5,FALSE)</f>
        <v>0.28397461619999997</v>
      </c>
      <c r="W24" s="95">
        <f>VLOOKUP($D24,Résultats!$B$2:$AX$476,W$5,FALSE)</f>
        <v>0.28120321079999999</v>
      </c>
      <c r="X24" s="45">
        <f>W24-'[1]Cibles THREEME'!$H32</f>
        <v>2.3249642442304375E-2</v>
      </c>
      <c r="Y24" s="75"/>
      <c r="Z24" s="75"/>
      <c r="AA24" s="75"/>
    </row>
    <row r="25" spans="1:39" x14ac:dyDescent="0.25">
      <c r="A25" s="3"/>
      <c r="B25" s="314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1.1208249749999999</v>
      </c>
      <c r="G25" s="88">
        <f>VLOOKUP($D25,Résultats!$B$2:$AX$476,G$5,FALSE)</f>
        <v>1.290409863</v>
      </c>
      <c r="H25" s="17">
        <f>VLOOKUP($D25,Résultats!$B$2:$AX$476,H$5,FALSE)</f>
        <v>1.2921105509999999</v>
      </c>
      <c r="I25" s="89">
        <f>VLOOKUP($D25,Résultats!$B$2:$AX$476,I$5,FALSE)</f>
        <v>2.274694781</v>
      </c>
      <c r="J25" s="88">
        <f>VLOOKUP($D25,Résultats!$B$2:$AX$476,J$5,FALSE)</f>
        <v>2.2629335039999998</v>
      </c>
      <c r="K25" s="17">
        <f>VLOOKUP($D25,Résultats!$B$2:$AX$476,K$5,FALSE)</f>
        <v>2.3049045399999999</v>
      </c>
      <c r="L25" s="17">
        <f>VLOOKUP($D25,Résultats!$B$2:$AX$476,L$5,FALSE)</f>
        <v>2.36938899</v>
      </c>
      <c r="M25" s="17">
        <f>VLOOKUP($D25,Résultats!$B$2:$AX$476,M$5,FALSE)</f>
        <v>2.4558140599999998</v>
      </c>
      <c r="N25" s="89">
        <f>VLOOKUP($D25,Résultats!$B$2:$AX$476,N$5,FALSE)</f>
        <v>2.538417156</v>
      </c>
      <c r="O25" s="88">
        <f>VLOOKUP($D25,Résultats!$B$2:$AX$476,O$5,FALSE)</f>
        <v>2.6728829109999999</v>
      </c>
      <c r="P25" s="17">
        <f>VLOOKUP($D25,Résultats!$B$2:$AX$476,P$5,FALSE)</f>
        <v>2.8084667539999999</v>
      </c>
      <c r="Q25" s="17">
        <f>VLOOKUP($D25,Résultats!$B$2:$AX$476,Q$5,FALSE)</f>
        <v>2.941181866</v>
      </c>
      <c r="R25" s="17">
        <f>VLOOKUP($D25,Résultats!$B$2:$AX$476,R$5,FALSE)</f>
        <v>3.078169929</v>
      </c>
      <c r="S25" s="89">
        <f>VLOOKUP($D25,Résultats!$B$2:$AX$476,S$5,FALSE)</f>
        <v>3.2143849329999998</v>
      </c>
      <c r="T25" s="97">
        <f>VLOOKUP($D25,Résultats!$B$2:$AX$476,T$5,FALSE)</f>
        <v>3.6661725989999998</v>
      </c>
      <c r="U25" s="97">
        <f>VLOOKUP($D25,Résultats!$B$2:$AX$476,U$5,FALSE)</f>
        <v>3.9333934639999999</v>
      </c>
      <c r="V25" s="97">
        <f>VLOOKUP($D25,Résultats!$B$2:$AX$476,V$5,FALSE)</f>
        <v>4.1695204590000001</v>
      </c>
      <c r="W25" s="97">
        <f>VLOOKUP($D25,Résultats!$B$2:$AX$476,W$5,FALSE)</f>
        <v>4.5587265449999999</v>
      </c>
      <c r="X25" s="45">
        <f>W25-'[1]Cibles THREEME'!$H33</f>
        <v>-2.9224367979693904</v>
      </c>
      <c r="Y25" s="75"/>
      <c r="Z25" s="75"/>
      <c r="AA25" s="75"/>
    </row>
    <row r="26" spans="1:39" x14ac:dyDescent="0.2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4.5160607840000004</v>
      </c>
      <c r="G26" s="84">
        <f>VLOOKUP($D26,Résultats!$B$2:$AX$476,G$5,FALSE)</f>
        <v>2.8049046369999999</v>
      </c>
      <c r="H26" s="6">
        <f>VLOOKUP($D26,Résultats!$B$2:$AX$476,H$5,FALSE)</f>
        <v>2.6098663289999999</v>
      </c>
      <c r="I26" s="85">
        <f>VLOOKUP($D26,Résultats!$B$2:$AX$476,I$5,FALSE)</f>
        <v>2.425626684</v>
      </c>
      <c r="J26" s="84">
        <f>VLOOKUP($D26,Résultats!$B$2:$AX$476,J$5,FALSE)</f>
        <v>2.3433736399999998</v>
      </c>
      <c r="K26" s="6">
        <f>VLOOKUP($D26,Résultats!$B$2:$AX$476,K$5,FALSE)</f>
        <v>2.3479291629999999</v>
      </c>
      <c r="L26" s="6">
        <f>VLOOKUP($D26,Résultats!$B$2:$AX$476,L$5,FALSE)</f>
        <v>2.3941051820000001</v>
      </c>
      <c r="M26" s="6">
        <f>VLOOKUP($D26,Résultats!$B$2:$AX$476,M$5,FALSE)</f>
        <v>2.4400036279999999</v>
      </c>
      <c r="N26" s="85">
        <f>VLOOKUP($D26,Résultats!$B$2:$AX$476,N$5,FALSE)</f>
        <v>2.4824213770000001</v>
      </c>
      <c r="O26" s="84">
        <f>VLOOKUP($D26,Résultats!$B$2:$AX$476,O$5,FALSE)</f>
        <v>2.5126858259999998</v>
      </c>
      <c r="P26" s="6">
        <f>VLOOKUP($D26,Résultats!$B$2:$AX$476,P$5,FALSE)</f>
        <v>2.5436591289999999</v>
      </c>
      <c r="Q26" s="6">
        <f>VLOOKUP($D26,Résultats!$B$2:$AX$476,Q$5,FALSE)</f>
        <v>2.5749314729999999</v>
      </c>
      <c r="R26" s="6">
        <f>VLOOKUP($D26,Résultats!$B$2:$AX$476,R$5,FALSE)</f>
        <v>2.6084178520000001</v>
      </c>
      <c r="S26" s="85">
        <f>VLOOKUP($D26,Résultats!$B$2:$AX$476,S$5,FALSE)</f>
        <v>2.644395088</v>
      </c>
      <c r="T26" s="94">
        <f>VLOOKUP($D26,Résultats!$B$2:$AX$476,T$5,FALSE)</f>
        <v>2.8258772520000002</v>
      </c>
      <c r="U26" s="94">
        <f>VLOOKUP($D26,Résultats!$B$2:$AX$476,U$5,FALSE)</f>
        <v>3.014475832</v>
      </c>
      <c r="V26" s="94">
        <f>VLOOKUP($D26,Résultats!$B$2:$AX$476,V$5,FALSE)</f>
        <v>3.1825090660000002</v>
      </c>
      <c r="W26" s="94">
        <f>VLOOKUP($D26,Résultats!$B$2:$AX$476,W$5,FALSE)</f>
        <v>3.3699878719999998</v>
      </c>
      <c r="X26" s="3"/>
      <c r="Y26" s="75"/>
      <c r="Z26" s="75"/>
      <c r="AA26" s="75"/>
    </row>
    <row r="27" spans="1:39" x14ac:dyDescent="0.2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258.97539494569997</v>
      </c>
      <c r="G27" s="23">
        <f t="shared" ref="G27:R27" si="4">G26+G19+G10+G7</f>
        <v>256.08401513340004</v>
      </c>
      <c r="H27" s="9">
        <f t="shared" si="4"/>
        <v>253.59351202989998</v>
      </c>
      <c r="I27" s="90">
        <f t="shared" si="4"/>
        <v>245.09083186680002</v>
      </c>
      <c r="J27" s="23">
        <f t="shared" si="4"/>
        <v>240.76981300530002</v>
      </c>
      <c r="K27" s="9">
        <f t="shared" si="4"/>
        <v>236.6341943228</v>
      </c>
      <c r="L27" s="9">
        <f t="shared" si="4"/>
        <v>232.2682908674</v>
      </c>
      <c r="M27" s="9">
        <f t="shared" si="4"/>
        <v>237.23350400550001</v>
      </c>
      <c r="N27" s="90">
        <f t="shared" si="4"/>
        <v>243.00792909669997</v>
      </c>
      <c r="O27" s="23">
        <f t="shared" si="4"/>
        <v>242.25934344960001</v>
      </c>
      <c r="P27" s="9">
        <f t="shared" si="4"/>
        <v>242.11570341249995</v>
      </c>
      <c r="Q27" s="9">
        <f t="shared" si="4"/>
        <v>242.29507953539996</v>
      </c>
      <c r="R27" s="9">
        <f t="shared" si="4"/>
        <v>242.38025925679997</v>
      </c>
      <c r="S27" s="90">
        <f>S26+S19+S10+S7</f>
        <v>242.58500160130001</v>
      </c>
      <c r="T27" s="98">
        <f>T26+T19+T10+T7</f>
        <v>228.2715077787</v>
      </c>
      <c r="U27" s="98">
        <f>U26+U19+U10+U7</f>
        <v>216.8946272064</v>
      </c>
      <c r="V27" s="98">
        <f>V26+V19+V10+V7</f>
        <v>205.74313630059999</v>
      </c>
      <c r="W27" s="98">
        <f>W26+W19+W10+W7</f>
        <v>198.33281645810001</v>
      </c>
      <c r="X27" s="3"/>
      <c r="Y27" s="75"/>
      <c r="Z27" s="75"/>
      <c r="AA27" s="75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2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25">
      <c r="A33" s="3"/>
      <c r="B33" s="312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71.374922921999996</v>
      </c>
      <c r="G33" s="84">
        <f t="shared" ref="G33:R33" si="5">SUM(G34:G35)</f>
        <v>69.01460259000001</v>
      </c>
      <c r="H33" s="6">
        <f t="shared" si="5"/>
        <v>68.327329867999993</v>
      </c>
      <c r="I33" s="85">
        <f t="shared" si="5"/>
        <v>67.369891651999993</v>
      </c>
      <c r="J33" s="84">
        <f t="shared" si="5"/>
        <v>66.537526986000003</v>
      </c>
      <c r="K33" s="6">
        <f t="shared" si="5"/>
        <v>66.038242302</v>
      </c>
      <c r="L33" s="6">
        <f t="shared" si="5"/>
        <v>65.779109343000002</v>
      </c>
      <c r="M33" s="6">
        <f t="shared" si="5"/>
        <v>64.348537415999999</v>
      </c>
      <c r="N33" s="85">
        <f t="shared" si="5"/>
        <v>62.815208142000003</v>
      </c>
      <c r="O33" s="84">
        <f t="shared" si="5"/>
        <v>61.283183197</v>
      </c>
      <c r="P33" s="6">
        <f t="shared" si="5"/>
        <v>59.914296505999999</v>
      </c>
      <c r="Q33" s="6">
        <f t="shared" si="5"/>
        <v>58.660616485000006</v>
      </c>
      <c r="R33" s="6">
        <f t="shared" si="5"/>
        <v>57.494507436999996</v>
      </c>
      <c r="S33" s="85">
        <f>SUM(S34:S35)</f>
        <v>56.384604812999996</v>
      </c>
      <c r="T33" s="94">
        <f>SUM(T34:T35)</f>
        <v>50.928935721999999</v>
      </c>
      <c r="U33" s="94">
        <f>SUM(U34:U35)</f>
        <v>45.543220728000001</v>
      </c>
      <c r="V33" s="94">
        <f>SUM(V34:V35)</f>
        <v>40.362360265</v>
      </c>
      <c r="W33" s="94">
        <f>SUM(W34:W35)</f>
        <v>35.968414675999995</v>
      </c>
      <c r="X33" s="3"/>
      <c r="Z33" s="197" t="s">
        <v>42</v>
      </c>
      <c r="AA33" s="201">
        <f>(I38+I40)/I36</f>
        <v>8.6413757778551672E-3</v>
      </c>
      <c r="AB33" s="201">
        <f>(S38+S40)/S36</f>
        <v>6.9572056934009566E-3</v>
      </c>
      <c r="AC33" s="202">
        <f>(W38+W40)/W36</f>
        <v>7.0660959995970654E-3</v>
      </c>
      <c r="AE33" s="197" t="s">
        <v>96</v>
      </c>
      <c r="AF33" s="201">
        <f>I34/I33</f>
        <v>0.95161573824643031</v>
      </c>
      <c r="AG33" s="201">
        <f>S34/S33</f>
        <v>0.93912696516392635</v>
      </c>
      <c r="AH33" s="202">
        <f>W34/W33</f>
        <v>0.93651036759416173</v>
      </c>
      <c r="AJ33" s="197" t="s">
        <v>66</v>
      </c>
      <c r="AK33" s="201">
        <f>I46/(I46+I48)</f>
        <v>0.98439656249778495</v>
      </c>
      <c r="AL33" s="201">
        <f>S46/(S46+S48)</f>
        <v>0.97850009739675758</v>
      </c>
      <c r="AM33" s="202">
        <f>W46/(W46+W48)</f>
        <v>0.95693676438131847</v>
      </c>
    </row>
    <row r="34" spans="1:39" x14ac:dyDescent="0.25">
      <c r="A34" s="3"/>
      <c r="B34" s="313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67.757738599999996</v>
      </c>
      <c r="G34" s="22">
        <f>VLOOKUP($D34,Résultats!$B$2:$AX$476,G$5,FALSE)</f>
        <v>64.901466470000003</v>
      </c>
      <c r="H34" s="16">
        <f>VLOOKUP($D34,Résultats!$B$2:$AX$476,H$5,FALSE)</f>
        <v>64.03056565</v>
      </c>
      <c r="I34" s="86">
        <f>VLOOKUP($D34,Résultats!$B$2:$AX$476,I$5,FALSE)</f>
        <v>64.110249179999997</v>
      </c>
      <c r="J34" s="22">
        <f>VLOOKUP($D34,Résultats!$B$2:$AX$476,J$5,FALSE)</f>
        <v>63.119974030000002</v>
      </c>
      <c r="K34" s="16">
        <f>VLOOKUP($D34,Résultats!$B$2:$AX$476,K$5,FALSE)</f>
        <v>62.451720950000002</v>
      </c>
      <c r="L34" s="16">
        <f>VLOOKUP($D34,Résultats!$B$2:$AX$476,L$5,FALSE)</f>
        <v>62.014854720000002</v>
      </c>
      <c r="M34" s="16">
        <f>VLOOKUP($D34,Résultats!$B$2:$AX$476,M$5,FALSE)</f>
        <v>60.549950549999998</v>
      </c>
      <c r="N34" s="86">
        <f>VLOOKUP($D34,Résultats!$B$2:$AX$476,N$5,FALSE)</f>
        <v>58.992778510000001</v>
      </c>
      <c r="O34" s="22">
        <f>VLOOKUP($D34,Résultats!$B$2:$AX$476,O$5,FALSE)</f>
        <v>57.554166870000003</v>
      </c>
      <c r="P34" s="16">
        <f>VLOOKUP($D34,Résultats!$B$2:$AX$476,P$5,FALSE)</f>
        <v>56.26876867</v>
      </c>
      <c r="Q34" s="16">
        <f>VLOOKUP($D34,Résultats!$B$2:$AX$476,Q$5,FALSE)</f>
        <v>55.091570400000002</v>
      </c>
      <c r="R34" s="16">
        <f>VLOOKUP($D34,Résultats!$B$2:$AX$476,R$5,FALSE)</f>
        <v>53.995554079999998</v>
      </c>
      <c r="S34" s="86">
        <f>VLOOKUP($D34,Résultats!$B$2:$AX$476,S$5,FALSE)</f>
        <v>52.952302799999998</v>
      </c>
      <c r="T34" s="95">
        <f>VLOOKUP($D34,Résultats!$B$2:$AX$476,T$5,FALSE)</f>
        <v>47.842363460000001</v>
      </c>
      <c r="U34" s="95">
        <f>VLOOKUP($D34,Résultats!$B$2:$AX$476,U$5,FALSE)</f>
        <v>42.77741013</v>
      </c>
      <c r="V34" s="95">
        <f>VLOOKUP($D34,Résultats!$B$2:$AX$476,V$5,FALSE)</f>
        <v>37.863407479999999</v>
      </c>
      <c r="W34" s="95">
        <f>VLOOKUP($D34,Résultats!$B$2:$AX$476,W$5,FALSE)</f>
        <v>33.684793249999998</v>
      </c>
      <c r="X34" s="45">
        <f>W34-'[1]Cibles THREEME'!$AJ4</f>
        <v>24.002690642514036</v>
      </c>
      <c r="Z34" s="197" t="s">
        <v>61</v>
      </c>
      <c r="AA34" s="201">
        <f>I37/I36</f>
        <v>0.69408091301991393</v>
      </c>
      <c r="AB34" s="201">
        <f>S37/S36</f>
        <v>0.64846858624718817</v>
      </c>
      <c r="AC34" s="202">
        <f>W37/W36</f>
        <v>0.37300389190689331</v>
      </c>
      <c r="AE34" s="198" t="s">
        <v>65</v>
      </c>
      <c r="AF34" s="203">
        <f>I35/I33</f>
        <v>4.8384261753569732E-2</v>
      </c>
      <c r="AG34" s="203">
        <f>S35/S33</f>
        <v>6.0873034836073744E-2</v>
      </c>
      <c r="AH34" s="204">
        <f>W35/W33</f>
        <v>6.3489632405838325E-2</v>
      </c>
      <c r="AJ34" s="198" t="s">
        <v>67</v>
      </c>
      <c r="AK34" s="203">
        <f>I48/(I46+I48)</f>
        <v>1.5603437502214998E-2</v>
      </c>
      <c r="AL34" s="203">
        <f>S48/(S46+S48)</f>
        <v>2.1499902603242457E-2</v>
      </c>
      <c r="AM34" s="204">
        <f>W48/(W46+W48)</f>
        <v>4.3063235618681577E-2</v>
      </c>
    </row>
    <row r="35" spans="1:39" x14ac:dyDescent="0.25">
      <c r="A35" s="3"/>
      <c r="B35" s="314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3.617184322</v>
      </c>
      <c r="G35" s="22">
        <f>VLOOKUP($D35,Résultats!$B$2:$AX$476,G$5,FALSE)</f>
        <v>4.1131361200000001</v>
      </c>
      <c r="H35" s="16">
        <f>VLOOKUP($D35,Résultats!$B$2:$AX$476,H$5,FALSE)</f>
        <v>4.2967642179999999</v>
      </c>
      <c r="I35" s="86">
        <f>VLOOKUP($D35,Résultats!$B$2:$AX$476,I$5,FALSE)</f>
        <v>3.2596424719999999</v>
      </c>
      <c r="J35" s="22">
        <f>VLOOKUP($D35,Résultats!$B$2:$AX$476,J$5,FALSE)</f>
        <v>3.4175529560000002</v>
      </c>
      <c r="K35" s="16">
        <f>VLOOKUP($D35,Résultats!$B$2:$AX$476,K$5,FALSE)</f>
        <v>3.5865213520000001</v>
      </c>
      <c r="L35" s="16">
        <f>VLOOKUP($D35,Résultats!$B$2:$AX$476,L$5,FALSE)</f>
        <v>3.7642546229999998</v>
      </c>
      <c r="M35" s="16">
        <f>VLOOKUP($D35,Résultats!$B$2:$AX$476,M$5,FALSE)</f>
        <v>3.798586866</v>
      </c>
      <c r="N35" s="86">
        <f>VLOOKUP($D35,Résultats!$B$2:$AX$476,N$5,FALSE)</f>
        <v>3.822429632</v>
      </c>
      <c r="O35" s="22">
        <f>VLOOKUP($D35,Résultats!$B$2:$AX$476,O$5,FALSE)</f>
        <v>3.7290163270000001</v>
      </c>
      <c r="P35" s="16">
        <f>VLOOKUP($D35,Résultats!$B$2:$AX$476,P$5,FALSE)</f>
        <v>3.6455278359999999</v>
      </c>
      <c r="Q35" s="16">
        <f>VLOOKUP($D35,Résultats!$B$2:$AX$476,Q$5,FALSE)</f>
        <v>3.5690460850000001</v>
      </c>
      <c r="R35" s="16">
        <f>VLOOKUP($D35,Résultats!$B$2:$AX$476,R$5,FALSE)</f>
        <v>3.498953357</v>
      </c>
      <c r="S35" s="86">
        <f>VLOOKUP($D35,Résultats!$B$2:$AX$476,S$5,FALSE)</f>
        <v>3.4323020130000002</v>
      </c>
      <c r="T35" s="95">
        <f>VLOOKUP($D35,Résultats!$B$2:$AX$476,T$5,FALSE)</f>
        <v>3.0865722619999998</v>
      </c>
      <c r="U35" s="95">
        <f>VLOOKUP($D35,Résultats!$B$2:$AX$476,U$5,FALSE)</f>
        <v>2.7658105979999998</v>
      </c>
      <c r="V35" s="95">
        <f>VLOOKUP($D35,Résultats!$B$2:$AX$476,V$5,FALSE)</f>
        <v>2.4989527850000002</v>
      </c>
      <c r="W35" s="95">
        <f>VLOOKUP($D35,Résultats!$B$2:$AX$476,W$5,FALSE)</f>
        <v>2.2836214259999998</v>
      </c>
      <c r="X35" s="45">
        <f>W35-'[1]Cibles THREEME'!$AJ5</f>
        <v>-1.2132197895770829</v>
      </c>
      <c r="Z35" s="197" t="s">
        <v>93</v>
      </c>
      <c r="AA35" s="201">
        <f>I43/I36</f>
        <v>0.1025860132282555</v>
      </c>
      <c r="AB35" s="201">
        <f>S43/S36</f>
        <v>0.10222058430974588</v>
      </c>
      <c r="AC35" s="202">
        <f>W43/W36</f>
        <v>9.7911814006225478E-2</v>
      </c>
      <c r="AE35" s="189" t="s">
        <v>92</v>
      </c>
      <c r="AF35" s="205">
        <f>SUM(AF33:AF34)</f>
        <v>1</v>
      </c>
      <c r="AG35" s="205">
        <f t="shared" ref="AG35:AH35" si="6">SUM(AG33:AG34)</f>
        <v>1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1</v>
      </c>
      <c r="AM35" s="205">
        <f t="shared" ref="AM35" si="8">SUM(AM33:AM34)</f>
        <v>1</v>
      </c>
    </row>
    <row r="36" spans="1:39" x14ac:dyDescent="0.25">
      <c r="A36" s="3"/>
      <c r="B36" s="312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38.419534781000003</v>
      </c>
      <c r="G36" s="21">
        <f t="shared" ref="G36:R36" si="9">SUM(G37:G44)</f>
        <v>40.369436112600006</v>
      </c>
      <c r="H36" s="8">
        <f t="shared" si="9"/>
        <v>40.824426786099998</v>
      </c>
      <c r="I36" s="87">
        <f t="shared" si="9"/>
        <v>41.348380198399994</v>
      </c>
      <c r="J36" s="21">
        <f t="shared" si="9"/>
        <v>41.501694553599997</v>
      </c>
      <c r="K36" s="8">
        <f t="shared" si="9"/>
        <v>41.2809242712</v>
      </c>
      <c r="L36" s="8">
        <f t="shared" si="9"/>
        <v>40.76200932710001</v>
      </c>
      <c r="M36" s="8">
        <f t="shared" si="9"/>
        <v>40.420242915200014</v>
      </c>
      <c r="N36" s="87">
        <f t="shared" si="9"/>
        <v>40.352668867799999</v>
      </c>
      <c r="O36" s="21">
        <f t="shared" si="9"/>
        <v>40.661228020100005</v>
      </c>
      <c r="P36" s="8">
        <f t="shared" si="9"/>
        <v>41.118774467999998</v>
      </c>
      <c r="Q36" s="8">
        <f t="shared" si="9"/>
        <v>41.666970560900005</v>
      </c>
      <c r="R36" s="8">
        <f t="shared" si="9"/>
        <v>42.2603051237</v>
      </c>
      <c r="S36" s="87">
        <f>SUM(S37:S44)</f>
        <v>42.885584421200001</v>
      </c>
      <c r="T36" s="96">
        <f>SUM(T37:T44)</f>
        <v>46.705983336499997</v>
      </c>
      <c r="U36" s="96">
        <f>SUM(U37:U44)</f>
        <v>50.869211056099999</v>
      </c>
      <c r="V36" s="96">
        <f>SUM(V37:V44)</f>
        <v>54.619976497300001</v>
      </c>
      <c r="W36" s="96">
        <f>SUM(W37:W44)</f>
        <v>58.171776356200006</v>
      </c>
      <c r="X36" s="3"/>
      <c r="Z36" s="197" t="s">
        <v>62</v>
      </c>
      <c r="AA36" s="201">
        <f>I42/I36</f>
        <v>3.6998234287765337E-2</v>
      </c>
      <c r="AB36" s="201">
        <f>S42/S36</f>
        <v>6.0326902219410346E-2</v>
      </c>
      <c r="AC36" s="202">
        <f>W42/W36</f>
        <v>0.17656228747612093</v>
      </c>
    </row>
    <row r="37" spans="1:39" x14ac:dyDescent="0.25">
      <c r="A37" s="3"/>
      <c r="B37" s="313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30.55049524</v>
      </c>
      <c r="G37" s="22">
        <f>VLOOKUP($D37,Résultats!$B$2:$AX$476,G$5,FALSE)</f>
        <v>30.34881245</v>
      </c>
      <c r="H37" s="16">
        <f>VLOOKUP($D37,Résultats!$B$2:$AX$476,H$5,FALSE)</f>
        <v>29.971422</v>
      </c>
      <c r="I37" s="86">
        <f>VLOOKUP($D37,Résultats!$B$2:$AX$476,I$5,FALSE)</f>
        <v>28.699121479999999</v>
      </c>
      <c r="J37" s="22">
        <f>VLOOKUP($D37,Résultats!$B$2:$AX$476,J$5,FALSE)</f>
        <v>28.763189359999998</v>
      </c>
      <c r="K37" s="16">
        <f>VLOOKUP($D37,Résultats!$B$2:$AX$476,K$5,FALSE)</f>
        <v>28.569811959999999</v>
      </c>
      <c r="L37" s="16">
        <f>VLOOKUP($D37,Résultats!$B$2:$AX$476,L$5,FALSE)</f>
        <v>28.172439000000001</v>
      </c>
      <c r="M37" s="16">
        <f>VLOOKUP($D37,Résultats!$B$2:$AX$476,M$5,FALSE)</f>
        <v>27.836973220000001</v>
      </c>
      <c r="N37" s="86">
        <f>VLOOKUP($D37,Résultats!$B$2:$AX$476,N$5,FALSE)</f>
        <v>27.692535639999999</v>
      </c>
      <c r="O37" s="22">
        <f>VLOOKUP($D37,Résultats!$B$2:$AX$476,O$5,FALSE)</f>
        <v>27.558166230000001</v>
      </c>
      <c r="P37" s="16">
        <f>VLOOKUP($D37,Résultats!$B$2:$AX$476,P$5,FALSE)</f>
        <v>27.524134579999998</v>
      </c>
      <c r="Q37" s="16">
        <f>VLOOKUP($D37,Résultats!$B$2:$AX$476,Q$5,FALSE)</f>
        <v>27.548177070000001</v>
      </c>
      <c r="R37" s="16">
        <f>VLOOKUP($D37,Résultats!$B$2:$AX$476,R$5,FALSE)</f>
        <v>27.67028887</v>
      </c>
      <c r="S37" s="86">
        <f>VLOOKUP($D37,Résultats!$B$2:$AX$476,S$5,FALSE)</f>
        <v>27.809954300000001</v>
      </c>
      <c r="T37" s="95">
        <f>VLOOKUP($D37,Résultats!$B$2:$AX$476,T$5,FALSE)</f>
        <v>27.151814720000001</v>
      </c>
      <c r="U37" s="95">
        <f>VLOOKUP($D37,Résultats!$B$2:$AX$476,U$5,FALSE)</f>
        <v>25.909889100000001</v>
      </c>
      <c r="V37" s="95">
        <f>VLOOKUP($D37,Résultats!$B$2:$AX$476,V$5,FALSE)</f>
        <v>24.231481580000001</v>
      </c>
      <c r="W37" s="95">
        <f>VLOOKUP($D37,Résultats!$B$2:$AX$476,W$5,FALSE)</f>
        <v>21.698298980000001</v>
      </c>
      <c r="X37" s="45">
        <f>W37-'[1]Cibles THREEME'!$AJ8</f>
        <v>21.077239848454305</v>
      </c>
      <c r="Z37" s="197" t="s">
        <v>63</v>
      </c>
      <c r="AA37" s="201">
        <f>I41/I36</f>
        <v>8.395235705350132E-2</v>
      </c>
      <c r="AB37" s="201">
        <f>S41/S36</f>
        <v>0.13922108432428201</v>
      </c>
      <c r="AC37" s="202">
        <f>W41/W36</f>
        <v>0.26336672850058368</v>
      </c>
    </row>
    <row r="38" spans="1:39" x14ac:dyDescent="0.25">
      <c r="A38" s="3"/>
      <c r="B38" s="313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0.161907616</v>
      </c>
      <c r="G38" s="22">
        <f>VLOOKUP($D38,Résultats!$B$2:$AX$476,G$5,FALSE)</f>
        <v>0.12755322550000001</v>
      </c>
      <c r="H38" s="16">
        <f>VLOOKUP($D38,Résultats!$B$2:$AX$476,H$5,FALSE)</f>
        <v>0.11659788309999999</v>
      </c>
      <c r="I38" s="86">
        <f>VLOOKUP($D38,Résultats!$B$2:$AX$476,I$5,FALSE)</f>
        <v>0.1202647608</v>
      </c>
      <c r="J38" s="22">
        <f>VLOOKUP($D38,Résultats!$B$2:$AX$476,J$5,FALSE)</f>
        <v>0.19673114429999999</v>
      </c>
      <c r="K38" s="16">
        <f>VLOOKUP($D38,Résultats!$B$2:$AX$476,K$5,FALSE)</f>
        <v>0.2681603541</v>
      </c>
      <c r="L38" s="16">
        <f>VLOOKUP($D38,Résultats!$B$2:$AX$476,L$5,FALSE)</f>
        <v>0.3334425566</v>
      </c>
      <c r="M38" s="16">
        <f>VLOOKUP($D38,Résultats!$B$2:$AX$476,M$5,FALSE)</f>
        <v>0.28584694919999998</v>
      </c>
      <c r="N38" s="86">
        <f>VLOOKUP($D38,Résultats!$B$2:$AX$476,N$5,FALSE)</f>
        <v>0.24118110810000001</v>
      </c>
      <c r="O38" s="22">
        <f>VLOOKUP($D38,Résultats!$B$2:$AX$476,O$5,FALSE)</f>
        <v>0.23853734500000001</v>
      </c>
      <c r="P38" s="16">
        <f>VLOOKUP($D38,Résultats!$B$2:$AX$476,P$5,FALSE)</f>
        <v>0.23675933120000001</v>
      </c>
      <c r="Q38" s="16">
        <f>VLOOKUP($D38,Résultats!$B$2:$AX$476,Q$5,FALSE)</f>
        <v>0.23546949440000001</v>
      </c>
      <c r="R38" s="16">
        <f>VLOOKUP($D38,Résultats!$B$2:$AX$476,R$5,FALSE)</f>
        <v>0.23500792279999999</v>
      </c>
      <c r="S38" s="86">
        <f>VLOOKUP($D38,Résultats!$B$2:$AX$476,S$5,FALSE)</f>
        <v>0.23467651919999999</v>
      </c>
      <c r="T38" s="95">
        <f>VLOOKUP($D38,Résultats!$B$2:$AX$476,T$5,FALSE)</f>
        <v>0.26880258730000001</v>
      </c>
      <c r="U38" s="95">
        <f>VLOOKUP($D38,Résultats!$B$2:$AX$476,U$5,FALSE)</f>
        <v>0.27457760310000001</v>
      </c>
      <c r="V38" s="95">
        <f>VLOOKUP($D38,Résultats!$B$2:$AX$476,V$5,FALSE)</f>
        <v>0.30864714119999997</v>
      </c>
      <c r="W38" s="95">
        <f>VLOOKUP($D38,Résultats!$B$2:$AX$476,W$5,FALSE)</f>
        <v>0.3279022311</v>
      </c>
      <c r="X38" s="45">
        <f>W38-'[1]Cibles THREEME'!$AJ9</f>
        <v>0.31790223109999999</v>
      </c>
      <c r="Z38" s="198" t="s">
        <v>64</v>
      </c>
      <c r="AA38" s="203">
        <f>(I39+I44)/I36</f>
        <v>7.3741106632708817E-2</v>
      </c>
      <c r="AB38" s="203">
        <f>(S39+S44)/S36</f>
        <v>4.2805637205972656E-2</v>
      </c>
      <c r="AC38" s="204">
        <f>(W39+W44)/W36</f>
        <v>8.2089182110579417E-2</v>
      </c>
    </row>
    <row r="39" spans="1:39" x14ac:dyDescent="0.25">
      <c r="A39" s="3"/>
      <c r="B39" s="313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1.087533705</v>
      </c>
      <c r="G39" s="22">
        <f>VLOOKUP($D39,Résultats!$B$2:$AX$476,G$5,FALSE)</f>
        <v>1.4998110870000001</v>
      </c>
      <c r="H39" s="16">
        <f>VLOOKUP($D39,Résultats!$B$2:$AX$476,H$5,FALSE)</f>
        <v>1.6523130589999999</v>
      </c>
      <c r="I39" s="86">
        <f>VLOOKUP($D39,Résultats!$B$2:$AX$476,I$5,FALSE)</f>
        <v>2.5448676529999998</v>
      </c>
      <c r="J39" s="22">
        <f>VLOOKUP($D39,Résultats!$B$2:$AX$476,J$5,FALSE)</f>
        <v>1.9415597259999999</v>
      </c>
      <c r="K39" s="16">
        <f>VLOOKUP($D39,Résultats!$B$2:$AX$476,K$5,FALSE)</f>
        <v>1.3470589319999999</v>
      </c>
      <c r="L39" s="16">
        <f>VLOOKUP($D39,Résultats!$B$2:$AX$476,L$5,FALSE)</f>
        <v>0.77676500559999995</v>
      </c>
      <c r="M39" s="16">
        <f>VLOOKUP($D39,Résultats!$B$2:$AX$476,M$5,FALSE)</f>
        <v>0.73782743490000002</v>
      </c>
      <c r="N39" s="86">
        <f>VLOOKUP($D39,Résultats!$B$2:$AX$476,N$5,FALSE)</f>
        <v>0.70461199500000005</v>
      </c>
      <c r="O39" s="22">
        <f>VLOOKUP($D39,Résultats!$B$2:$AX$476,O$5,FALSE)</f>
        <v>0.7021219447</v>
      </c>
      <c r="P39" s="16">
        <f>VLOOKUP($D39,Résultats!$B$2:$AX$476,P$5,FALSE)</f>
        <v>0.70219001680000004</v>
      </c>
      <c r="Q39" s="16">
        <f>VLOOKUP($D39,Résultats!$B$2:$AX$476,Q$5,FALSE)</f>
        <v>0.70374683120000003</v>
      </c>
      <c r="R39" s="16">
        <f>VLOOKUP($D39,Résultats!$B$2:$AX$476,R$5,FALSE)</f>
        <v>0.707790998</v>
      </c>
      <c r="S39" s="86">
        <f>VLOOKUP($D39,Résultats!$B$2:$AX$476,S$5,FALSE)</f>
        <v>0.71229579809999999</v>
      </c>
      <c r="T39" s="95">
        <f>VLOOKUP($D39,Résultats!$B$2:$AX$476,T$5,FALSE)</f>
        <v>0.77190346340000004</v>
      </c>
      <c r="U39" s="95">
        <f>VLOOKUP($D39,Résultats!$B$2:$AX$476,U$5,FALSE)</f>
        <v>0.83563143279999996</v>
      </c>
      <c r="V39" s="95">
        <f>VLOOKUP($D39,Résultats!$B$2:$AX$476,V$5,FALSE)</f>
        <v>0.89191122519999999</v>
      </c>
      <c r="W39" s="95">
        <f>VLOOKUP($D39,Résultats!$B$2:$AX$476,W$5,FALSE)</f>
        <v>2.6410622070000001</v>
      </c>
      <c r="X39" s="45">
        <f>W39-'[1]Cibles THREEME'!$AJ10</f>
        <v>1.5450755042722988</v>
      </c>
      <c r="Z39" s="189" t="s">
        <v>92</v>
      </c>
      <c r="AA39" s="205">
        <f>SUM(AA33:AA38)</f>
        <v>1</v>
      </c>
      <c r="AB39" s="205">
        <f t="shared" ref="AB39:AC39" si="10">SUM(AB33:AB38)</f>
        <v>1.0000000000000002</v>
      </c>
      <c r="AC39" s="205">
        <f t="shared" si="10"/>
        <v>0.99999999999999978</v>
      </c>
      <c r="AJ39" s="189"/>
      <c r="AK39" s="205"/>
      <c r="AL39" s="205"/>
      <c r="AM39" s="205"/>
    </row>
    <row r="40" spans="1:39" x14ac:dyDescent="0.25">
      <c r="A40" s="3"/>
      <c r="B40" s="313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0.85058727720000005</v>
      </c>
      <c r="G40" s="22">
        <f>VLOOKUP($D40,Résultats!$B$2:$AX$476,G$5,FALSE)</f>
        <v>0.66653462679999997</v>
      </c>
      <c r="H40" s="16">
        <f>VLOOKUP($D40,Résultats!$B$2:$AX$476,H$5,FALSE)</f>
        <v>0.60820290720000003</v>
      </c>
      <c r="I40" s="86">
        <f>VLOOKUP($D40,Résultats!$B$2:$AX$476,I$5,FALSE)</f>
        <v>0.23704213029999999</v>
      </c>
      <c r="J40" s="22">
        <f>VLOOKUP($D40,Résultats!$B$2:$AX$476,J$5,FALSE)</f>
        <v>0.19443997029999999</v>
      </c>
      <c r="K40" s="16">
        <f>VLOOKUP($D40,Résultats!$B$2:$AX$476,K$5,FALSE)</f>
        <v>0.15195201799999999</v>
      </c>
      <c r="L40" s="16">
        <f>VLOOKUP($D40,Résultats!$B$2:$AX$476,L$5,FALSE)</f>
        <v>0.11077474280000001</v>
      </c>
      <c r="M40" s="16">
        <f>VLOOKUP($D40,Résultats!$B$2:$AX$476,M$5,FALSE)</f>
        <v>8.6391406800000001E-2</v>
      </c>
      <c r="N40" s="86">
        <f>VLOOKUP($D40,Résultats!$B$2:$AX$476,N$5,FALSE)</f>
        <v>6.3112788200000006E-2</v>
      </c>
      <c r="O40" s="22">
        <f>VLOOKUP($D40,Résultats!$B$2:$AX$476,O$5,FALSE)</f>
        <v>6.2867480000000003E-2</v>
      </c>
      <c r="P40" s="16">
        <f>VLOOKUP($D40,Résultats!$B$2:$AX$476,P$5,FALSE)</f>
        <v>6.28511826E-2</v>
      </c>
      <c r="Q40" s="16">
        <f>VLOOKUP($D40,Résultats!$B$2:$AX$476,Q$5,FALSE)</f>
        <v>6.2967967299999997E-2</v>
      </c>
      <c r="R40" s="16">
        <f>VLOOKUP($D40,Résultats!$B$2:$AX$476,R$5,FALSE)</f>
        <v>6.3307181899999995E-2</v>
      </c>
      <c r="S40" s="86">
        <f>VLOOKUP($D40,Résultats!$B$2:$AX$476,S$5,FALSE)</f>
        <v>6.3687312900000001E-2</v>
      </c>
      <c r="T40" s="95">
        <f>VLOOKUP($D40,Résultats!$B$2:$AX$476,T$5,FALSE)</f>
        <v>6.8931158800000003E-2</v>
      </c>
      <c r="U40" s="95">
        <f>VLOOKUP($D40,Résultats!$B$2:$AX$476,U$5,FALSE)</f>
        <v>7.4605587200000004E-2</v>
      </c>
      <c r="V40" s="95">
        <f>VLOOKUP($D40,Résultats!$B$2:$AX$476,V$5,FALSE)</f>
        <v>7.96142829E-2</v>
      </c>
      <c r="W40" s="95">
        <f>VLOOKUP($D40,Résultats!$B$2:$AX$476,W$5,FALSE)</f>
        <v>8.3145125099999995E-2</v>
      </c>
      <c r="X40" s="45">
        <f>W40-'[1]Cibles THREEME'!$AJ11</f>
        <v>7.31451251E-2</v>
      </c>
    </row>
    <row r="41" spans="1:39" x14ac:dyDescent="0.25">
      <c r="A41" s="3"/>
      <c r="B41" s="313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1.409577555</v>
      </c>
      <c r="G41" s="22">
        <f>VLOOKUP($D41,Résultats!$B$2:$AX$476,G$5,FALSE)</f>
        <v>2.1936773930000002</v>
      </c>
      <c r="H41" s="16">
        <f>VLOOKUP($D41,Résultats!$B$2:$AX$476,H$5,FALSE)</f>
        <v>2.5160842859999999</v>
      </c>
      <c r="I41" s="86">
        <f>VLOOKUP($D41,Résultats!$B$2:$AX$476,I$5,FALSE)</f>
        <v>3.4712939779999998</v>
      </c>
      <c r="J41" s="22">
        <f>VLOOKUP($D41,Résultats!$B$2:$AX$476,J$5,FALSE)</f>
        <v>3.6587679940000002</v>
      </c>
      <c r="K41" s="16">
        <f>VLOOKUP($D41,Résultats!$B$2:$AX$476,K$5,FALSE)</f>
        <v>3.8057664259999999</v>
      </c>
      <c r="L41" s="16">
        <f>VLOOKUP($D41,Résultats!$B$2:$AX$476,L$5,FALSE)</f>
        <v>3.9156082529999998</v>
      </c>
      <c r="M41" s="16">
        <f>VLOOKUP($D41,Résultats!$B$2:$AX$476,M$5,FALSE)</f>
        <v>4.2153415729999999</v>
      </c>
      <c r="N41" s="86">
        <f>VLOOKUP($D41,Résultats!$B$2:$AX$476,N$5,FALSE)</f>
        <v>4.536315471</v>
      </c>
      <c r="O41" s="22">
        <f>VLOOKUP($D41,Résultats!$B$2:$AX$476,O$5,FALSE)</f>
        <v>4.8329495309999997</v>
      </c>
      <c r="P41" s="16">
        <f>VLOOKUP($D41,Résultats!$B$2:$AX$476,P$5,FALSE)</f>
        <v>5.1477752399999996</v>
      </c>
      <c r="Q41" s="16">
        <f>VLOOKUP($D41,Résultats!$B$2:$AX$476,Q$5,FALSE)</f>
        <v>5.4759211319999999</v>
      </c>
      <c r="R41" s="16">
        <f>VLOOKUP($D41,Résultats!$B$2:$AX$476,R$5,FALSE)</f>
        <v>5.7200534899999997</v>
      </c>
      <c r="S41" s="86">
        <f>VLOOKUP($D41,Résultats!$B$2:$AX$476,S$5,FALSE)</f>
        <v>5.9705775650000001</v>
      </c>
      <c r="T41" s="95">
        <f>VLOOKUP($D41,Résultats!$B$2:$AX$476,T$5,FALSE)</f>
        <v>8.0212023089999995</v>
      </c>
      <c r="U41" s="95">
        <f>VLOOKUP($D41,Résultats!$B$2:$AX$476,U$5,FALSE)</f>
        <v>10.36867898</v>
      </c>
      <c r="V41" s="95">
        <f>VLOOKUP($D41,Résultats!$B$2:$AX$476,V$5,FALSE)</f>
        <v>12.864600619999999</v>
      </c>
      <c r="W41" s="95">
        <f>VLOOKUP($D41,Résultats!$B$2:$AX$476,W$5,FALSE)</f>
        <v>15.320510430000001</v>
      </c>
      <c r="X41" s="45">
        <f>W41-'[1]Cibles THREEME'!$AJ12</f>
        <v>2.7349297936768995</v>
      </c>
    </row>
    <row r="42" spans="1:39" x14ac:dyDescent="0.25">
      <c r="A42" s="3"/>
      <c r="B42" s="313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0.49435421369999999</v>
      </c>
      <c r="G42" s="22">
        <f>VLOOKUP($D42,Résultats!$B$2:$AX$476,G$5,FALSE)</f>
        <v>0.84525099530000003</v>
      </c>
      <c r="H42" s="16">
        <f>VLOOKUP($D42,Résultats!$B$2:$AX$476,H$5,FALSE)</f>
        <v>1.0003669580000001</v>
      </c>
      <c r="I42" s="86">
        <f>VLOOKUP($D42,Résultats!$B$2:$AX$476,I$5,FALSE)</f>
        <v>1.5298170579999999</v>
      </c>
      <c r="J42" s="22">
        <f>VLOOKUP($D42,Résultats!$B$2:$AX$476,J$5,FALSE)</f>
        <v>1.6124378180000001</v>
      </c>
      <c r="K42" s="16">
        <f>VLOOKUP($D42,Résultats!$B$2:$AX$476,K$5,FALSE)</f>
        <v>1.6772207809999999</v>
      </c>
      <c r="L42" s="16">
        <f>VLOOKUP($D42,Résultats!$B$2:$AX$476,L$5,FALSE)</f>
        <v>1.725628637</v>
      </c>
      <c r="M42" s="16">
        <f>VLOOKUP($D42,Résultats!$B$2:$AX$476,M$5,FALSE)</f>
        <v>1.7835182039999999</v>
      </c>
      <c r="N42" s="86">
        <f>VLOOKUP($D42,Résultats!$B$2:$AX$476,N$5,FALSE)</f>
        <v>1.851906203</v>
      </c>
      <c r="O42" s="22">
        <f>VLOOKUP($D42,Résultats!$B$2:$AX$476,O$5,FALSE)</f>
        <v>1.9855264800000001</v>
      </c>
      <c r="P42" s="16">
        <f>VLOOKUP($D42,Résultats!$B$2:$AX$476,P$5,FALSE)</f>
        <v>2.1266422999999999</v>
      </c>
      <c r="Q42" s="16">
        <f>VLOOKUP($D42,Résultats!$B$2:$AX$476,Q$5,FALSE)</f>
        <v>2.2733455660000002</v>
      </c>
      <c r="R42" s="16">
        <f>VLOOKUP($D42,Résultats!$B$2:$AX$476,R$5,FALSE)</f>
        <v>2.4285676610000002</v>
      </c>
      <c r="S42" s="86">
        <f>VLOOKUP($D42,Résultats!$B$2:$AX$476,S$5,FALSE)</f>
        <v>2.5871544580000001</v>
      </c>
      <c r="T42" s="95">
        <f>VLOOKUP($D42,Résultats!$B$2:$AX$476,T$5,FALSE)</f>
        <v>4.4247414269999998</v>
      </c>
      <c r="U42" s="95">
        <f>VLOOKUP($D42,Résultats!$B$2:$AX$476,U$5,FALSE)</f>
        <v>6.5444000710000001</v>
      </c>
      <c r="V42" s="95">
        <f>VLOOKUP($D42,Résultats!$B$2:$AX$476,V$5,FALSE)</f>
        <v>8.8548665910000004</v>
      </c>
      <c r="W42" s="95">
        <f>VLOOKUP($D42,Résultats!$B$2:$AX$476,W$5,FALSE)</f>
        <v>10.2709419</v>
      </c>
      <c r="X42" s="45">
        <f>W42-'[1]Cibles THREEME'!$AJ13</f>
        <v>2.8425875815122472</v>
      </c>
      <c r="Z42" s="60" t="s">
        <v>485</v>
      </c>
    </row>
    <row r="43" spans="1:39" x14ac:dyDescent="0.25">
      <c r="A43" s="3"/>
      <c r="B43" s="313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3.5292882579999998</v>
      </c>
      <c r="G43" s="22">
        <f>VLOOKUP($D43,Résultats!$B$2:$AX$476,G$5,FALSE)</f>
        <v>4.1416286729999996</v>
      </c>
      <c r="H43" s="16">
        <f>VLOOKUP($D43,Résultats!$B$2:$AX$476,H$5,FALSE)</f>
        <v>4.3237143959999997</v>
      </c>
      <c r="I43" s="86">
        <f>VLOOKUP($D43,Résultats!$B$2:$AX$476,I$5,FALSE)</f>
        <v>4.2417654779999996</v>
      </c>
      <c r="J43" s="22">
        <f>VLOOKUP($D43,Résultats!$B$2:$AX$476,J$5,FALSE)</f>
        <v>4.4708503129999997</v>
      </c>
      <c r="K43" s="16">
        <f>VLOOKUP($D43,Résultats!$B$2:$AX$476,K$5,FALSE)</f>
        <v>4.6504758009999998</v>
      </c>
      <c r="L43" s="16">
        <f>VLOOKUP($D43,Résultats!$B$2:$AX$476,L$5,FALSE)</f>
        <v>4.784697585</v>
      </c>
      <c r="M43" s="16">
        <f>VLOOKUP($D43,Résultats!$B$2:$AX$476,M$5,FALSE)</f>
        <v>4.5471714920000004</v>
      </c>
      <c r="N43" s="86">
        <f>VLOOKUP($D43,Résultats!$B$2:$AX$476,N$5,FALSE)</f>
        <v>4.3448568600000002</v>
      </c>
      <c r="O43" s="22">
        <f>VLOOKUP($D43,Résultats!$B$2:$AX$476,O$5,FALSE)</f>
        <v>4.3275318509999998</v>
      </c>
      <c r="P43" s="16">
        <f>VLOOKUP($D43,Résultats!$B$2:$AX$476,P$5,FALSE)</f>
        <v>4.3259701650000002</v>
      </c>
      <c r="Q43" s="16">
        <f>VLOOKUP($D43,Résultats!$B$2:$AX$476,Q$5,FALSE)</f>
        <v>4.3335649849999998</v>
      </c>
      <c r="R43" s="16">
        <f>VLOOKUP($D43,Résultats!$B$2:$AX$476,R$5,FALSE)</f>
        <v>4.3572669169999996</v>
      </c>
      <c r="S43" s="86">
        <f>VLOOKUP($D43,Résultats!$B$2:$AX$476,S$5,FALSE)</f>
        <v>4.3837894979999996</v>
      </c>
      <c r="T43" s="95">
        <f>VLOOKUP($D43,Résultats!$B$2:$AX$476,T$5,FALSE)</f>
        <v>4.7352495970000001</v>
      </c>
      <c r="U43" s="95">
        <f>VLOOKUP($D43,Résultats!$B$2:$AX$476,U$5,FALSE)</f>
        <v>5.1180564659999996</v>
      </c>
      <c r="V43" s="95">
        <f>VLOOKUP($D43,Résultats!$B$2:$AX$476,V$5,FALSE)</f>
        <v>5.4560289099999997</v>
      </c>
      <c r="W43" s="95">
        <f>VLOOKUP($D43,Résultats!$B$2:$AX$476,W$5,FALSE)</f>
        <v>5.6957041469999998</v>
      </c>
      <c r="X43" s="45">
        <f>W43-'[1]Cibles THREEME'!$AJ14</f>
        <v>1.8293066123772763</v>
      </c>
      <c r="Z43" s="194"/>
      <c r="AA43" s="195">
        <v>2020</v>
      </c>
      <c r="AB43" s="195">
        <v>2030</v>
      </c>
      <c r="AC43" s="196">
        <v>2050</v>
      </c>
    </row>
    <row r="44" spans="1:39" x14ac:dyDescent="0.25">
      <c r="A44" s="3"/>
      <c r="B44" s="314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0.3357909161</v>
      </c>
      <c r="G44" s="88">
        <f>VLOOKUP($D44,Résultats!$B$2:$AX$476,G$5,FALSE)</f>
        <v>0.546167662</v>
      </c>
      <c r="H44" s="17">
        <f>VLOOKUP($D44,Résultats!$B$2:$AX$476,H$5,FALSE)</f>
        <v>0.63572529680000001</v>
      </c>
      <c r="I44" s="89">
        <f>VLOOKUP($D44,Résultats!$B$2:$AX$476,I$5,FALSE)</f>
        <v>0.50420766029999997</v>
      </c>
      <c r="J44" s="88">
        <f>VLOOKUP($D44,Résultats!$B$2:$AX$476,J$5,FALSE)</f>
        <v>0.66371822800000002</v>
      </c>
      <c r="K44" s="17">
        <f>VLOOKUP($D44,Résultats!$B$2:$AX$476,K$5,FALSE)</f>
        <v>0.81047799909999996</v>
      </c>
      <c r="L44" s="17">
        <f>VLOOKUP($D44,Résultats!$B$2:$AX$476,L$5,FALSE)</f>
        <v>0.94265354710000004</v>
      </c>
      <c r="M44" s="17">
        <f>VLOOKUP($D44,Résultats!$B$2:$AX$476,M$5,FALSE)</f>
        <v>0.92717263530000005</v>
      </c>
      <c r="N44" s="89">
        <f>VLOOKUP($D44,Résultats!$B$2:$AX$476,N$5,FALSE)</f>
        <v>0.91814880249999997</v>
      </c>
      <c r="O44" s="88">
        <f>VLOOKUP($D44,Résultats!$B$2:$AX$476,O$5,FALSE)</f>
        <v>0.95352715840000002</v>
      </c>
      <c r="P44" s="17">
        <f>VLOOKUP($D44,Résultats!$B$2:$AX$476,P$5,FALSE)</f>
        <v>0.9924516524</v>
      </c>
      <c r="Q44" s="17">
        <f>VLOOKUP($D44,Résultats!$B$2:$AX$476,Q$5,FALSE)</f>
        <v>1.0337775149999999</v>
      </c>
      <c r="R44" s="17">
        <f>VLOOKUP($D44,Résultats!$B$2:$AX$476,R$5,FALSE)</f>
        <v>1.078022083</v>
      </c>
      <c r="S44" s="89">
        <f>VLOOKUP($D44,Résultats!$B$2:$AX$476,S$5,FALSE)</f>
        <v>1.1234489700000001</v>
      </c>
      <c r="T44" s="97">
        <f>VLOOKUP($D44,Résultats!$B$2:$AX$476,T$5,FALSE)</f>
        <v>1.263338074</v>
      </c>
      <c r="U44" s="97">
        <f>VLOOKUP($D44,Résultats!$B$2:$AX$476,U$5,FALSE)</f>
        <v>1.743371816</v>
      </c>
      <c r="V44" s="97">
        <f>VLOOKUP($D44,Résultats!$B$2:$AX$476,V$5,FALSE)</f>
        <v>1.9328261470000001</v>
      </c>
      <c r="W44" s="97">
        <f>VLOOKUP($D44,Résultats!$B$2:$AX$476,W$5,FALSE)</f>
        <v>2.1342113359999999</v>
      </c>
      <c r="X44" s="45">
        <f>W44-'[1]Cibles THREEME'!$AJ15</f>
        <v>1.8236817702271513</v>
      </c>
      <c r="Z44" s="197" t="s">
        <v>486</v>
      </c>
      <c r="AA44" s="16">
        <f>I36</f>
        <v>41.348380198399994</v>
      </c>
      <c r="AB44" s="16">
        <f>S36</f>
        <v>42.885584421200001</v>
      </c>
      <c r="AC44" s="86">
        <f>W36</f>
        <v>58.171776356200006</v>
      </c>
    </row>
    <row r="45" spans="1:39" x14ac:dyDescent="0.25">
      <c r="A45" s="3"/>
      <c r="B45" s="312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36.190079194500001</v>
      </c>
      <c r="G45" s="84">
        <f t="shared" ref="G45:R45" si="11">SUM(G46:G51)</f>
        <v>36.916008211400005</v>
      </c>
      <c r="H45" s="6">
        <f t="shared" si="11"/>
        <v>36.192414720299993</v>
      </c>
      <c r="I45" s="85">
        <f t="shared" si="11"/>
        <v>35.142357990300006</v>
      </c>
      <c r="J45" s="84">
        <f t="shared" si="11"/>
        <v>33.702149981400005</v>
      </c>
      <c r="K45" s="6">
        <f t="shared" si="11"/>
        <v>33.157784030500004</v>
      </c>
      <c r="L45" s="6">
        <f t="shared" si="11"/>
        <v>32.984263969400004</v>
      </c>
      <c r="M45" s="6">
        <f t="shared" si="11"/>
        <v>32.702314689999994</v>
      </c>
      <c r="N45" s="85">
        <f t="shared" si="11"/>
        <v>32.376720124800002</v>
      </c>
      <c r="O45" s="84">
        <f t="shared" si="11"/>
        <v>32.417555069300001</v>
      </c>
      <c r="P45" s="6">
        <f t="shared" si="11"/>
        <v>32.465137013099998</v>
      </c>
      <c r="Q45" s="6">
        <f t="shared" si="11"/>
        <v>32.474524756800001</v>
      </c>
      <c r="R45" s="6">
        <f t="shared" si="11"/>
        <v>32.464853425599998</v>
      </c>
      <c r="S45" s="85">
        <f>SUM(S46:S51)</f>
        <v>32.446652627700004</v>
      </c>
      <c r="T45" s="94">
        <f>SUM(T46:T51)</f>
        <v>32.225782871900002</v>
      </c>
      <c r="U45" s="94">
        <f>SUM(U46:U51)</f>
        <v>32.140692318800006</v>
      </c>
      <c r="V45" s="94">
        <f>SUM(V46:V51)</f>
        <v>31.619323001199998</v>
      </c>
      <c r="W45" s="94">
        <f>SUM(W46:W51)</f>
        <v>31.002289324900001</v>
      </c>
      <c r="X45" s="3"/>
      <c r="Z45" s="197" t="s">
        <v>487</v>
      </c>
      <c r="AA45" s="16">
        <f>SUM(I47,I49:I51)</f>
        <v>10.708890842700001</v>
      </c>
      <c r="AB45" s="16">
        <f>S47+SUM(S49:S51)</f>
        <v>11.662173235099999</v>
      </c>
      <c r="AC45" s="86">
        <f>W47+SUM(W49:W51)</f>
        <v>13.269521704700001</v>
      </c>
    </row>
    <row r="46" spans="1:39" x14ac:dyDescent="0.25">
      <c r="A46" s="3"/>
      <c r="B46" s="313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30.9557264</v>
      </c>
      <c r="G46" s="22">
        <f>VLOOKUP($D46,Résultats!$B$2:$AX$476,G$5,FALSE)</f>
        <v>28.085751680000001</v>
      </c>
      <c r="H46" s="16">
        <f>VLOOKUP($D46,Résultats!$B$2:$AX$476,H$5,FALSE)</f>
        <v>25.976249280000001</v>
      </c>
      <c r="I46" s="86">
        <f>VLOOKUP($D46,Résultats!$B$2:$AX$476,I$5,FALSE)</f>
        <v>24.052221070000002</v>
      </c>
      <c r="J46" s="22">
        <f>VLOOKUP($D46,Résultats!$B$2:$AX$476,J$5,FALSE)</f>
        <v>22.960788740000002</v>
      </c>
      <c r="K46" s="16">
        <f>VLOOKUP($D46,Résultats!$B$2:$AX$476,K$5,FALSE)</f>
        <v>22.488011520000001</v>
      </c>
      <c r="L46" s="16">
        <f>VLOOKUP($D46,Résultats!$B$2:$AX$476,L$5,FALSE)</f>
        <v>22.270984250000001</v>
      </c>
      <c r="M46" s="16">
        <f>VLOOKUP($D46,Résultats!$B$2:$AX$476,M$5,FALSE)</f>
        <v>21.853770910000001</v>
      </c>
      <c r="N46" s="86">
        <f>VLOOKUP($D46,Résultats!$B$2:$AX$476,N$5,FALSE)</f>
        <v>21.408548589999999</v>
      </c>
      <c r="O46" s="22">
        <f>VLOOKUP($D46,Résultats!$B$2:$AX$476,O$5,FALSE)</f>
        <v>21.21522963</v>
      </c>
      <c r="P46" s="16">
        <f>VLOOKUP($D46,Résultats!$B$2:$AX$476,P$5,FALSE)</f>
        <v>21.025383219999998</v>
      </c>
      <c r="Q46" s="16">
        <f>VLOOKUP($D46,Résultats!$B$2:$AX$476,Q$5,FALSE)</f>
        <v>20.810070419999999</v>
      </c>
      <c r="R46" s="16">
        <f>VLOOKUP($D46,Résultats!$B$2:$AX$476,R$5,FALSE)</f>
        <v>20.576575200000001</v>
      </c>
      <c r="S46" s="86">
        <f>VLOOKUP($D46,Résultats!$B$2:$AX$476,S$5,FALSE)</f>
        <v>20.337615110000002</v>
      </c>
      <c r="T46" s="95">
        <f>VLOOKUP($D46,Résultats!$B$2:$AX$476,T$5,FALSE)</f>
        <v>19.223600309999998</v>
      </c>
      <c r="U46" s="95">
        <f>VLOOKUP($D46,Résultats!$B$2:$AX$476,U$5,FALSE)</f>
        <v>18.731655369999999</v>
      </c>
      <c r="V46" s="95">
        <f>VLOOKUP($D46,Résultats!$B$2:$AX$476,V$5,FALSE)</f>
        <v>17.876072749999999</v>
      </c>
      <c r="W46" s="95">
        <f>VLOOKUP($D46,Résultats!$B$2:$AX$476,W$5,FALSE)</f>
        <v>16.969137270000001</v>
      </c>
      <c r="X46" s="45">
        <f>W46-'[1]Cibles THREEME'!$AJ17</f>
        <v>15.572077459378225</v>
      </c>
      <c r="Z46" s="197" t="s">
        <v>488</v>
      </c>
      <c r="AA46" s="16">
        <f>I46+I48</f>
        <v>24.433467147600002</v>
      </c>
      <c r="AB46" s="16">
        <f>S46+S48</f>
        <v>20.784479392600002</v>
      </c>
      <c r="AC46" s="86">
        <f>W46+W48</f>
        <v>17.732767620200001</v>
      </c>
    </row>
    <row r="47" spans="1:39" x14ac:dyDescent="0.25">
      <c r="A47" s="3"/>
      <c r="B47" s="313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3.2581624640000002</v>
      </c>
      <c r="G47" s="22">
        <f>VLOOKUP($D47,Résultats!$B$2:$AX$476,G$5,FALSE)</f>
        <v>6.6587680020000004</v>
      </c>
      <c r="H47" s="16">
        <f>VLOOKUP($D47,Résultats!$B$2:$AX$476,H$5,FALSE)</f>
        <v>8.0731491149999997</v>
      </c>
      <c r="I47" s="86">
        <f>VLOOKUP($D47,Résultats!$B$2:$AX$476,I$5,FALSE)</f>
        <v>6.8169705059999997</v>
      </c>
      <c r="J47" s="22">
        <f>VLOOKUP($D47,Résultats!$B$2:$AX$476,J$5,FALSE)</f>
        <v>6.7497771860000002</v>
      </c>
      <c r="K47" s="16">
        <f>VLOOKUP($D47,Résultats!$B$2:$AX$476,K$5,FALSE)</f>
        <v>6.8452809549999998</v>
      </c>
      <c r="L47" s="16">
        <f>VLOOKUP($D47,Résultats!$B$2:$AX$476,L$5,FALSE)</f>
        <v>7.008839161</v>
      </c>
      <c r="M47" s="16">
        <f>VLOOKUP($D47,Résultats!$B$2:$AX$476,M$5,FALSE)</f>
        <v>6.9706509729999997</v>
      </c>
      <c r="N47" s="86">
        <f>VLOOKUP($D47,Résultats!$B$2:$AX$476,N$5,FALSE)</f>
        <v>6.923048734</v>
      </c>
      <c r="O47" s="22">
        <f>VLOOKUP($D47,Résultats!$B$2:$AX$476,O$5,FALSE)</f>
        <v>7.0172748479999996</v>
      </c>
      <c r="P47" s="16">
        <f>VLOOKUP($D47,Résultats!$B$2:$AX$476,P$5,FALSE)</f>
        <v>7.113327355</v>
      </c>
      <c r="Q47" s="16">
        <f>VLOOKUP($D47,Résultats!$B$2:$AX$476,Q$5,FALSE)</f>
        <v>7.2012948019999996</v>
      </c>
      <c r="R47" s="16">
        <f>VLOOKUP($D47,Résultats!$B$2:$AX$476,R$5,FALSE)</f>
        <v>7.2857036700000002</v>
      </c>
      <c r="S47" s="86">
        <f>VLOOKUP($D47,Résultats!$B$2:$AX$476,S$5,FALSE)</f>
        <v>7.3682207609999999</v>
      </c>
      <c r="T47" s="95">
        <f>VLOOKUP($D47,Résultats!$B$2:$AX$476,T$5,FALSE)</f>
        <v>7.7723588010000002</v>
      </c>
      <c r="U47" s="95">
        <f>VLOOKUP($D47,Résultats!$B$2:$AX$476,U$5,FALSE)</f>
        <v>7.8324939699999998</v>
      </c>
      <c r="V47" s="95">
        <f>VLOOKUP($D47,Résultats!$B$2:$AX$476,V$5,FALSE)</f>
        <v>7.8731870060000002</v>
      </c>
      <c r="W47" s="95">
        <f>VLOOKUP($D47,Résultats!$B$2:$AX$476,W$5,FALSE)</f>
        <v>7.7265372299999999</v>
      </c>
      <c r="X47" s="45">
        <f>W47-'[1]Cibles THREEME'!$AJ18</f>
        <v>-2.7061155715308782</v>
      </c>
      <c r="Z47" s="197" t="s">
        <v>489</v>
      </c>
      <c r="AA47" s="16">
        <f>I33</f>
        <v>67.369891651999993</v>
      </c>
      <c r="AB47" s="16">
        <f>S33</f>
        <v>56.384604812999996</v>
      </c>
      <c r="AC47" s="86">
        <f>W33</f>
        <v>35.968414675999995</v>
      </c>
    </row>
    <row r="48" spans="1:39" x14ac:dyDescent="0.25">
      <c r="A48" s="3"/>
      <c r="B48" s="313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0.10656688709999999</v>
      </c>
      <c r="G48" s="22">
        <f>VLOOKUP($D48,Résultats!$B$2:$AX$476,G$5,FALSE)</f>
        <v>9.7088999400000001E-2</v>
      </c>
      <c r="H48" s="16">
        <f>VLOOKUP($D48,Résultats!$B$2:$AX$476,H$5,FALSE)</f>
        <v>8.9921038699999997E-2</v>
      </c>
      <c r="I48" s="86">
        <f>VLOOKUP($D48,Résultats!$B$2:$AX$476,I$5,FALSE)</f>
        <v>0.38124607760000001</v>
      </c>
      <c r="J48" s="22">
        <f>VLOOKUP($D48,Résultats!$B$2:$AX$476,J$5,FALSE)</f>
        <v>0.34202322169999999</v>
      </c>
      <c r="K48" s="16">
        <f>VLOOKUP($D48,Résultats!$B$2:$AX$476,K$5,FALSE)</f>
        <v>0.31375130169999998</v>
      </c>
      <c r="L48" s="16">
        <f>VLOOKUP($D48,Résultats!$B$2:$AX$476,L$5,FALSE)</f>
        <v>0.28993439430000001</v>
      </c>
      <c r="M48" s="16">
        <f>VLOOKUP($D48,Résultats!$B$2:$AX$476,M$5,FALSE)</f>
        <v>0.36934134899999999</v>
      </c>
      <c r="N48" s="86">
        <f>VLOOKUP($D48,Résultats!$B$2:$AX$476,N$5,FALSE)</f>
        <v>0.44783750639999997</v>
      </c>
      <c r="O48" s="22">
        <f>VLOOKUP($D48,Résultats!$B$2:$AX$476,O$5,FALSE)</f>
        <v>0.44806152560000001</v>
      </c>
      <c r="P48" s="16">
        <f>VLOOKUP($D48,Résultats!$B$2:$AX$476,P$5,FALSE)</f>
        <v>0.44837734039999999</v>
      </c>
      <c r="Q48" s="16">
        <f>VLOOKUP($D48,Résultats!$B$2:$AX$476,Q$5,FALSE)</f>
        <v>0.44816452309999999</v>
      </c>
      <c r="R48" s="16">
        <f>VLOOKUP($D48,Résultats!$B$2:$AX$476,R$5,FALSE)</f>
        <v>0.44757325739999998</v>
      </c>
      <c r="S48" s="86">
        <f>VLOOKUP($D48,Résultats!$B$2:$AX$476,S$5,FALSE)</f>
        <v>0.4468642826</v>
      </c>
      <c r="T48" s="95">
        <f>VLOOKUP($D48,Résultats!$B$2:$AX$476,T$5,FALSE)</f>
        <v>0.52552931520000001</v>
      </c>
      <c r="U48" s="95">
        <f>VLOOKUP($D48,Résultats!$B$2:$AX$476,U$5,FALSE)</f>
        <v>0.62517829540000003</v>
      </c>
      <c r="V48" s="95">
        <f>VLOOKUP($D48,Résultats!$B$2:$AX$476,V$5,FALSE)</f>
        <v>0.70498133799999996</v>
      </c>
      <c r="W48" s="95">
        <f>VLOOKUP($D48,Résultats!$B$2:$AX$476,W$5,FALSE)</f>
        <v>0.76363035020000003</v>
      </c>
      <c r="X48" s="45">
        <f>W48-'[1]Cibles THREEME'!$AJ19</f>
        <v>-11.53745468930722</v>
      </c>
      <c r="Z48" s="198" t="s">
        <v>42</v>
      </c>
      <c r="AA48" s="17">
        <f>I52</f>
        <v>2.425626684</v>
      </c>
      <c r="AB48" s="17">
        <f>S52</f>
        <v>2.644395088</v>
      </c>
      <c r="AC48" s="89">
        <f>W52</f>
        <v>3.3699878719999998</v>
      </c>
    </row>
    <row r="49" spans="1:29" x14ac:dyDescent="0.25">
      <c r="A49" s="3"/>
      <c r="B49" s="313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0.48099853720000002</v>
      </c>
      <c r="G49" s="22">
        <f>VLOOKUP($D49,Résultats!$B$2:$AX$476,G$5,FALSE)</f>
        <v>0.48473387379999999</v>
      </c>
      <c r="H49" s="16">
        <f>VLOOKUP($D49,Résultats!$B$2:$AX$476,H$5,FALSE)</f>
        <v>0.46429992710000001</v>
      </c>
      <c r="I49" s="86">
        <f>VLOOKUP($D49,Résultats!$B$2:$AX$476,I$5,FALSE)</f>
        <v>1.2838088780000001</v>
      </c>
      <c r="J49" s="22">
        <f>VLOOKUP($D49,Résultats!$B$2:$AX$476,J$5,FALSE)</f>
        <v>1.076991923</v>
      </c>
      <c r="K49" s="16">
        <f>VLOOKUP($D49,Résultats!$B$2:$AX$476,K$5,FALSE)</f>
        <v>0.91095388190000004</v>
      </c>
      <c r="L49" s="16">
        <f>VLOOKUP($D49,Résultats!$B$2:$AX$476,L$5,FALSE)</f>
        <v>0.76128533860000003</v>
      </c>
      <c r="M49" s="16">
        <f>VLOOKUP($D49,Résultats!$B$2:$AX$476,M$5,FALSE)</f>
        <v>0.76649079119999997</v>
      </c>
      <c r="N49" s="86">
        <f>VLOOKUP($D49,Résultats!$B$2:$AX$476,N$5,FALSE)</f>
        <v>0.77061349550000002</v>
      </c>
      <c r="O49" s="22">
        <f>VLOOKUP($D49,Résultats!$B$2:$AX$476,O$5,FALSE)</f>
        <v>0.77222535540000004</v>
      </c>
      <c r="P49" s="16">
        <f>VLOOKUP($D49,Résultats!$B$2:$AX$476,P$5,FALSE)</f>
        <v>0.774000676</v>
      </c>
      <c r="Q49" s="16">
        <f>VLOOKUP($D49,Résultats!$B$2:$AX$476,Q$5,FALSE)</f>
        <v>0.77486753159999999</v>
      </c>
      <c r="R49" s="16">
        <f>VLOOKUP($D49,Résultats!$B$2:$AX$476,R$5,FALSE)</f>
        <v>0.77478495599999997</v>
      </c>
      <c r="S49" s="86">
        <f>VLOOKUP($D49,Résultats!$B$2:$AX$476,S$5,FALSE)</f>
        <v>0.77449886000000001</v>
      </c>
      <c r="T49" s="95">
        <f>VLOOKUP($D49,Résultats!$B$2:$AX$476,T$5,FALSE)</f>
        <v>0.74387508970000005</v>
      </c>
      <c r="U49" s="95">
        <f>VLOOKUP($D49,Résultats!$B$2:$AX$476,U$5,FALSE)</f>
        <v>0.72869776610000003</v>
      </c>
      <c r="V49" s="95">
        <f>VLOOKUP($D49,Résultats!$B$2:$AX$476,V$5,FALSE)</f>
        <v>0.71158683199999995</v>
      </c>
      <c r="W49" s="95">
        <f>VLOOKUP($D49,Résultats!$B$2:$AX$476,W$5,FALSE)</f>
        <v>0.70305471890000004</v>
      </c>
      <c r="X49" s="45">
        <f>W49-'[1]Cibles THREEME'!$AJ20</f>
        <v>3.9249837858857939E-3</v>
      </c>
      <c r="Z49" s="189" t="s">
        <v>521</v>
      </c>
      <c r="AA49" s="189">
        <f>SUM(AA44:AA48)</f>
        <v>146.28625652469998</v>
      </c>
      <c r="AB49" s="189">
        <f t="shared" ref="AB49:AC49" si="12">SUM(AB44:AB48)</f>
        <v>134.36123694989999</v>
      </c>
      <c r="AC49" s="189">
        <f t="shared" si="12"/>
        <v>128.51246822910002</v>
      </c>
    </row>
    <row r="50" spans="1:29" x14ac:dyDescent="0.25">
      <c r="A50" s="3"/>
      <c r="B50" s="313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0.26779993120000001</v>
      </c>
      <c r="G50" s="22">
        <f>VLOOKUP($D50,Résultats!$B$2:$AX$476,G$5,FALSE)</f>
        <v>0.29925579320000001</v>
      </c>
      <c r="H50" s="16">
        <f>VLOOKUP($D50,Résultats!$B$2:$AX$476,H$5,FALSE)</f>
        <v>0.29668480850000001</v>
      </c>
      <c r="I50" s="86">
        <f>VLOOKUP($D50,Résultats!$B$2:$AX$476,I$5,FALSE)</f>
        <v>0.3334166777</v>
      </c>
      <c r="J50" s="22">
        <f>VLOOKUP($D50,Résultats!$B$2:$AX$476,J$5,FALSE)</f>
        <v>0.3096354067</v>
      </c>
      <c r="K50" s="16">
        <f>VLOOKUP($D50,Résultats!$B$2:$AX$476,K$5,FALSE)</f>
        <v>0.2948818319</v>
      </c>
      <c r="L50" s="16">
        <f>VLOOKUP($D50,Résultats!$B$2:$AX$476,L$5,FALSE)</f>
        <v>0.28383183550000002</v>
      </c>
      <c r="M50" s="16">
        <f>VLOOKUP($D50,Résultats!$B$2:$AX$476,M$5,FALSE)</f>
        <v>0.28624660680000003</v>
      </c>
      <c r="N50" s="86">
        <f>VLOOKUP($D50,Résultats!$B$2:$AX$476,N$5,FALSE)</f>
        <v>0.28825464290000002</v>
      </c>
      <c r="O50" s="22">
        <f>VLOOKUP($D50,Résultats!$B$2:$AX$476,O$5,FALSE)</f>
        <v>0.29188079929999999</v>
      </c>
      <c r="P50" s="16">
        <f>VLOOKUP($D50,Résultats!$B$2:$AX$476,P$5,FALSE)</f>
        <v>0.29558166769999999</v>
      </c>
      <c r="Q50" s="16">
        <f>VLOOKUP($D50,Résultats!$B$2:$AX$476,Q$5,FALSE)</f>
        <v>0.29894561409999998</v>
      </c>
      <c r="R50" s="16">
        <f>VLOOKUP($D50,Résultats!$B$2:$AX$476,R$5,FALSE)</f>
        <v>0.30204641319999997</v>
      </c>
      <c r="S50" s="86">
        <f>VLOOKUP($D50,Résultats!$B$2:$AX$476,S$5,FALSE)</f>
        <v>0.30506868110000002</v>
      </c>
      <c r="T50" s="95">
        <f>VLOOKUP($D50,Résultats!$B$2:$AX$476,T$5,FALSE)</f>
        <v>0.29424675700000003</v>
      </c>
      <c r="U50" s="95">
        <f>VLOOKUP($D50,Résultats!$B$2:$AX$476,U$5,FALSE)</f>
        <v>0.28927345329999998</v>
      </c>
      <c r="V50" s="95">
        <f>VLOOKUP($D50,Résultats!$B$2:$AX$476,V$5,FALSE)</f>
        <v>0.28397461619999997</v>
      </c>
      <c r="W50" s="95">
        <f>VLOOKUP($D50,Résultats!$B$2:$AX$476,W$5,FALSE)</f>
        <v>0.28120321079999999</v>
      </c>
      <c r="X50" s="45">
        <f>W50-'[1]Cibles THREEME'!$AJ21</f>
        <v>-0.66176065922405036</v>
      </c>
    </row>
    <row r="51" spans="1:29" x14ac:dyDescent="0.25">
      <c r="A51" s="3"/>
      <c r="B51" s="314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1.1208249749999999</v>
      </c>
      <c r="G51" s="88">
        <f>VLOOKUP($D51,Résultats!$B$2:$AX$476,G$5,FALSE)</f>
        <v>1.290409863</v>
      </c>
      <c r="H51" s="17">
        <f>VLOOKUP($D51,Résultats!$B$2:$AX$476,H$5,FALSE)</f>
        <v>1.2921105509999999</v>
      </c>
      <c r="I51" s="89">
        <f>VLOOKUP($D51,Résultats!$B$2:$AX$476,I$5,FALSE)</f>
        <v>2.274694781</v>
      </c>
      <c r="J51" s="88">
        <f>VLOOKUP($D51,Résultats!$B$2:$AX$476,J$5,FALSE)</f>
        <v>2.2629335039999998</v>
      </c>
      <c r="K51" s="17">
        <f>VLOOKUP($D51,Résultats!$B$2:$AX$476,K$5,FALSE)</f>
        <v>2.3049045399999999</v>
      </c>
      <c r="L51" s="17">
        <f>VLOOKUP($D51,Résultats!$B$2:$AX$476,L$5,FALSE)</f>
        <v>2.36938899</v>
      </c>
      <c r="M51" s="17">
        <f>VLOOKUP($D51,Résultats!$B$2:$AX$476,M$5,FALSE)</f>
        <v>2.4558140599999998</v>
      </c>
      <c r="N51" s="89">
        <f>VLOOKUP($D51,Résultats!$B$2:$AX$476,N$5,FALSE)</f>
        <v>2.538417156</v>
      </c>
      <c r="O51" s="88">
        <f>VLOOKUP($D51,Résultats!$B$2:$AX$476,O$5,FALSE)</f>
        <v>2.6728829109999999</v>
      </c>
      <c r="P51" s="17">
        <f>VLOOKUP($D51,Résultats!$B$2:$AX$476,P$5,FALSE)</f>
        <v>2.8084667539999999</v>
      </c>
      <c r="Q51" s="17">
        <f>VLOOKUP($D51,Résultats!$B$2:$AX$476,Q$5,FALSE)</f>
        <v>2.941181866</v>
      </c>
      <c r="R51" s="17">
        <f>VLOOKUP($D51,Résultats!$B$2:$AX$476,R$5,FALSE)</f>
        <v>3.078169929</v>
      </c>
      <c r="S51" s="89">
        <f>VLOOKUP($D51,Résultats!$B$2:$AX$476,S$5,FALSE)</f>
        <v>3.2143849329999998</v>
      </c>
      <c r="T51" s="97">
        <f>VLOOKUP($D51,Résultats!$B$2:$AX$476,T$5,FALSE)</f>
        <v>3.6661725989999998</v>
      </c>
      <c r="U51" s="97">
        <f>VLOOKUP($D51,Résultats!$B$2:$AX$476,U$5,FALSE)</f>
        <v>3.9333934639999999</v>
      </c>
      <c r="V51" s="97">
        <f>VLOOKUP($D51,Résultats!$B$2:$AX$476,V$5,FALSE)</f>
        <v>4.1695204590000001</v>
      </c>
      <c r="W51" s="97">
        <f>VLOOKUP($D51,Résultats!$B$2:$AX$476,W$5,FALSE)</f>
        <v>4.5587265449999999</v>
      </c>
      <c r="X51" s="45">
        <f>W51-'[1]Cibles THREEME'!$AJ22</f>
        <v>-2.2025938465324089</v>
      </c>
    </row>
    <row r="52" spans="1:29" x14ac:dyDescent="0.2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4.5160607840000004</v>
      </c>
      <c r="G52" s="84">
        <f>VLOOKUP($D52,Résultats!$B$2:$AX$476,G$5,FALSE)</f>
        <v>2.8049046369999999</v>
      </c>
      <c r="H52" s="6">
        <f>VLOOKUP($D52,Résultats!$B$2:$AX$476,H$5,FALSE)</f>
        <v>2.6098663289999999</v>
      </c>
      <c r="I52" s="85">
        <f>VLOOKUP($D52,Résultats!$B$2:$AX$476,I$5,FALSE)</f>
        <v>2.425626684</v>
      </c>
      <c r="J52" s="84">
        <f>VLOOKUP($D52,Résultats!$B$2:$AX$476,J$5,FALSE)</f>
        <v>2.3433736399999998</v>
      </c>
      <c r="K52" s="6">
        <f>VLOOKUP($D52,Résultats!$B$2:$AX$476,K$5,FALSE)</f>
        <v>2.3479291629999999</v>
      </c>
      <c r="L52" s="6">
        <f>VLOOKUP($D52,Résultats!$B$2:$AX$476,L$5,FALSE)</f>
        <v>2.3941051820000001</v>
      </c>
      <c r="M52" s="6">
        <f>VLOOKUP($D52,Résultats!$B$2:$AX$476,M$5,FALSE)</f>
        <v>2.4400036279999999</v>
      </c>
      <c r="N52" s="85">
        <f>VLOOKUP($D52,Résultats!$B$2:$AX$476,N$5,FALSE)</f>
        <v>2.4824213770000001</v>
      </c>
      <c r="O52" s="84">
        <f>VLOOKUP($D52,Résultats!$B$2:$AX$476,O$5,FALSE)</f>
        <v>2.5126858259999998</v>
      </c>
      <c r="P52" s="6">
        <f>VLOOKUP($D52,Résultats!$B$2:$AX$476,P$5,FALSE)</f>
        <v>2.5436591289999999</v>
      </c>
      <c r="Q52" s="6">
        <f>VLOOKUP($D52,Résultats!$B$2:$AX$476,Q$5,FALSE)</f>
        <v>2.5749314729999999</v>
      </c>
      <c r="R52" s="6">
        <f>VLOOKUP($D52,Résultats!$B$2:$AX$476,R$5,FALSE)</f>
        <v>2.6084178520000001</v>
      </c>
      <c r="S52" s="85">
        <f>VLOOKUP($D52,Résultats!$B$2:$AX$476,S$5,FALSE)</f>
        <v>2.644395088</v>
      </c>
      <c r="T52" s="94">
        <f>VLOOKUP($D52,Résultats!$B$2:$AX$476,T$5,FALSE)</f>
        <v>2.8258772520000002</v>
      </c>
      <c r="U52" s="94">
        <f>VLOOKUP($D52,Résultats!$B$2:$AX$476,U$5,FALSE)</f>
        <v>3.014475832</v>
      </c>
      <c r="V52" s="94">
        <f>VLOOKUP($D52,Résultats!$B$2:$AX$476,V$5,FALSE)</f>
        <v>3.1825090660000002</v>
      </c>
      <c r="W52" s="94">
        <f>VLOOKUP($D52,Résultats!$B$2:$AX$476,W$5,FALSE)</f>
        <v>3.3699878719999998</v>
      </c>
      <c r="X52" s="3"/>
    </row>
    <row r="53" spans="1:29" x14ac:dyDescent="0.2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150.50059768150001</v>
      </c>
      <c r="G53" s="23">
        <f t="shared" ref="G53:R53" si="13">G52+G45+G36+G33</f>
        <v>149.10495155100003</v>
      </c>
      <c r="H53" s="9">
        <f t="shared" si="13"/>
        <v>147.95403770339999</v>
      </c>
      <c r="I53" s="90">
        <f t="shared" si="13"/>
        <v>146.28625652469998</v>
      </c>
      <c r="J53" s="23">
        <f t="shared" si="13"/>
        <v>144.084745161</v>
      </c>
      <c r="K53" s="9">
        <f t="shared" si="13"/>
        <v>142.82487976670001</v>
      </c>
      <c r="L53" s="9">
        <f t="shared" si="13"/>
        <v>141.91948782150001</v>
      </c>
      <c r="M53" s="9">
        <f t="shared" si="13"/>
        <v>139.9110986492</v>
      </c>
      <c r="N53" s="90">
        <f t="shared" si="13"/>
        <v>138.02701851160001</v>
      </c>
      <c r="O53" s="23">
        <f t="shared" si="13"/>
        <v>136.87465211240001</v>
      </c>
      <c r="P53" s="9">
        <f t="shared" si="13"/>
        <v>136.04186711609998</v>
      </c>
      <c r="Q53" s="9">
        <f t="shared" si="13"/>
        <v>135.37704327570003</v>
      </c>
      <c r="R53" s="9">
        <f t="shared" si="13"/>
        <v>134.82808383830002</v>
      </c>
      <c r="S53" s="90">
        <f>S52+S45+S36+S33</f>
        <v>134.36123694989999</v>
      </c>
      <c r="T53" s="98">
        <f>T52+T45+T36+T33</f>
        <v>132.68657918240001</v>
      </c>
      <c r="U53" s="98">
        <f>U52+U45+U36+U33</f>
        <v>131.56759993490002</v>
      </c>
      <c r="V53" s="98">
        <f>V52+V45+V36+V33</f>
        <v>129.7841688295</v>
      </c>
      <c r="W53" s="98">
        <f>W52+W45+W36+W33</f>
        <v>128.51246822910002</v>
      </c>
      <c r="X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25"/>
    <row r="58" spans="1:29" s="3" customFormat="1" x14ac:dyDescent="0.25"/>
    <row r="59" spans="1:29" s="3" customFormat="1" x14ac:dyDescent="0.25"/>
    <row r="60" spans="1:29" s="3" customFormat="1" x14ac:dyDescent="0.25"/>
    <row r="61" spans="1:29" s="3" customFormat="1" x14ac:dyDescent="0.25"/>
    <row r="62" spans="1:29" s="3" customFormat="1" x14ac:dyDescent="0.25"/>
    <row r="63" spans="1:29" s="3" customFormat="1" x14ac:dyDescent="0.25"/>
    <row r="64" spans="1:29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abSelected="1" topLeftCell="C81" zoomScale="70" zoomScaleNormal="70" workbookViewId="0">
      <selection activeCell="O91" sqref="O91"/>
    </sheetView>
  </sheetViews>
  <sheetFormatPr baseColWidth="10" defaultRowHeight="15" x14ac:dyDescent="0.25"/>
  <cols>
    <col min="1" max="2" width="11.42578125" style="3"/>
    <col min="3" max="3" width="37.28515625" customWidth="1"/>
    <col min="4" max="4" width="25.2851562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2" width="11.42578125" customWidth="1"/>
    <col min="14" max="14" width="24.85546875" style="3" customWidth="1"/>
    <col min="20" max="31" width="11.42578125" style="3"/>
  </cols>
  <sheetData>
    <row r="1" spans="1:20" ht="28.5" x14ac:dyDescent="0.4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25" x14ac:dyDescent="0.35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25" x14ac:dyDescent="0.35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75" x14ac:dyDescent="0.3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75" x14ac:dyDescent="0.3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25" x14ac:dyDescent="0.35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2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1.5" x14ac:dyDescent="0.3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25">
      <c r="C11" s="147" t="s">
        <v>18</v>
      </c>
      <c r="H11" s="8">
        <f>SUM(H12:H13)</f>
        <v>0</v>
      </c>
      <c r="I11" s="8">
        <f>SUM(I12:I13)</f>
        <v>42.587892519999997</v>
      </c>
      <c r="J11" s="8">
        <f>SUM(J12:J13)</f>
        <v>1.1506232874</v>
      </c>
      <c r="K11" s="8">
        <f>SUM(K12:K13)</f>
        <v>0.2296135136826</v>
      </c>
      <c r="L11" s="96">
        <f>SUM(H11:K11)</f>
        <v>43.9681293210826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42.74864178907778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7.2729058819149789E-2</v>
      </c>
      <c r="S11" s="142">
        <f>SUM(O11:R11)</f>
        <v>43.766082799745597</v>
      </c>
    </row>
    <row r="12" spans="1:20" x14ac:dyDescent="0.2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25.509441590000002</v>
      </c>
      <c r="J12" s="16">
        <f>VLOOKUP(F12,Résultats!$B$2:$AX$476,'T energie vecteurs'!F5,FALSE)</f>
        <v>1.5525431399999999E-2</v>
      </c>
      <c r="K12" s="16">
        <f>VLOOKUP(G12,Résultats!$B$2:$AX$476,'T energie vecteurs'!F5,FALSE)</f>
        <v>1.8043282600000001E-5</v>
      </c>
      <c r="L12" s="95">
        <f t="shared" ref="L12:L20" si="0">SUM(H12:K12)</f>
        <v>25.524985064682603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2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17.078450929999999</v>
      </c>
      <c r="J13" s="16">
        <f>VLOOKUP(F13,Résultats!$B$2:$AX$476,'T energie vecteurs'!F5,FALSE)</f>
        <v>1.135097856</v>
      </c>
      <c r="K13" s="16">
        <f>VLOOKUP(G13,Résultats!$B$2:$AX$476,'T energie vecteurs'!F5,FALSE)</f>
        <v>0.2295954704</v>
      </c>
      <c r="L13" s="95">
        <f t="shared" si="0"/>
        <v>18.4431442564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2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0.28931120449999997</v>
      </c>
      <c r="I14" s="8">
        <f>VLOOKUP(E14,Résultats!$B$2:$AX$476,'T energie vecteurs'!F5,FALSE)</f>
        <v>7.1580586369999999</v>
      </c>
      <c r="J14" s="8">
        <f>VLOOKUP(F14,Résultats!$B$2:$AX$476,'T energie vecteurs'!F5,FALSE)</f>
        <v>13.86416096</v>
      </c>
      <c r="K14" s="8">
        <f>VLOOKUP(G14,Résultats!$B$2:$AX$476,'T energie vecteurs'!F5,FALSE)+5</f>
        <v>20.75369366</v>
      </c>
      <c r="L14" s="96">
        <f>SUM(H14:K14)</f>
        <v>42.065224461499994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2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4.1478139929999998</v>
      </c>
      <c r="J15" s="8">
        <f>VLOOKUP(F15,Résultats!$B$2:$AX$476,'T energie vecteurs'!F5,FALSE)</f>
        <v>12.715632230000001</v>
      </c>
      <c r="K15" s="8">
        <f>VLOOKUP(G15,Résultats!$B$2:$AX$476,'T energie vecteurs'!F5,FALSE)</f>
        <v>8.4946648039999904</v>
      </c>
      <c r="L15" s="96">
        <f t="shared" si="0"/>
        <v>25.358111026999993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8.7461122445901349</v>
      </c>
      <c r="S15" s="142">
        <f t="shared" si="1"/>
        <v>24.506016758025964</v>
      </c>
    </row>
    <row r="16" spans="1:20" x14ac:dyDescent="0.25">
      <c r="C16" s="147" t="s">
        <v>23</v>
      </c>
      <c r="H16" s="8">
        <f>SUM(H17:H19)</f>
        <v>5.1800347896999996</v>
      </c>
      <c r="I16" s="8">
        <f>SUM(I17:I19)</f>
        <v>19.326708557</v>
      </c>
      <c r="J16" s="8">
        <f>SUM(J17:J19)</f>
        <v>10.689118306500001</v>
      </c>
      <c r="K16" s="8">
        <f>SUM(K17:K19)</f>
        <v>13.410623041699999</v>
      </c>
      <c r="L16" s="96">
        <f>SUM(H16:K16)</f>
        <v>48.606484694899997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14.862019365877874</v>
      </c>
      <c r="Q16" s="28">
        <f t="shared" si="2"/>
        <v>10.069552160228</v>
      </c>
      <c r="R16" s="28">
        <f t="shared" si="2"/>
        <v>13.760101197608725</v>
      </c>
      <c r="S16" s="142">
        <f t="shared" si="1"/>
        <v>42.95530079425177</v>
      </c>
    </row>
    <row r="17" spans="2:20" x14ac:dyDescent="0.2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4.2267495789999998</v>
      </c>
      <c r="I17" s="16">
        <f>VLOOKUP(E17,Résultats!$B$2:$AX$476,'T energie vecteurs'!F5,FALSE)</f>
        <v>15.25888185</v>
      </c>
      <c r="J17" s="16">
        <f>VLOOKUP(F17,Résultats!$B$2:$AX$476,'T energie vecteurs'!F5,FALSE)</f>
        <v>10.39332624</v>
      </c>
      <c r="K17" s="16">
        <f>VLOOKUP(G17,Résultats!$B$2:$AX$476,'T energie vecteurs'!F5,FALSE)</f>
        <v>11.374767629999999</v>
      </c>
      <c r="L17" s="95">
        <f t="shared" si="0"/>
        <v>41.253725299000003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2.4090193658778749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12.658514956283994</v>
      </c>
      <c r="S17" s="95">
        <f t="shared" si="1"/>
        <v>26.1863957473327</v>
      </c>
    </row>
    <row r="18" spans="2:20" x14ac:dyDescent="0.2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0.95328521070000005</v>
      </c>
      <c r="I18" s="16">
        <f>VLOOKUP(E18,Résultats!$B$2:$AX$476,'T energie vecteurs'!F5,FALSE)</f>
        <v>1.8455508</v>
      </c>
      <c r="J18" s="16">
        <f>VLOOKUP(F18,Résultats!$B$2:$AX$476,'T energie vecteurs'!F5,FALSE)</f>
        <v>0</v>
      </c>
      <c r="K18" s="16">
        <f>VLOOKUP(G18,Résultats!$B$2:$AX$476,'T energie vecteurs'!F5,FALSE)</f>
        <v>1.6985158330000001</v>
      </c>
      <c r="L18" s="95">
        <f t="shared" si="0"/>
        <v>4.4973518437000006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2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2.2222759070000002</v>
      </c>
      <c r="J19" s="16">
        <f>VLOOKUP(F19,Résultats!$B$2:$AX$476,'T energie vecteurs'!F5,FALSE)</f>
        <v>0.29579206650000001</v>
      </c>
      <c r="K19" s="16">
        <f>VLOOKUP(G19,Résultats!$B$2:$AX$476,'T energie vecteurs'!F5,FALSE)</f>
        <v>0.33733957869999998</v>
      </c>
      <c r="L19" s="95">
        <f t="shared" si="0"/>
        <v>2.8554075522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3.4828150320755764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0.25450441725491352</v>
      </c>
      <c r="S19" s="142">
        <f t="shared" si="1"/>
        <v>4.4860507954281585</v>
      </c>
    </row>
    <row r="20" spans="2:20" x14ac:dyDescent="0.25">
      <c r="C20" s="23" t="s">
        <v>26</v>
      </c>
      <c r="D20" s="10"/>
      <c r="E20" s="10"/>
      <c r="F20" s="10"/>
      <c r="G20" s="10"/>
      <c r="H20" s="9">
        <f>SUM(H11,H14:H16)</f>
        <v>5.4693459941999993</v>
      </c>
      <c r="I20" s="9">
        <f>SUM(I11,I14:I16)</f>
        <v>73.220473706999996</v>
      </c>
      <c r="J20" s="9">
        <f>SUM(J11,J14:J16)</f>
        <v>38.419534783899998</v>
      </c>
      <c r="K20" s="9">
        <f>SUM(K11,K14:K16)</f>
        <v>42.888595019382592</v>
      </c>
      <c r="L20" s="98">
        <f t="shared" si="0"/>
        <v>159.99794950448259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70.784237242726022</v>
      </c>
      <c r="Q20" s="31">
        <f>Q11+Q14+Q15+Q16+Q19</f>
        <v>38.082514273546238</v>
      </c>
      <c r="R20" s="31">
        <f>R11+R14+R15+R16+R19</f>
        <v>44.666310624596647</v>
      </c>
      <c r="S20" s="144">
        <f>SUM(O20:R20)</f>
        <v>157.87874151958084</v>
      </c>
      <c r="T20" s="45"/>
    </row>
    <row r="21" spans="2:20" s="3" customFormat="1" x14ac:dyDescent="0.2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25">
      <c r="I22" s="45"/>
      <c r="J22" s="45"/>
      <c r="K22" s="45"/>
    </row>
    <row r="23" spans="2:20" ht="31.5" x14ac:dyDescent="0.3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25">
      <c r="C24" s="147" t="s">
        <v>18</v>
      </c>
      <c r="H24" s="8">
        <f>SUM(H25:H26)</f>
        <v>0</v>
      </c>
      <c r="I24" s="8">
        <f>SUM(I25:I26)</f>
        <v>42.416523869999999</v>
      </c>
      <c r="J24" s="8">
        <f>SUM(J25:J26)</f>
        <v>1.3797519994</v>
      </c>
      <c r="K24" s="8">
        <f>SUM(K25:K26)</f>
        <v>0.2007782708027</v>
      </c>
      <c r="L24" s="96">
        <f t="shared" ref="L24:L33" si="3">SUM(H24:K24)</f>
        <v>43.9970541402027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2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24.277406339999999</v>
      </c>
      <c r="J25" s="16">
        <f>VLOOKUP(F25,Résultats!$B$2:$AX$476,'T energie vecteurs'!I5,FALSE)</f>
        <v>5.53170324E-2</v>
      </c>
      <c r="K25" s="16">
        <f>VLOOKUP(G51,Résultats!$B$2:$AX$476,'T energie vecteurs'!I5,FALSE)</f>
        <v>2.9936602700000001E-5</v>
      </c>
      <c r="L25" s="95">
        <f t="shared" si="3"/>
        <v>24.332753309002701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2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18.13911753</v>
      </c>
      <c r="J26" s="16">
        <f>VLOOKUP(F26,Résultats!$B$2:$AX$476,'T energie vecteurs'!I5,FALSE)</f>
        <v>1.324434967</v>
      </c>
      <c r="K26" s="16">
        <f>VLOOKUP(G26,Résultats!$B$2:$AX$476,'T energie vecteurs'!I5,FALSE)</f>
        <v>0.20074833419999999</v>
      </c>
      <c r="L26" s="95">
        <f t="shared" si="3"/>
        <v>19.664300831199998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2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0.2569764014</v>
      </c>
      <c r="I27" s="8">
        <f>VLOOKUP(E27,Résultats!$B$2:$AX$476,'T energie vecteurs'!I5,FALSE)</f>
        <v>6.307206742</v>
      </c>
      <c r="J27" s="8">
        <f>VLOOKUP(F27,Résultats!$B$2:$AX$476,'T energie vecteurs'!I5,FALSE)</f>
        <v>14.216026830000001</v>
      </c>
      <c r="K27" s="8">
        <f>VLOOKUP(G27,Résultats!$B$2:$AX$476,'T energie vecteurs'!I5,FALSE)+6</f>
        <v>19.64285272</v>
      </c>
      <c r="L27" s="96">
        <f t="shared" si="3"/>
        <v>40.423062693399999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2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4.019084586</v>
      </c>
      <c r="J28" s="8">
        <f>VLOOKUP(F28,Résultats!$B$2:$AX$476,'T energie vecteurs'!I5,FALSE)</f>
        <v>15.629691019999999</v>
      </c>
      <c r="K28" s="8">
        <f>VLOOKUP(G28,Résultats!$B$2:$AX$476,'T energie vecteurs'!I5,FALSE)</f>
        <v>8.7568412589999998</v>
      </c>
      <c r="L28" s="96">
        <f t="shared" si="3"/>
        <v>28.405616864999999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25">
      <c r="C29" s="147" t="s">
        <v>23</v>
      </c>
      <c r="H29" s="8">
        <f>SUM(H30:H32)</f>
        <v>3.0672619542000001</v>
      </c>
      <c r="I29" s="8">
        <f>SUM(I30:I32)</f>
        <v>16.594330157999998</v>
      </c>
      <c r="J29" s="8">
        <f>SUM(J30:J32)</f>
        <v>10.122910346899991</v>
      </c>
      <c r="K29" s="8">
        <f>SUM(K30:K32)</f>
        <v>14.570110376600001</v>
      </c>
      <c r="L29" s="96">
        <f t="shared" si="3"/>
        <v>44.354612835699989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2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2.1686502820000002</v>
      </c>
      <c r="I30" s="16">
        <f>VLOOKUP(E30,Résultats!$B$2:$AX$476,'T energie vecteurs'!I5,FALSE)</f>
        <v>12.25144656</v>
      </c>
      <c r="J30" s="16">
        <f>VLOOKUP(F30,Résultats!$B$2:$AX$476,'T energie vecteurs'!I5,FALSE)</f>
        <v>9.8128784689999904</v>
      </c>
      <c r="K30" s="16">
        <f>VLOOKUP(G30,Résultats!$B$2:$AX$476,'T energie vecteurs'!I5,FALSE)</f>
        <v>12.2194273</v>
      </c>
      <c r="L30" s="95">
        <f t="shared" si="3"/>
        <v>36.452402610999989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2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0.89861167220000004</v>
      </c>
      <c r="I31" s="16">
        <f>VLOOKUP(E31,Résultats!$B$2:$AX$476,'T energie vecteurs'!I5,FALSE)</f>
        <v>1.9672537029999999</v>
      </c>
      <c r="J31" s="16">
        <f>VLOOKUP(F31,Résultats!$B$2:$AX$476,'T energie vecteurs'!I5,FALSE)</f>
        <v>0</v>
      </c>
      <c r="K31" s="16">
        <f>VLOOKUP(G31,Résultats!$B$2:$AX$476,'T energie vecteurs'!I5,FALSE)</f>
        <v>2.028224636</v>
      </c>
      <c r="L31" s="95">
        <f t="shared" si="3"/>
        <v>4.8940900111999994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2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2.3756298949999999</v>
      </c>
      <c r="J32" s="16">
        <f>VLOOKUP(F32,Résultats!$B$2:$AX$476,'T energie vecteurs'!I5,FALSE)</f>
        <v>0.31003187789999997</v>
      </c>
      <c r="K32" s="16">
        <f>VLOOKUP(G32,Résultats!$B$2:$AX$476,'T energie vecteurs'!I5,FALSE)</f>
        <v>0.32245844060000001</v>
      </c>
      <c r="L32" s="95">
        <f t="shared" si="3"/>
        <v>3.0081202134999998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25">
      <c r="C33" s="23" t="s">
        <v>26</v>
      </c>
      <c r="D33" s="10"/>
      <c r="E33" s="10"/>
      <c r="F33" s="10"/>
      <c r="G33" s="10"/>
      <c r="H33" s="9">
        <f>SUM(H24,H27:H29)</f>
        <v>3.3242383556000004</v>
      </c>
      <c r="I33" s="9">
        <f>SUM(I24,I27:I29)</f>
        <v>69.337145355999994</v>
      </c>
      <c r="J33" s="9">
        <f>SUM(J24,J27:J29)</f>
        <v>41.348380196299992</v>
      </c>
      <c r="K33" s="9">
        <f>SUM(K24,K27:K29)</f>
        <v>43.170582626402698</v>
      </c>
      <c r="L33" s="98">
        <f t="shared" si="3"/>
        <v>157.18034653430269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2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2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1.5" x14ac:dyDescent="0.3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25">
      <c r="C37" s="147" t="s">
        <v>18</v>
      </c>
      <c r="H37" s="8">
        <f>SUM(H38:H39)</f>
        <v>0</v>
      </c>
      <c r="I37" s="8">
        <f>SUM(I38:I39)</f>
        <v>38.487915430000001</v>
      </c>
      <c r="J37" s="8">
        <f>SUM(J38:J39)</f>
        <v>2.0369684826999999</v>
      </c>
      <c r="K37" s="8">
        <f>SUM(K38:K39)</f>
        <v>0.30711277356560002</v>
      </c>
      <c r="L37" s="96">
        <f t="shared" ref="L37:L46" si="6">SUM(H37:K37)</f>
        <v>40.831996686265597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37.105282845572361</v>
      </c>
      <c r="Q37" s="28">
        <f>'[2]Bilan 2025 AMS'!$X$13/11.63</f>
        <v>1.3451481766776558</v>
      </c>
      <c r="R37" s="28">
        <f>('[2]Bilan 2025 AMS'!$X$22+'[2]Bilan 2025 AMS'!$X$30+SUM('[2]Bilan 2025 AMS'!$X$36:$X$40)+SUM('[2]Bilan 2025 AMS'!$X$44:$X$45)+'[2]Bilan 2025 AMS'!$X$47)/11.63</f>
        <v>0.34443214560159024</v>
      </c>
      <c r="S37" s="142">
        <f>SUM(O37:R37)</f>
        <v>38.794863167851602</v>
      </c>
      <c r="T37" s="75"/>
    </row>
    <row r="38" spans="3:20" x14ac:dyDescent="0.2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22.470816469999999</v>
      </c>
      <c r="J38" s="16">
        <f>VLOOKUP(F38,Résultats!$B$2:$AX$476,'T energie vecteurs'!N5,FALSE)</f>
        <v>0.32201202169999998</v>
      </c>
      <c r="K38" s="16">
        <f>VLOOKUP(G51,Résultats!$B$2:$AX$476,'T energie vecteurs'!N5,FALSE)</f>
        <v>4.7057765600000003E-5</v>
      </c>
      <c r="L38" s="95">
        <f t="shared" si="6"/>
        <v>22.792875549465599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2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16.017098959999998</v>
      </c>
      <c r="J39" s="16">
        <f>VLOOKUP(F39,Résultats!$B$2:$AX$476,'T energie vecteurs'!N5,FALSE)</f>
        <v>1.7149564610000001</v>
      </c>
      <c r="K39" s="16">
        <f>VLOOKUP(G39,Résultats!$B$2:$AX$476,'T energie vecteurs'!N5,FALSE)</f>
        <v>0.30706571580000003</v>
      </c>
      <c r="L39" s="95">
        <f t="shared" si="6"/>
        <v>18.039121136799999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2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0.20814945069999999</v>
      </c>
      <c r="I40" s="8">
        <f>VLOOKUP(E40,Résultats!$B$2:$AX$476,'T energie vecteurs'!N5,FALSE)</f>
        <v>5.7283904239999996</v>
      </c>
      <c r="J40" s="8">
        <f>VLOOKUP(F40,Résultats!$B$2:$AX$476,'T energie vecteurs'!N5,FALSE)</f>
        <v>13.6489034</v>
      </c>
      <c r="K40" s="8">
        <f>VLOOKUP(G40,Résultats!$B$2:$AX$476,'T energie vecteurs'!N5,FALSE)+8</f>
        <v>20.130608840000001</v>
      </c>
      <c r="L40" s="96">
        <f t="shared" si="6"/>
        <v>39.716052114699998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1.0424847606361933</v>
      </c>
      <c r="Q40" s="28">
        <f>'[2]Bilan 2025 AMS'!$V$13/11.63</f>
        <v>14.364017508141549</v>
      </c>
      <c r="R40" s="28">
        <f>('[2]Bilan 2025 AMS'!$V$22+'[2]Bilan 2025 AMS'!$V$30+SUM('[2]Bilan 2025 AMS'!$V$36:$V$40)+SUM('[2]Bilan 2025 AMS'!$V$44:$V$45)+'[2]Bilan 2025 AMS'!$V$47)/11.63</f>
        <v>21.503452954683851</v>
      </c>
      <c r="S40" s="142">
        <f t="shared" ref="S40:S46" si="7">SUM(O40:R40)</f>
        <v>36.909955223461594</v>
      </c>
      <c r="T40" s="75"/>
    </row>
    <row r="41" spans="3:20" x14ac:dyDescent="0.2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3.9533512869999998</v>
      </c>
      <c r="J41" s="8">
        <f>VLOOKUP(F41,Résultats!$B$2:$AX$476,'T energie vecteurs'!N5,FALSE)</f>
        <v>14.88477634</v>
      </c>
      <c r="K41" s="8">
        <f>VLOOKUP(G41,Résultats!$B$2:$AX$476,'T energie vecteurs'!N5,FALSE)</f>
        <v>7.9074948029999996</v>
      </c>
      <c r="L41" s="96">
        <f t="shared" si="6"/>
        <v>26.745622429999997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1.4846797587160487</v>
      </c>
      <c r="Q41" s="28">
        <f>('[2]Bilan 2025 AMS'!$W$13)/11.63</f>
        <v>9.9079235507182997</v>
      </c>
      <c r="R41" s="28">
        <f>('[2]Bilan 2025 AMS'!$W$22+'[2]Bilan 2025 AMS'!$W$30+SUM('[2]Bilan 2025 AMS'!$W$36:$W$40)+SUM('[2]Bilan 2025 AMS'!$W$44:$W$45)+'[2]Bilan 2025 AMS'!$W$47)/11.63</f>
        <v>6.4402225368769326</v>
      </c>
      <c r="S41" s="142">
        <f t="shared" si="7"/>
        <v>17.83282584631128</v>
      </c>
      <c r="T41" s="75"/>
    </row>
    <row r="42" spans="3:20" x14ac:dyDescent="0.25">
      <c r="C42" s="147" t="s">
        <v>23</v>
      </c>
      <c r="H42" s="8">
        <f>SUM(H43:H45)</f>
        <v>3.1628548211999998</v>
      </c>
      <c r="I42" s="8">
        <f>SUM(I43:I45)</f>
        <v>16.610837672999999</v>
      </c>
      <c r="J42" s="8">
        <f>SUM(J43:J45)</f>
        <v>9.7820206434999992</v>
      </c>
      <c r="K42" s="8">
        <f>SUM(K43:K45)</f>
        <v>13.991843406999999</v>
      </c>
      <c r="L42" s="96">
        <f t="shared" si="6"/>
        <v>43.547556544699994</v>
      </c>
      <c r="M42" s="75"/>
      <c r="N42" s="150" t="s">
        <v>526</v>
      </c>
      <c r="O42" s="29">
        <f>O43+O44</f>
        <v>3.1444558392931174</v>
      </c>
      <c r="P42" s="28">
        <f t="shared" ref="P42:R42" si="8">P43+P44</f>
        <v>12.049409331397241</v>
      </c>
      <c r="Q42" s="28">
        <f t="shared" si="8"/>
        <v>10.43214615606793</v>
      </c>
      <c r="R42" s="28">
        <f t="shared" si="8"/>
        <v>13.808897270023952</v>
      </c>
      <c r="S42" s="142">
        <f t="shared" si="7"/>
        <v>39.434908596782236</v>
      </c>
      <c r="T42" s="75"/>
    </row>
    <row r="43" spans="3:20" x14ac:dyDescent="0.2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2.2742719259999999</v>
      </c>
      <c r="I43" s="16">
        <f>VLOOKUP(E43,Résultats!$B$2:$AX$476,'T energie vecteurs'!N5,FALSE)</f>
        <v>12.29084039</v>
      </c>
      <c r="J43" s="16">
        <f>VLOOKUP(F43,Résultats!$B$2:$AX$476,'T energie vecteurs'!N5,FALSE)</f>
        <v>9.4865301629999994</v>
      </c>
      <c r="K43" s="16">
        <f>VLOOKUP(G43,Résultats!$B$2:$AX$476,'T energie vecteurs'!N5,FALSE)</f>
        <v>11.71492245</v>
      </c>
      <c r="L43" s="95">
        <f t="shared" si="6"/>
        <v>35.766564928999998</v>
      </c>
      <c r="M43" s="16"/>
      <c r="N43" s="149" t="s">
        <v>527</v>
      </c>
      <c r="O43" s="143">
        <f>'[2]Bilan 2025 AMS'!$U$46/11.63</f>
        <v>0.49578297345584343</v>
      </c>
      <c r="P43" s="30">
        <f>SUM('[2]Bilan 2025 AMS'!$U$41:$U$43)/11.63</f>
        <v>1.7970735944922986</v>
      </c>
      <c r="Q43" s="30">
        <f>'[2]Bilan 2025 AMS'!$U$13/11.63</f>
        <v>10.43214615606793</v>
      </c>
      <c r="R43" s="30">
        <f>('[2]Bilan 2025 AMS'!$U$22+'[2]Bilan 2025 AMS'!$U$30+SUM('[2]Bilan 2025 AMS'!$U$36:$U$40)+SUM('[2]Bilan 2025 AMS'!$U$44:$U$45)+'[2]Bilan 2025 AMS'!$U$47)/11.63</f>
        <v>12.30269365924446</v>
      </c>
      <c r="S43" s="95">
        <f t="shared" si="7"/>
        <v>25.027696383260533</v>
      </c>
      <c r="T43" s="16"/>
    </row>
    <row r="44" spans="3:20" x14ac:dyDescent="0.2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0.8885828952</v>
      </c>
      <c r="I44" s="16">
        <f>VLOOKUP(E44,Résultats!$B$2:$AX$476,'T energie vecteurs'!N5,FALSE)</f>
        <v>1.965286675</v>
      </c>
      <c r="J44" s="16">
        <f>VLOOKUP(F44,Résultats!$B$2:$AX$476,'T energie vecteurs'!N5,FALSE)</f>
        <v>0</v>
      </c>
      <c r="K44" s="16">
        <f>VLOOKUP(G44,Résultats!$B$2:$AX$476,'T energie vecteurs'!N5,FALSE)</f>
        <v>1.9603396930000001</v>
      </c>
      <c r="L44" s="95">
        <f t="shared" si="6"/>
        <v>4.8142092632000004</v>
      </c>
      <c r="M44" s="16"/>
      <c r="N44" s="149" t="s">
        <v>47</v>
      </c>
      <c r="O44" s="22">
        <f>'[2]Bilan 2025 AMS'!$E$52/11.63</f>
        <v>2.6486728658372742</v>
      </c>
      <c r="P44" s="16">
        <f>('[2]Bilan 2025 AMS'!$E$54+'[2]Bilan 2025 AMS'!$E$56)/11.63</f>
        <v>10.252335736904943</v>
      </c>
      <c r="Q44" s="16">
        <v>0</v>
      </c>
      <c r="R44" s="16">
        <f>('[2]Bilan 2025 AMS'!$E$53+'[2]Bilan 2025 AMS'!$E$55+'[2]Bilan 2025 AMS'!$E$57)/11.63</f>
        <v>1.5062036107794929</v>
      </c>
      <c r="S44" s="95">
        <f t="shared" si="7"/>
        <v>14.40721221352171</v>
      </c>
      <c r="T44" s="16"/>
    </row>
    <row r="45" spans="3:20" x14ac:dyDescent="0.2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2.354710608</v>
      </c>
      <c r="J45" s="16">
        <f>VLOOKUP(F45,Résultats!$B$2:$AX$476,'T energie vecteurs'!N5,FALSE)</f>
        <v>0.29549048049999999</v>
      </c>
      <c r="K45" s="16">
        <f>VLOOKUP(G45,Résultats!$B$2:$AX$476,'T energie vecteurs'!N5,FALSE)</f>
        <v>0.31658126399999997</v>
      </c>
      <c r="L45" s="95">
        <f t="shared" si="6"/>
        <v>2.9667823524999997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2.9150866498592465</v>
      </c>
      <c r="Q45" s="28">
        <f>'[2]Bilan 2025 AMS'!$T$13/11.63</f>
        <v>0.686499181461936</v>
      </c>
      <c r="R45" s="28">
        <f>('[2]Bilan 2025 AMS'!$T$22+'[2]Bilan 2025 AMS'!$T$30+SUM('[2]Bilan 2025 AMS'!$T$36:$T$40)+SUM('[2]Bilan 2025 AMS'!$T$44:$T$45)+'[2]Bilan 2025 AMS'!$T$47)/11.63</f>
        <v>0.38674508223341181</v>
      </c>
      <c r="S45" s="142">
        <f t="shared" si="7"/>
        <v>3.9883309135545946</v>
      </c>
      <c r="T45" s="16"/>
    </row>
    <row r="46" spans="3:20" x14ac:dyDescent="0.25">
      <c r="C46" s="23" t="s">
        <v>26</v>
      </c>
      <c r="D46" s="10"/>
      <c r="E46" s="10"/>
      <c r="F46" s="10"/>
      <c r="G46" s="10"/>
      <c r="H46" s="9">
        <f>SUM(H37,H40:H42)</f>
        <v>3.3710042719</v>
      </c>
      <c r="I46" s="9">
        <f>SUM(I37,I40:I42)</f>
        <v>64.780494813999994</v>
      </c>
      <c r="J46" s="9">
        <f>SUM(J37,J40:J42)</f>
        <v>40.352668866199998</v>
      </c>
      <c r="K46" s="9">
        <f>SUM(K37,K40:K42)</f>
        <v>42.337059823565596</v>
      </c>
      <c r="L46" s="98">
        <f t="shared" si="6"/>
        <v>150.8412277756656</v>
      </c>
      <c r="M46" s="79"/>
      <c r="N46" s="151" t="s">
        <v>26</v>
      </c>
      <c r="O46" s="32">
        <f>O37+O40+O41+O42+O45</f>
        <v>3.1444558392931174</v>
      </c>
      <c r="P46" s="31">
        <f>P37+P40+P41+P42+P45</f>
        <v>54.596943346181092</v>
      </c>
      <c r="Q46" s="31">
        <f>Q37+Q40+Q41+Q42+Q45</f>
        <v>36.735734573067369</v>
      </c>
      <c r="R46" s="31">
        <f>R37+R40+R41+R42+R45</f>
        <v>42.483749989419742</v>
      </c>
      <c r="S46" s="144">
        <f t="shared" si="7"/>
        <v>136.96088374796133</v>
      </c>
      <c r="T46" s="79"/>
    </row>
    <row r="47" spans="3:20" s="3" customFormat="1" x14ac:dyDescent="0.2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2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1.5" x14ac:dyDescent="0.3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25">
      <c r="C50" s="147" t="s">
        <v>18</v>
      </c>
      <c r="H50" s="8">
        <f>SUM(H51:H52)</f>
        <v>0</v>
      </c>
      <c r="I50" s="8">
        <f>SUM(I51:I52)</f>
        <v>32.620102599999996</v>
      </c>
      <c r="J50" s="8">
        <f>SUM(J51:J52)</f>
        <v>3.4904986284000001</v>
      </c>
      <c r="K50" s="8">
        <f>SUM(K51:K52)</f>
        <v>0.53365608562439992</v>
      </c>
      <c r="L50" s="96">
        <f>SUM(H50:K50)</f>
        <v>36.644257314024394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28.918423335643226</v>
      </c>
      <c r="Q50" s="28">
        <f>'[2]Bilan 2030 AMS'!$X$13/11.63</f>
        <v>2.6616485089448654</v>
      </c>
      <c r="R50" s="28">
        <f>('[2]Bilan 2030 AMS'!$X$22+'[2]Bilan 2030 AMS'!$X$30+SUM('[2]Bilan 2030 AMS'!$X$36:$X$40)+SUM('[2]Bilan 2030 AMS'!$X$44:$X$45)+'[2]Bilan 2030 AMS'!$X$47)/11.63</f>
        <v>0.54197372776676556</v>
      </c>
      <c r="S50" s="142">
        <f>SUM(O50:R50)</f>
        <v>32.122045572354857</v>
      </c>
      <c r="T50" s="270"/>
    </row>
    <row r="51" spans="2:20" x14ac:dyDescent="0.2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20.40820102</v>
      </c>
      <c r="J51" s="16">
        <f>VLOOKUP(F51,Résultats!$B$2:$AX$476,'T energie vecteurs'!S5,FALSE)</f>
        <v>0.81639024140000005</v>
      </c>
      <c r="K51" s="16">
        <f>VLOOKUP(G51,Résultats!$B$2:$AX$476,'T energie vecteurs'!S5,FALSE)</f>
        <v>6.3552724400000004E-5</v>
      </c>
      <c r="L51" s="95">
        <f t="shared" ref="L51:L58" si="9">SUM(H51:K51)</f>
        <v>21.224654814124399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2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12.211901579999999</v>
      </c>
      <c r="J52" s="16">
        <f>VLOOKUP(F52,Résultats!$B$2:$AX$476,'T energie vecteurs'!S5,FALSE)</f>
        <v>2.674108387</v>
      </c>
      <c r="K52" s="16">
        <f>VLOOKUP(G52,Résultats!$B$2:$AX$476,'T energie vecteurs'!S5,FALSE)</f>
        <v>0.53359253289999997</v>
      </c>
      <c r="L52" s="95">
        <f t="shared" si="9"/>
        <v>15.4196024999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2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0.1727926457</v>
      </c>
      <c r="I53" s="294">
        <f>VLOOKUP(E53,Résultats!$B$2:$AX$476,'T energie vecteurs'!S5,FALSE)</f>
        <v>4.9906986990000002</v>
      </c>
      <c r="J53" s="8">
        <f>VLOOKUP(F53,Résultats!$B$2:$AX$476,'T energie vecteurs'!S5,FALSE)</f>
        <v>13.396114750000001</v>
      </c>
      <c r="K53" s="8">
        <f>VLOOKUP(G53,Résultats!$B$2:$AX$476,'T energie vecteurs'!S5,FALSE)+8</f>
        <v>19.045271669999998</v>
      </c>
      <c r="L53" s="96">
        <f>SUM(H53:K53)</f>
        <v>37.604877764699999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0.39708246437730577</v>
      </c>
      <c r="Q53" s="28">
        <f>'[2]Bilan 2030 AMS'!$V$13/11.63</f>
        <v>14.409318502276932</v>
      </c>
      <c r="R53" s="28">
        <f>('[2]Bilan 2030 AMS'!$V$22+'[2]Bilan 2030 AMS'!$V$30+SUM('[2]Bilan 2030 AMS'!$V$36:$V$40)+SUM('[2]Bilan 2030 AMS'!$V$44:$V$45)+'[2]Bilan 2030 AMS'!$V$47)/11.63</f>
        <v>19.086655431974922</v>
      </c>
      <c r="S53" s="142">
        <f t="shared" ref="S53:S59" si="10">SUM(O53:R53)</f>
        <v>33.893056398629156</v>
      </c>
      <c r="T53" s="270"/>
    </row>
    <row r="54" spans="2:20" x14ac:dyDescent="0.2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3.5841522760000002</v>
      </c>
      <c r="J54" s="8">
        <f>VLOOKUP(F54,Résultats!$B$2:$AX$476,'T energie vecteurs'!S5,FALSE)</f>
        <v>15.785678709999999</v>
      </c>
      <c r="K54" s="8">
        <f>VLOOKUP(G54,Résultats!$B$2:$AX$476,'T energie vecteurs'!S5,FALSE)</f>
        <v>8.2840115490000006</v>
      </c>
      <c r="L54" s="96">
        <f t="shared" si="9"/>
        <v>27.653842535000003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0.51370583395177316</v>
      </c>
      <c r="Q54" s="28">
        <f>('[2]Bilan 2030 AMS'!$W$13)/11.63</f>
        <v>8.6801025534103395</v>
      </c>
      <c r="R54" s="28">
        <f>('[2]Bilan 2030 AMS'!$W$22+'[2]Bilan 2030 AMS'!$W$30+SUM('[2]Bilan 2030 AMS'!$W$36:$W$40)+SUM('[2]Bilan 2030 AMS'!$W$44:$W$45)+'[2]Bilan 2030 AMS'!$W$47)/11.63</f>
        <v>5.8303059370701886</v>
      </c>
      <c r="S54" s="142">
        <f t="shared" si="10"/>
        <v>15.024114324432301</v>
      </c>
      <c r="T54" s="270"/>
    </row>
    <row r="55" spans="2:20" x14ac:dyDescent="0.25">
      <c r="C55" s="147" t="s">
        <v>23</v>
      </c>
      <c r="H55" s="8">
        <f>SUM(H56:H58)</f>
        <v>3.3976790885000003</v>
      </c>
      <c r="I55" s="8">
        <f>SUM(I56:I58)</f>
        <v>17.281594691000002</v>
      </c>
      <c r="J55" s="8">
        <f>SUM(J56:J58)</f>
        <v>10.213292324099999</v>
      </c>
      <c r="K55" s="8">
        <f>SUM(K56:K58)</f>
        <v>14.650224123400001</v>
      </c>
      <c r="L55" s="96">
        <f t="shared" si="9"/>
        <v>45.542790226999998</v>
      </c>
      <c r="M55" s="75"/>
      <c r="N55" s="150" t="s">
        <v>526</v>
      </c>
      <c r="O55" s="29">
        <f>O56+O57</f>
        <v>1.6767751486118248</v>
      </c>
      <c r="P55" s="28">
        <f t="shared" ref="P55:R55" si="11">P56+P57</f>
        <v>10.166487888826081</v>
      </c>
      <c r="Q55" s="28">
        <f t="shared" si="11"/>
        <v>10.77805970914959</v>
      </c>
      <c r="R55" s="28">
        <f t="shared" si="11"/>
        <v>12.962145511535022</v>
      </c>
      <c r="S55" s="142">
        <f t="shared" si="10"/>
        <v>35.583468258122515</v>
      </c>
      <c r="T55" s="270"/>
    </row>
    <row r="56" spans="2:20" x14ac:dyDescent="0.2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2.4716024430000001</v>
      </c>
      <c r="I56" s="16">
        <f>VLOOKUP(E56,Résultats!$B$2:$AX$476,'T energie vecteurs'!S5,FALSE)</f>
        <v>12.70307848</v>
      </c>
      <c r="J56" s="16">
        <f>VLOOKUP(F56,Résultats!$B$2:$AX$476,'T energie vecteurs'!S5,FALSE)</f>
        <v>9.9042735569999998</v>
      </c>
      <c r="K56" s="16">
        <f>VLOOKUP(G56,Résultats!$B$2:$AX$476,'T energie vecteurs'!S5,FALSE)</f>
        <v>12.242947020000001</v>
      </c>
      <c r="L56" s="95">
        <f t="shared" si="9"/>
        <v>37.321901500000003</v>
      </c>
      <c r="M56" s="16"/>
      <c r="N56" s="149" t="s">
        <v>527</v>
      </c>
      <c r="O56" s="143">
        <f>'[2]Bilan 2030 AMS'!$U$46/11.63</f>
        <v>0.29452100220973987</v>
      </c>
      <c r="P56" s="30">
        <f>SUM('[2]Bilan 2030 AMS'!$U$41:$U$43)/11.63</f>
        <v>1.1467590534558165</v>
      </c>
      <c r="Q56" s="30">
        <f>'[2]Bilan 2030 AMS'!$U$13/11.63</f>
        <v>10.77805970914959</v>
      </c>
      <c r="R56" s="30">
        <f>('[2]Bilan 2030 AMS'!$U$22+'[2]Bilan 2030 AMS'!$U$30+SUM('[2]Bilan 2030 AMS'!$U$36:$U$40)+SUM('[2]Bilan 2030 AMS'!$U$44:$U$45)+'[2]Bilan 2030 AMS'!$U$47)/11.63</f>
        <v>11.171859151659513</v>
      </c>
      <c r="S56" s="95">
        <f t="shared" si="10"/>
        <v>23.391198916474657</v>
      </c>
      <c r="T56" s="270"/>
    </row>
    <row r="57" spans="2:20" x14ac:dyDescent="0.2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0.92607664550000002</v>
      </c>
      <c r="I57" s="16">
        <f>VLOOKUP(E57,Résultats!$B$2:$AX$476,'T energie vecteurs'!S5,FALSE)</f>
        <v>2.0919434479999999</v>
      </c>
      <c r="J57" s="16">
        <f>VLOOKUP(F57,Résultats!$B$2:$AX$476,'T energie vecteurs'!S5,FALSE)</f>
        <v>0</v>
      </c>
      <c r="K57" s="16">
        <f>VLOOKUP(G57,Résultats!$B$2:$AX$476,'T energie vecteurs'!S5,FALSE)</f>
        <v>2.066510794</v>
      </c>
      <c r="L57" s="95">
        <f>SUM(H57:K57)</f>
        <v>5.0845308874999997</v>
      </c>
      <c r="M57" s="16"/>
      <c r="N57" s="149" t="s">
        <v>47</v>
      </c>
      <c r="O57" s="22">
        <f>'[2]Bilan 2030 AMS'!$E$52/11.63</f>
        <v>1.382254146402085</v>
      </c>
      <c r="P57" s="16">
        <f>('[2]Bilan 2030 AMS'!$E$54+'[2]Bilan 2030 AMS'!$E$56)/11.63</f>
        <v>9.0197288353702643</v>
      </c>
      <c r="Q57" s="16">
        <v>0</v>
      </c>
      <c r="R57" s="16">
        <f>('[2]Bilan 2030 AMS'!$E$53+'[2]Bilan 2030 AMS'!$E$55+'[2]Bilan 2030 AMS'!$E$57)/11.63</f>
        <v>1.7902863598755097</v>
      </c>
      <c r="S57" s="95">
        <f t="shared" si="10"/>
        <v>12.192269341647858</v>
      </c>
      <c r="T57" s="270"/>
    </row>
    <row r="58" spans="2:20" x14ac:dyDescent="0.2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2.4865727629999999</v>
      </c>
      <c r="J58" s="16">
        <f>VLOOKUP(F58,Résultats!$B$2:$AX$476,'T energie vecteurs'!S5,FALSE)</f>
        <v>0.30901876709999998</v>
      </c>
      <c r="K58" s="16">
        <f>VLOOKUP(G58,Résultats!$B$2:$AX$476,'T energie vecteurs'!S5,FALSE)</f>
        <v>0.34076630940000002</v>
      </c>
      <c r="L58" s="95">
        <f t="shared" si="9"/>
        <v>3.1363578395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2.7227172784892524</v>
      </c>
      <c r="Q58" s="28">
        <f>'[2]Bilan 2030 AMS'!$T$13/11.63</f>
        <v>0.65898779382870609</v>
      </c>
      <c r="R58" s="28">
        <f>('[2]Bilan 2030 AMS'!$T$22+'[2]Bilan 2030 AMS'!$T$30+SUM('[2]Bilan 2030 AMS'!$T$36:$T$40)+SUM('[2]Bilan 2030 AMS'!$T$44:$T$45)+'[2]Bilan 2030 AMS'!$T$47)/11.63</f>
        <v>0.46807543992501843</v>
      </c>
      <c r="S58" s="142">
        <f t="shared" si="10"/>
        <v>3.8497805122429769</v>
      </c>
      <c r="T58" s="270"/>
    </row>
    <row r="59" spans="2:20" x14ac:dyDescent="0.25">
      <c r="C59" s="23" t="s">
        <v>26</v>
      </c>
      <c r="D59" s="10"/>
      <c r="E59" s="10"/>
      <c r="F59" s="10"/>
      <c r="G59" s="10"/>
      <c r="H59" s="9">
        <f>SUM(H50,H53:H55)</f>
        <v>3.5704717342000003</v>
      </c>
      <c r="I59" s="9">
        <f>SUM(I50,I53:I55)</f>
        <v>58.476548265999995</v>
      </c>
      <c r="J59" s="9">
        <f>SUM(J50,J53:J55)</f>
        <v>42.885584412499995</v>
      </c>
      <c r="K59" s="9">
        <f>SUM(K50,K53:K55)</f>
        <v>42.513163428024399</v>
      </c>
      <c r="L59" s="98">
        <f>SUM(H59:K59)</f>
        <v>147.44576784072439</v>
      </c>
      <c r="M59" s="79"/>
      <c r="N59" s="151" t="s">
        <v>26</v>
      </c>
      <c r="O59" s="32">
        <f>O50+O53+O54+O55+O58</f>
        <v>1.6767751486118248</v>
      </c>
      <c r="P59" s="31">
        <f>P50+P53+P54+P55+P58</f>
        <v>42.718416801287631</v>
      </c>
      <c r="Q59" s="31">
        <f>Q50+Q53+Q54+Q55+Q58</f>
        <v>37.188117067610435</v>
      </c>
      <c r="R59" s="31">
        <f>R50+R53+R54+R55+R58</f>
        <v>38.889156048271914</v>
      </c>
      <c r="S59" s="144">
        <f t="shared" si="10"/>
        <v>120.4724650657818</v>
      </c>
      <c r="T59" s="79"/>
    </row>
    <row r="60" spans="2:20" s="3" customFormat="1" x14ac:dyDescent="0.25">
      <c r="O60" s="77"/>
      <c r="P60" s="77"/>
      <c r="Q60" s="77"/>
      <c r="R60" s="78"/>
      <c r="S60" s="45"/>
    </row>
    <row r="61" spans="2:20" s="3" customFormat="1" x14ac:dyDescent="0.25">
      <c r="B61" s="60"/>
      <c r="K61" s="47"/>
      <c r="O61" s="79"/>
      <c r="P61" s="79"/>
      <c r="Q61" s="79"/>
      <c r="R61" s="80"/>
      <c r="S61" s="81"/>
    </row>
    <row r="62" spans="2:20" s="3" customFormat="1" ht="31.5" x14ac:dyDescent="0.3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2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26.998802065</v>
      </c>
      <c r="J63" s="8">
        <f>SUM(J64:J65)</f>
        <v>5.0480970599999999</v>
      </c>
      <c r="K63" s="8">
        <f>SUM(K64:K65)</f>
        <v>0.70250048330869996</v>
      </c>
      <c r="L63" s="96">
        <f t="shared" ref="L63:L72" si="12">SUM(H63:K63)</f>
        <v>32.749399608308693</v>
      </c>
      <c r="N63" s="150" t="s">
        <v>18</v>
      </c>
      <c r="O63" s="29">
        <f>'[2]Bilan 2035 AMS'!$X$46/11.63</f>
        <v>0</v>
      </c>
      <c r="P63" s="28">
        <f>SUM('[2]Bilan 2035 AMS'!$X$41:$X$43)/11.63</f>
        <v>20.368226795065386</v>
      </c>
      <c r="Q63" s="28">
        <f>'[2]Bilan 2035 AMS'!$X$13/11.63</f>
        <v>4.9304993277965163</v>
      </c>
      <c r="R63" s="28">
        <f>('[2]Bilan 2035 AMS'!$X$22+'[2]Bilan 2035 AMS'!$X$30+SUM('[2]Bilan 2035 AMS'!$X$36:$X$40)+SUM('[2]Bilan 2035 AMS'!$X$44:$X$45)+'[2]Bilan 2035 AMS'!$X$47)/11.63</f>
        <v>0.71388194021352669</v>
      </c>
      <c r="S63" s="142">
        <f>SUM(O63:R63)</f>
        <v>26.012608063075426</v>
      </c>
    </row>
    <row r="64" spans="2:20" s="3" customFormat="1" x14ac:dyDescent="0.2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17.78136795</v>
      </c>
      <c r="J64" s="38">
        <f>VLOOKUP(F64,Résultats!$B$2:$AX$476,'T energie vecteurs'!T5,FALSE)</f>
        <v>1.6155734740000001</v>
      </c>
      <c r="K64" s="16">
        <f>VLOOKUP(G64,Résultats!$B$2:$AX$476,'T energie vecteurs'!T5,FALSE)</f>
        <v>7.1900108699999996E-5</v>
      </c>
      <c r="L64" s="95">
        <f t="shared" si="12"/>
        <v>19.397013324108702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2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9.2174341149999997</v>
      </c>
      <c r="J65" s="16">
        <f>VLOOKUP(F65,Résultats!$B$2:$AX$476,'T energie vecteurs'!T5,FALSE)</f>
        <v>3.4325235859999998</v>
      </c>
      <c r="K65" s="16">
        <f>VLOOKUP(G65,Résultats!$B$2:$AX$476,'T energie vecteurs'!T5,FALSE)</f>
        <v>0.70242858320000001</v>
      </c>
      <c r="L65" s="95">
        <f t="shared" si="12"/>
        <v>13.3523862842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2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0.15072083319999999</v>
      </c>
      <c r="I66" s="294">
        <f>VLOOKUP(E66,Résultats!$B$2:$AX$476,'T energie vecteurs'!T5,FALSE)</f>
        <v>4.4534202609999998</v>
      </c>
      <c r="J66" s="8">
        <f>VLOOKUP(F66,Résultats!$B$2:$AX$476,'T energie vecteurs'!T5,FALSE)</f>
        <v>13.53719901</v>
      </c>
      <c r="K66" s="8">
        <f>VLOOKUP(G66,Résultats!$B$2:$AX$476,'T energie vecteurs'!T5,FALSE)+8</f>
        <v>18.091849799999999</v>
      </c>
      <c r="L66" s="96">
        <f t="shared" si="12"/>
        <v>36.233189904200003</v>
      </c>
      <c r="N66" s="150" t="s">
        <v>21</v>
      </c>
      <c r="O66" s="29">
        <f>'[2]Bilan 2035 AMS'!$V$46/11.63</f>
        <v>0</v>
      </c>
      <c r="P66" s="28">
        <f>SUM('[2]Bilan 2035 AMS'!$V$41:$V$43)/11.63</f>
        <v>0.2803815090427012</v>
      </c>
      <c r="Q66" s="28">
        <f>'[2]Bilan 2035 AMS'!$V$13/11.63</f>
        <v>13.66998097163356</v>
      </c>
      <c r="R66" s="28">
        <f>('[2]Bilan 2035 AMS'!$V$22+'[2]Bilan 2035 AMS'!$V$30+SUM('[2]Bilan 2035 AMS'!$V$36:$V$40)+SUM('[2]Bilan 2035 AMS'!$V$44:$V$45)+'[2]Bilan 2035 AMS'!$V$47)/11.63</f>
        <v>18.205556198234998</v>
      </c>
      <c r="S66" s="142">
        <f t="shared" ref="S66:S72" si="13">SUM(O66:R66)</f>
        <v>32.155918678911263</v>
      </c>
    </row>
    <row r="67" spans="2:20" s="3" customFormat="1" x14ac:dyDescent="0.2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3.2625094319999999</v>
      </c>
      <c r="J67" s="8">
        <f>VLOOKUP(F67,Résultats!$B$2:$AX$476,'T energie vecteurs'!T5,FALSE)</f>
        <v>16.79881202</v>
      </c>
      <c r="K67" s="8">
        <f>VLOOKUP(G67,Résultats!$B$2:$AX$476,'T energie vecteurs'!T5,FALSE)</f>
        <v>8.2067157959999903</v>
      </c>
      <c r="L67" s="96">
        <f t="shared" si="12"/>
        <v>28.268037247999992</v>
      </c>
      <c r="N67" s="150" t="s">
        <v>22</v>
      </c>
      <c r="O67" s="29">
        <f>('[2]Bilan 2035 AMS'!$W$46)/11.63</f>
        <v>0</v>
      </c>
      <c r="P67" s="28">
        <f>SUM('[2]Bilan 2035 AMS'!$W$41:$W$43)/11.63</f>
        <v>0.29595297360942058</v>
      </c>
      <c r="Q67" s="28">
        <f>('[2]Bilan 2035 AMS'!$W$13)/11.63</f>
        <v>8.3287092566459684</v>
      </c>
      <c r="R67" s="28">
        <f>('[2]Bilan 2035 AMS'!$W$22+'[2]Bilan 2035 AMS'!$W$30+SUM('[2]Bilan 2035 AMS'!$W$36:$W$40)+SUM('[2]Bilan 2035 AMS'!$W$44:$W$45)+'[2]Bilan 2035 AMS'!$W$47)/11.63</f>
        <v>5.8183910708262125</v>
      </c>
      <c r="S67" s="142">
        <f t="shared" si="13"/>
        <v>14.443053301081601</v>
      </c>
    </row>
    <row r="68" spans="2:20" s="3" customFormat="1" x14ac:dyDescent="0.25">
      <c r="B68" s="60"/>
      <c r="C68" s="147" t="s">
        <v>23</v>
      </c>
      <c r="D68"/>
      <c r="E68"/>
      <c r="F68"/>
      <c r="G68"/>
      <c r="H68" s="8">
        <f>SUM(H69:H71)</f>
        <v>3.6687144988</v>
      </c>
      <c r="I68" s="8">
        <f>SUM(I69:I71)</f>
        <v>18.485433319999999</v>
      </c>
      <c r="J68" s="8">
        <f>SUM(J69:J71)</f>
        <v>11.3218752354</v>
      </c>
      <c r="K68" s="8">
        <f>SUM(K69:K71)</f>
        <v>15.442174574699999</v>
      </c>
      <c r="L68" s="96">
        <f t="shared" si="12"/>
        <v>48.918197628899996</v>
      </c>
      <c r="N68" s="150" t="s">
        <v>526</v>
      </c>
      <c r="O68" s="29">
        <f>O69+O70</f>
        <v>1.3911334709592624</v>
      </c>
      <c r="P68" s="28">
        <f t="shared" ref="P68:R68" si="14">P69+P70</f>
        <v>9.005548116801986</v>
      </c>
      <c r="Q68" s="28">
        <f t="shared" si="14"/>
        <v>11.209591158486214</v>
      </c>
      <c r="R68" s="28">
        <f t="shared" si="14"/>
        <v>12.668347584501593</v>
      </c>
      <c r="S68" s="142">
        <f t="shared" si="13"/>
        <v>34.274620330749059</v>
      </c>
    </row>
    <row r="69" spans="2:20" s="3" customFormat="1" x14ac:dyDescent="0.2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2.6751564189999999</v>
      </c>
      <c r="I69" s="16">
        <f>VLOOKUP(E69,Résultats!$B$2:$AX$476,'T energie vecteurs'!T5,FALSE)</f>
        <v>13.496489759999999</v>
      </c>
      <c r="J69" s="16">
        <f>VLOOKUP(F69,Résultats!$B$2:$AX$476,'T energie vecteurs'!T5,FALSE)</f>
        <v>10.974135589999999</v>
      </c>
      <c r="K69" s="16">
        <f>VLOOKUP(G69,Résultats!$B$2:$AX$476,'T energie vecteurs'!T5,FALSE)</f>
        <v>12.856406079999999</v>
      </c>
      <c r="L69" s="95">
        <f t="shared" si="12"/>
        <v>40.002187848999995</v>
      </c>
      <c r="N69" s="149" t="s">
        <v>527</v>
      </c>
      <c r="O69" s="143">
        <f>'[2]Bilan 2035 AMS'!$U$46/11.63</f>
        <v>0.3034226661306943</v>
      </c>
      <c r="P69" s="30">
        <f>SUM('[2]Bilan 2035 AMS'!$U$41:$U$43)/11.63</f>
        <v>0.87702223145539193</v>
      </c>
      <c r="Q69" s="30">
        <f>'[2]Bilan 2035 AMS'!$U$13/11.63</f>
        <v>11.209591158486214</v>
      </c>
      <c r="R69" s="30">
        <f>('[2]Bilan 2035 AMS'!$U$22+'[2]Bilan 2035 AMS'!$U$30+SUM('[2]Bilan 2035 AMS'!$U$36:$U$40)+SUM('[2]Bilan 2035 AMS'!$U$44:$U$45)+'[2]Bilan 2035 AMS'!$U$47)/11.63</f>
        <v>10.247916701535528</v>
      </c>
      <c r="S69" s="95">
        <f t="shared" si="13"/>
        <v>22.637952757607827</v>
      </c>
    </row>
    <row r="70" spans="2:20" s="3" customFormat="1" x14ac:dyDescent="0.2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0.99355807979999999</v>
      </c>
      <c r="I70" s="16">
        <f>VLOOKUP(E70,Résultats!$B$2:$AX$476,'T energie vecteurs'!T5,FALSE)</f>
        <v>2.271229355</v>
      </c>
      <c r="J70" s="16">
        <f>VLOOKUP(F70,Résultats!$B$2:$AX$476,'T energie vecteurs'!T5,FALSE)</f>
        <v>0</v>
      </c>
      <c r="K70" s="16">
        <f>VLOOKUP(G70,Résultats!$B$2:$AX$476,'T energie vecteurs'!T5,FALSE)</f>
        <v>2.2174577819999999</v>
      </c>
      <c r="L70" s="95">
        <f t="shared" si="12"/>
        <v>5.4822452168</v>
      </c>
      <c r="N70" s="149" t="s">
        <v>47</v>
      </c>
      <c r="O70" s="22">
        <f>'[2]Bilan 2035 AMS'!$E$52/11.63</f>
        <v>1.0877108048285682</v>
      </c>
      <c r="P70" s="16">
        <f>('[2]Bilan 2035 AMS'!$E$54+'[2]Bilan 2035 AMS'!$E$56)/11.63</f>
        <v>8.128525885346594</v>
      </c>
      <c r="Q70" s="16">
        <v>0</v>
      </c>
      <c r="R70" s="16">
        <f>('[2]Bilan 2035 AMS'!$E$53+'[2]Bilan 2035 AMS'!$E$55+'[2]Bilan 2035 AMS'!$E$57)/11.63</f>
        <v>2.4204308829660648</v>
      </c>
      <c r="S70" s="95">
        <f t="shared" si="13"/>
        <v>11.636667573141226</v>
      </c>
    </row>
    <row r="71" spans="2:20" s="3" customFormat="1" x14ac:dyDescent="0.2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2.717714205</v>
      </c>
      <c r="J71" s="16">
        <f>VLOOKUP(F71,Résultats!$B$2:$AX$476,'T energie vecteurs'!T5,FALSE)</f>
        <v>0.34773964540000002</v>
      </c>
      <c r="K71" s="16">
        <f>VLOOKUP(G71,Résultats!$B$2:$AX$476,'T energie vecteurs'!T5,FALSE)</f>
        <v>0.36831071269999999</v>
      </c>
      <c r="L71" s="95">
        <f t="shared" si="12"/>
        <v>3.4337645631</v>
      </c>
      <c r="N71" s="150" t="s">
        <v>25</v>
      </c>
      <c r="O71" s="29">
        <f>'[2]Bilan 2035 AMS'!$T$46/11.63</f>
        <v>0</v>
      </c>
      <c r="P71" s="28">
        <f>SUM('[2]Bilan 2035 AMS'!$T$41:$T$43)/11.63</f>
        <v>2.4228513277549277</v>
      </c>
      <c r="Q71" s="28">
        <f>'[2]Bilan 2035 AMS'!$T$13/11.63</f>
        <v>0.66316671372420477</v>
      </c>
      <c r="R71" s="28">
        <f>('[2]Bilan 2035 AMS'!$T$22+'[2]Bilan 2035 AMS'!$T$30+SUM('[2]Bilan 2035 AMS'!$T$36:$T$40)+SUM('[2]Bilan 2035 AMS'!$T$44:$T$45)+'[2]Bilan 2035 AMS'!$T$47)/11.63</f>
        <v>0.56933217653918211</v>
      </c>
      <c r="S71" s="142">
        <f t="shared" si="13"/>
        <v>3.6553502180183144</v>
      </c>
    </row>
    <row r="72" spans="2:20" s="3" customFormat="1" x14ac:dyDescent="0.25">
      <c r="B72" s="60"/>
      <c r="C72" s="23" t="s">
        <v>26</v>
      </c>
      <c r="D72" s="10"/>
      <c r="E72" s="10"/>
      <c r="F72" s="10"/>
      <c r="G72" s="10"/>
      <c r="H72" s="9">
        <f>SUM(H63,H66:H68)</f>
        <v>3.8194353319999998</v>
      </c>
      <c r="I72" s="9">
        <f>SUM(I63,I66:I68)</f>
        <v>53.200165077999998</v>
      </c>
      <c r="J72" s="9">
        <f>SUM(J63,J66:J68)</f>
        <v>46.705983325399998</v>
      </c>
      <c r="K72" s="9">
        <f>SUM(K63,K66:K68)</f>
        <v>42.44324065400869</v>
      </c>
      <c r="L72" s="98">
        <f t="shared" si="12"/>
        <v>146.16882438940868</v>
      </c>
      <c r="N72" s="151" t="s">
        <v>26</v>
      </c>
      <c r="O72" s="32">
        <f>O63+O66+O67+O68+O71</f>
        <v>1.3911334709592624</v>
      </c>
      <c r="P72" s="31">
        <f>P63+P66+P67+P68+P71</f>
        <v>32.372960722274421</v>
      </c>
      <c r="Q72" s="31">
        <f>Q63+Q66+Q67+Q68+Q71</f>
        <v>38.801947428286461</v>
      </c>
      <c r="R72" s="31">
        <f>R63+R66+R67+R68+R71</f>
        <v>37.975508970315509</v>
      </c>
      <c r="S72" s="144">
        <f t="shared" si="13"/>
        <v>110.54155059183566</v>
      </c>
    </row>
    <row r="73" spans="2:20" s="3" customFormat="1" x14ac:dyDescent="0.25">
      <c r="B73" s="60"/>
      <c r="K73" s="47"/>
    </row>
    <row r="74" spans="2:20" s="3" customFormat="1" x14ac:dyDescent="0.25">
      <c r="B74" s="60"/>
      <c r="K74" s="47"/>
    </row>
    <row r="75" spans="2:20" ht="31.5" x14ac:dyDescent="0.3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2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11.523150470221623</v>
      </c>
      <c r="Q76" s="28">
        <f>'[2]Bilan 2040 AMS'!$X$13/11.63</f>
        <v>7.3604305439237443</v>
      </c>
      <c r="R76" s="28">
        <f>('[2]Bilan 2040 AMS'!$X$22+'[2]Bilan 2040 AMS'!$X$30+SUM('[2]Bilan 2040 AMS'!$X$36:$X$40)+SUM('[2]Bilan 2040 AMS'!$X$44:$X$45)+'[2]Bilan 2040 AMS'!$X$47)/11.63</f>
        <v>0.82036919362281002</v>
      </c>
      <c r="S76" s="142">
        <f>SUM(O76:R76)</f>
        <v>19.703950207768177</v>
      </c>
      <c r="T76" s="75"/>
    </row>
    <row r="77" spans="2:20" x14ac:dyDescent="0.2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2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2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0.19376684200489136</v>
      </c>
      <c r="Q79" s="28">
        <f>'[2]Bilan 2040 AMS'!$V$13/11.63</f>
        <v>12.85664909149545</v>
      </c>
      <c r="R79" s="28">
        <f>('[2]Bilan 2040 AMS'!$V$22+'[2]Bilan 2040 AMS'!$V$30+SUM('[2]Bilan 2040 AMS'!$V$36:$V$40)+SUM('[2]Bilan 2040 AMS'!$V$44:$V$45)+'[2]Bilan 2040 AMS'!$V$47)/11.63</f>
        <v>17.88565150255387</v>
      </c>
      <c r="S79" s="142">
        <f t="shared" ref="S79:S85" si="15">SUM(O79:R79)</f>
        <v>30.936067436054209</v>
      </c>
      <c r="T79" s="75"/>
    </row>
    <row r="80" spans="2:20" x14ac:dyDescent="0.2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0.11521464135896119</v>
      </c>
      <c r="Q80" s="28">
        <f>('[2]Bilan 2040 AMS'!$W$13)/11.63</f>
        <v>7.9301963623766705</v>
      </c>
      <c r="R80" s="28">
        <f>('[2]Bilan 2040 AMS'!$W$22+'[2]Bilan 2040 AMS'!$W$30+SUM('[2]Bilan 2040 AMS'!$W$36:$W$40)+SUM('[2]Bilan 2040 AMS'!$W$44:$W$45)+'[2]Bilan 2040 AMS'!$W$47)/11.63</f>
        <v>5.8749549721390419</v>
      </c>
      <c r="S80" s="142">
        <f t="shared" si="15"/>
        <v>13.920365975874674</v>
      </c>
      <c r="T80" s="75"/>
    </row>
    <row r="81" spans="3:20" x14ac:dyDescent="0.25">
      <c r="M81" s="75"/>
      <c r="N81" s="150" t="s">
        <v>526</v>
      </c>
      <c r="O81" s="29">
        <f>O82+O83</f>
        <v>1.0663889333372438</v>
      </c>
      <c r="P81" s="28">
        <f t="shared" ref="P81:R81" si="16">P82+P83</f>
        <v>7.9766529525380374</v>
      </c>
      <c r="Q81" s="28">
        <f t="shared" si="16"/>
        <v>11.573158932200231</v>
      </c>
      <c r="R81" s="28">
        <f t="shared" si="16"/>
        <v>12.414361661716427</v>
      </c>
      <c r="S81" s="142">
        <f t="shared" si="15"/>
        <v>33.030562479791939</v>
      </c>
      <c r="T81" s="75"/>
    </row>
    <row r="82" spans="3:20" x14ac:dyDescent="0.25">
      <c r="M82" s="16"/>
      <c r="N82" s="149" t="s">
        <v>527</v>
      </c>
      <c r="O82" s="143">
        <f>'[2]Bilan 2040 AMS'!$U$46/11.63</f>
        <v>0.23939709850813815</v>
      </c>
      <c r="P82" s="30">
        <f>SUM('[2]Bilan 2040 AMS'!$U$41:$U$43)/11.63</f>
        <v>0.63084948483483205</v>
      </c>
      <c r="Q82" s="30">
        <f>'[2]Bilan 2040 AMS'!$U$13/11.63</f>
        <v>11.573158932200231</v>
      </c>
      <c r="R82" s="30">
        <f>('[2]Bilan 2040 AMS'!$U$22+'[2]Bilan 2040 AMS'!$U$30+SUM('[2]Bilan 2040 AMS'!$U$36:$U$40)+SUM('[2]Bilan 2040 AMS'!$U$44:$U$45)+'[2]Bilan 2040 AMS'!$U$47)/11.63</f>
        <v>9.450455548627243</v>
      </c>
      <c r="S82" s="95">
        <f t="shared" si="15"/>
        <v>21.893861064170444</v>
      </c>
      <c r="T82" s="16"/>
    </row>
    <row r="83" spans="3:20" x14ac:dyDescent="0.25">
      <c r="M83" s="16"/>
      <c r="N83" s="149" t="s">
        <v>47</v>
      </c>
      <c r="O83" s="22">
        <f>'[2]Bilan 2040 AMS'!$E$52/11.63</f>
        <v>0.82699183482910565</v>
      </c>
      <c r="P83" s="16">
        <f>('[2]Bilan 2040 AMS'!$E$54+'[2]Bilan 2040 AMS'!$E$56)/11.63</f>
        <v>7.3458034677032051</v>
      </c>
      <c r="Q83" s="16">
        <v>0</v>
      </c>
      <c r="R83" s="16">
        <f>('[2]Bilan 2040 AMS'!$E$53+'[2]Bilan 2040 AMS'!$E$55+'[2]Bilan 2040 AMS'!$E$57)/11.63</f>
        <v>2.9639061130891839</v>
      </c>
      <c r="S83" s="95">
        <f t="shared" si="15"/>
        <v>11.136701415621495</v>
      </c>
      <c r="T83" s="16"/>
    </row>
    <row r="84" spans="3:20" x14ac:dyDescent="0.2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2.1409186750914735</v>
      </c>
      <c r="Q84" s="28">
        <f>'[2]Bilan 2040 AMS'!$T$13/11.63</f>
        <v>0.66734563361970334</v>
      </c>
      <c r="R84" s="28">
        <f>('[2]Bilan 2040 AMS'!$T$22+'[2]Bilan 2040 AMS'!$T$30+SUM('[2]Bilan 2040 AMS'!$T$36:$T$40)+SUM('[2]Bilan 2040 AMS'!$T$44:$T$45)+'[2]Bilan 2040 AMS'!$T$47)/11.63</f>
        <v>0.67058891315334579</v>
      </c>
      <c r="S84" s="142">
        <f t="shared" si="15"/>
        <v>3.4788532218645227</v>
      </c>
      <c r="T84" s="16"/>
    </row>
    <row r="85" spans="3:20" x14ac:dyDescent="0.25">
      <c r="M85" s="79"/>
      <c r="N85" s="151" t="s">
        <v>26</v>
      </c>
      <c r="O85" s="32">
        <f>O76+O79+O80+O81+O84</f>
        <v>1.0663889333372438</v>
      </c>
      <c r="P85" s="31">
        <f>P76+P79+P80+P81+P84</f>
        <v>21.949703581214987</v>
      </c>
      <c r="Q85" s="31">
        <f>Q76+Q79+Q80+Q81+Q84</f>
        <v>40.387780563615799</v>
      </c>
      <c r="R85" s="31">
        <f>R76+R79+R80+R81+R84</f>
        <v>37.665926243185496</v>
      </c>
      <c r="S85" s="144">
        <f t="shared" si="15"/>
        <v>101.06979932135353</v>
      </c>
      <c r="T85" s="79"/>
    </row>
    <row r="86" spans="3:20" s="3" customFormat="1" x14ac:dyDescent="0.25"/>
    <row r="87" spans="3:20" s="3" customFormat="1" x14ac:dyDescent="0.25"/>
    <row r="88" spans="3:20" ht="31.5" x14ac:dyDescent="0.3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25">
      <c r="C89" s="147" t="s">
        <v>18</v>
      </c>
      <c r="H89" s="8">
        <f>SUM(H90:H91)</f>
        <v>0</v>
      </c>
      <c r="I89" s="8">
        <f>SUM(I90:I91)</f>
        <v>11.614663003</v>
      </c>
      <c r="J89" s="8">
        <f>SUM(J90:J91)</f>
        <v>9.9084144149999993</v>
      </c>
      <c r="K89" s="8">
        <f>SUM(K90:K91)</f>
        <v>0.9867294620375</v>
      </c>
      <c r="L89" s="96">
        <f t="shared" ref="L89:L98" si="17">SUM(H89:K89)</f>
        <v>22.509806880037498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1.3985435581551227</v>
      </c>
      <c r="Q89" s="28">
        <f>'[2]Bilan 2050 AMS'!$X$13/11.63</f>
        <v>9.4962816335190112</v>
      </c>
      <c r="R89" s="28">
        <f>('[2]Bilan 2050 AMS'!$X$22+'[2]Bilan 2050 AMS'!$X$30+SUM('[2]Bilan 2050 AMS'!$X$36:$X$40)+SUM('[2]Bilan 2050 AMS'!$X$44:$X$45)+'[2]Bilan 2050 AMS'!$X$47)/11.63</f>
        <v>0.90796012430314721</v>
      </c>
      <c r="S89" s="142">
        <f>SUM(O89:R89)</f>
        <v>11.80278531597728</v>
      </c>
      <c r="T89" s="270"/>
    </row>
    <row r="90" spans="3:20" x14ac:dyDescent="0.2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8.046692256</v>
      </c>
      <c r="J90" s="16">
        <f>VLOOKUP(F90,Résultats!$B$2:$AX$476,'T energie vecteurs'!W5,FALSE)</f>
        <v>5.1092447009999997</v>
      </c>
      <c r="K90" s="16">
        <f>VLOOKUP(G90,Résultats!$B$2:$AX$476,'T energie vecteurs'!W5,FALSE)</f>
        <v>4.86642375E-5</v>
      </c>
      <c r="L90" s="95">
        <f>SUM(H90:K90)</f>
        <v>13.1559856212375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2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34">
        <f>VLOOKUP(E91,Résultats!$B$2:$AX$476,'T energie vecteurs'!W5,FALSE)</f>
        <v>3.5679707469999999</v>
      </c>
      <c r="J91" s="34">
        <f>VLOOKUP(F91,Résultats!$B$2:$AX$476,'T energie vecteurs'!W5,FALSE)</f>
        <v>4.7991697139999996</v>
      </c>
      <c r="K91" s="16">
        <f>VLOOKUP(G91,Résultats!$B$2:$AX$476,'T energie vecteurs'!W5,FALSE)</f>
        <v>0.98668079779999995</v>
      </c>
      <c r="L91" s="95">
        <f>SUM(H91:K91)</f>
        <v>9.3538212588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2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0.10490287600000001</v>
      </c>
      <c r="I92" s="8">
        <f>VLOOKUP(E92,Résultats!$B$2:$AX$476,'T energie vecteurs'!W5,FALSE)</f>
        <v>2.9834392869999999</v>
      </c>
      <c r="J92" s="8">
        <f>VLOOKUP(F92,Résultats!$B$2:$AX$476,'T energie vecteurs'!W5,FALSE)</f>
        <v>14.371493940000001</v>
      </c>
      <c r="K92" s="8">
        <f>VLOOKUP(G92,Résultats!$B$2:$AX$476,'T energie vecteurs'!W5,FALSE)+8</f>
        <v>15.83748164</v>
      </c>
      <c r="L92" s="96">
        <f t="shared" si="17"/>
        <v>33.297317743000001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1.6616930926769611E-2</v>
      </c>
      <c r="Q92" s="28">
        <f>'[2]Bilan 2050 AMS'!$V$13/11.63</f>
        <v>11.097613013386876</v>
      </c>
      <c r="R92" s="28">
        <f>('[2]Bilan 2050 AMS'!$V$22+'[2]Bilan 2050 AMS'!$V$30+SUM('[2]Bilan 2050 AMS'!$V$36:$V$40)+SUM('[2]Bilan 2050 AMS'!$V$44:$V$45)+'[2]Bilan 2050 AMS'!$V$47)/11.63</f>
        <v>17.665401848404688</v>
      </c>
      <c r="S92" s="142">
        <f t="shared" ref="S92:S98" si="18">SUM(O92:R92)</f>
        <v>28.779631792718334</v>
      </c>
      <c r="T92" s="270"/>
    </row>
    <row r="93" spans="3:20" x14ac:dyDescent="0.2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2.8232759949999999</v>
      </c>
      <c r="J93" s="8">
        <f>VLOOKUP(F93,Résultats!$B$2:$AX$476,'T energie vecteurs'!W5,FALSE)</f>
        <v>17.637092079999999</v>
      </c>
      <c r="K93" s="8">
        <f>VLOOKUP(G93,Résultats!$B$2:$AX$476,'T energie vecteurs'!W5,FALSE)</f>
        <v>6.8155373900000003</v>
      </c>
      <c r="L93" s="96">
        <f t="shared" si="17"/>
        <v>27.275905464999997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1.1267336638591747E-2</v>
      </c>
      <c r="Q93" s="28">
        <f>('[2]Bilan 2050 AMS'!$W$13)/11.63</f>
        <v>7.0135260544850855</v>
      </c>
      <c r="R93" s="28">
        <f>('[2]Bilan 2050 AMS'!$W$22+'[2]Bilan 2050 AMS'!$W$30+SUM('[2]Bilan 2050 AMS'!$W$36:$W$40)+SUM('[2]Bilan 2050 AMS'!$W$44:$W$45)+'[2]Bilan 2050 AMS'!$W$47)/11.63</f>
        <v>5.3974994937181009</v>
      </c>
      <c r="S93" s="142">
        <f t="shared" si="18"/>
        <v>12.422292884841777</v>
      </c>
      <c r="T93" s="270"/>
    </row>
    <row r="94" spans="3:20" x14ac:dyDescent="0.25">
      <c r="C94" s="147" t="s">
        <v>23</v>
      </c>
      <c r="H94" s="8">
        <f>SUM(H95:H97)</f>
        <v>4.49790036</v>
      </c>
      <c r="I94" s="8">
        <f>SUM(I95:I97)</f>
        <v>21.412021469999999</v>
      </c>
      <c r="J94" s="8">
        <f>SUM(J95:J97)</f>
        <v>16.254775940599998</v>
      </c>
      <c r="K94" s="8">
        <f>SUM(K95:K97)</f>
        <v>18.1256202852</v>
      </c>
      <c r="L94" s="96">
        <f t="shared" si="17"/>
        <v>60.2903180558</v>
      </c>
      <c r="M94" s="75"/>
      <c r="N94" s="150" t="s">
        <v>526</v>
      </c>
      <c r="O94" s="29">
        <f>O95+O96</f>
        <v>0.50999043873635208</v>
      </c>
      <c r="P94" s="28">
        <f t="shared" ref="P94:R94" si="19">P95+P96</f>
        <v>6.210920806222556</v>
      </c>
      <c r="Q94" s="28">
        <f t="shared" si="19"/>
        <v>11.841180566367466</v>
      </c>
      <c r="R94" s="28">
        <f t="shared" si="19"/>
        <v>11.611861398619791</v>
      </c>
      <c r="S94" s="142">
        <f t="shared" si="18"/>
        <v>30.173953209946166</v>
      </c>
      <c r="T94" s="270"/>
    </row>
    <row r="95" spans="3:20" x14ac:dyDescent="0.2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3.265084995</v>
      </c>
      <c r="I95" s="16">
        <f>VLOOKUP(E95,Résultats!$B$2:$AX$476,'T energie vecteurs'!W5,FALSE)</f>
        <v>15.1878481</v>
      </c>
      <c r="J95" s="16">
        <f>VLOOKUP(F95,Résultats!$B$2:$AX$476,'T energie vecteurs'!W5,FALSE)</f>
        <v>15.71288375</v>
      </c>
      <c r="K95" s="16">
        <f>VLOOKUP(G95,Résultats!$B$2:$AX$476,'T energie vecteurs'!W5,FALSE)</f>
        <v>14.885441650000001</v>
      </c>
      <c r="L95" s="95">
        <f t="shared" si="17"/>
        <v>49.051258494999999</v>
      </c>
      <c r="M95" s="16"/>
      <c r="N95" s="149" t="s">
        <v>527</v>
      </c>
      <c r="O95" s="143">
        <f>'[2]Bilan 2050 AMS'!$U$46/11.63</f>
        <v>0.11044156358856616</v>
      </c>
      <c r="P95" s="30">
        <f>SUM('[2]Bilan 2050 AMS'!$U$41:$U$43)/11.63</f>
        <v>0.17957005331488499</v>
      </c>
      <c r="Q95" s="30">
        <f>'[2]Bilan 2050 AMS'!$U$13/11.63</f>
        <v>11.841180566367466</v>
      </c>
      <c r="R95" s="30">
        <f>('[2]Bilan 2050 AMS'!$U$22+'[2]Bilan 2050 AMS'!$U$30+SUM('[2]Bilan 2050 AMS'!$U$36:$U$40)+SUM('[2]Bilan 2050 AMS'!$U$44:$U$45)+'[2]Bilan 2050 AMS'!$U$47)/11.63</f>
        <v>7.9200329817239066</v>
      </c>
      <c r="S95" s="95">
        <f t="shared" si="18"/>
        <v>20.051225164994825</v>
      </c>
      <c r="T95" s="270"/>
    </row>
    <row r="96" spans="3:20" x14ac:dyDescent="0.2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1.232815365</v>
      </c>
      <c r="I96" s="16">
        <f>VLOOKUP(E96,Résultats!$B$2:$AX$476,'T energie vecteurs'!W5,FALSE)</f>
        <v>2.8649850739999998</v>
      </c>
      <c r="J96" s="16">
        <f>VLOOKUP(F96,Résultats!$B$2:$AX$476,'T energie vecteurs'!W5,FALSE)</f>
        <v>0</v>
      </c>
      <c r="K96" s="16">
        <f>VLOOKUP(G96,Résultats!$B$2:$AX$476,'T energie vecteurs'!W5,FALSE)</f>
        <v>2.7630794519999999</v>
      </c>
      <c r="L96" s="95">
        <f t="shared" si="17"/>
        <v>6.8608798909999997</v>
      </c>
      <c r="M96" s="16"/>
      <c r="N96" s="149" t="s">
        <v>47</v>
      </c>
      <c r="O96" s="22">
        <f>'[2]Bilan 2050 AMS'!$E$52/11.63</f>
        <v>0.39954887514778586</v>
      </c>
      <c r="P96" s="16">
        <f>('[2]Bilan 2050 AMS'!$E$54+'[2]Bilan 2050 AMS'!$E$56)/11.63</f>
        <v>6.0313507529076711</v>
      </c>
      <c r="Q96" s="16">
        <v>0</v>
      </c>
      <c r="R96" s="16">
        <f>('[2]Bilan 2050 AMS'!$E$53+'[2]Bilan 2050 AMS'!$E$55+'[2]Bilan 2050 AMS'!$E$57)/11.63</f>
        <v>3.691828416895885</v>
      </c>
      <c r="S96" s="95">
        <f t="shared" si="18"/>
        <v>10.122728044951341</v>
      </c>
      <c r="T96" s="270"/>
    </row>
    <row r="97" spans="3:20" x14ac:dyDescent="0.2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3.3591882960000001</v>
      </c>
      <c r="J97" s="16">
        <f>VLOOKUP(F97,Résultats!$B$2:$AX$476,'T energie vecteurs'!W5,FALSE)</f>
        <v>0.54189219060000005</v>
      </c>
      <c r="K97" s="16">
        <f>VLOOKUP(G97,Résultats!$B$2:$AX$476,'T energie vecteurs'!W5,FALSE)</f>
        <v>0.4770991832</v>
      </c>
      <c r="L97" s="95">
        <f t="shared" si="17"/>
        <v>4.3781796697999997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1.4717761593144036</v>
      </c>
      <c r="Q97" s="28">
        <f>'[2]Bilan 2050 AMS'!$T$13/11.63</f>
        <v>0.67462774966663508</v>
      </c>
      <c r="R97" s="28">
        <f>('[2]Bilan 2050 AMS'!$T$22+'[2]Bilan 2050 AMS'!$T$30+SUM('[2]Bilan 2050 AMS'!$T$36:$T$40)+SUM('[2]Bilan 2050 AMS'!$T$44:$T$45)+'[2]Bilan 2050 AMS'!$T$47)/11.63</f>
        <v>0.8884159129156487</v>
      </c>
      <c r="S97" s="142">
        <f t="shared" si="18"/>
        <v>3.0348198218966873</v>
      </c>
      <c r="T97" s="270"/>
    </row>
    <row r="98" spans="3:20" x14ac:dyDescent="0.25">
      <c r="C98" s="23" t="s">
        <v>26</v>
      </c>
      <c r="D98" s="10"/>
      <c r="E98" s="10"/>
      <c r="F98" s="10"/>
      <c r="G98" s="10"/>
      <c r="H98" s="9">
        <f>SUM(H89,H92:H94)</f>
        <v>4.6028032359999997</v>
      </c>
      <c r="I98" s="9">
        <f>SUM(I89,I92:I94)</f>
        <v>38.833399755000002</v>
      </c>
      <c r="J98" s="9">
        <f>SUM(J89,J92:J94)</f>
        <v>58.171776375599997</v>
      </c>
      <c r="K98" s="9">
        <f>SUM(K89,K92:K94)</f>
        <v>41.765368777237498</v>
      </c>
      <c r="L98" s="98">
        <f t="shared" si="17"/>
        <v>143.37334814383752</v>
      </c>
      <c r="M98" s="79"/>
      <c r="N98" s="151" t="s">
        <v>26</v>
      </c>
      <c r="O98" s="32">
        <f>O89+O92+O93+O94+O97</f>
        <v>0.50999043873635208</v>
      </c>
      <c r="P98" s="31">
        <f>P89+P92+P93+P94+P97</f>
        <v>9.1091247912574431</v>
      </c>
      <c r="Q98" s="31">
        <f>Q89+Q92+Q93+Q94+Q97</f>
        <v>40.123229017425068</v>
      </c>
      <c r="R98" s="31">
        <f>R89+R92+R93+R94+R97</f>
        <v>36.471138777961372</v>
      </c>
      <c r="S98" s="144">
        <f t="shared" si="18"/>
        <v>86.213483025380242</v>
      </c>
      <c r="T98" s="79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2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2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1.5" x14ac:dyDescent="0.3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2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10.216119444844878</v>
      </c>
      <c r="Q104" s="286">
        <f t="shared" si="20"/>
        <v>0.41213278148098809</v>
      </c>
      <c r="R104" s="286">
        <f t="shared" si="20"/>
        <v>7.8769337734352796E-2</v>
      </c>
      <c r="S104" s="287">
        <f t="shared" si="20"/>
        <v>10.707021564060218</v>
      </c>
    </row>
    <row r="105" spans="3:20" s="3" customFormat="1" x14ac:dyDescent="0.2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8.046692256</v>
      </c>
      <c r="Q105" s="34">
        <f t="shared" si="20"/>
        <v>5.1092447009999997</v>
      </c>
      <c r="R105" s="34">
        <f t="shared" si="20"/>
        <v>4.86642375E-5</v>
      </c>
      <c r="S105" s="280">
        <f t="shared" si="20"/>
        <v>13.1559856212375</v>
      </c>
    </row>
    <row r="106" spans="3:20" s="3" customFormat="1" x14ac:dyDescent="0.2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3.5679707469999999</v>
      </c>
      <c r="Q106" s="34">
        <f t="shared" si="20"/>
        <v>4.7991697139999996</v>
      </c>
      <c r="R106" s="34">
        <f t="shared" si="20"/>
        <v>0.98668079779999995</v>
      </c>
      <c r="S106" s="280">
        <f t="shared" si="20"/>
        <v>9.3538212588</v>
      </c>
    </row>
    <row r="107" spans="3:20" s="3" customFormat="1" x14ac:dyDescent="0.2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0.10490287600000001</v>
      </c>
      <c r="P107" s="286">
        <f t="shared" si="20"/>
        <v>2.9668223560732305</v>
      </c>
      <c r="Q107" s="286">
        <f t="shared" si="20"/>
        <v>3.2738809266131241</v>
      </c>
      <c r="R107" s="286">
        <f t="shared" si="20"/>
        <v>-1.8279202084046879</v>
      </c>
      <c r="S107" s="287">
        <f t="shared" si="20"/>
        <v>4.5176859502816669</v>
      </c>
    </row>
    <row r="108" spans="3:20" s="3" customFormat="1" x14ac:dyDescent="0.2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2.8120086583614081</v>
      </c>
      <c r="Q108" s="286">
        <f t="shared" si="20"/>
        <v>10.623566025514913</v>
      </c>
      <c r="R108" s="286">
        <f t="shared" si="20"/>
        <v>1.4180378962818994</v>
      </c>
      <c r="S108" s="287">
        <f t="shared" si="20"/>
        <v>14.85361258015822</v>
      </c>
    </row>
    <row r="109" spans="3:20" s="3" customFormat="1" x14ac:dyDescent="0.2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3.9879099212636477</v>
      </c>
      <c r="P109" s="286">
        <f t="shared" si="20"/>
        <v>15.201100663777442</v>
      </c>
      <c r="Q109" s="286">
        <f t="shared" si="20"/>
        <v>4.413595374232532</v>
      </c>
      <c r="R109" s="286">
        <f t="shared" si="20"/>
        <v>6.5137588865802094</v>
      </c>
      <c r="S109" s="287">
        <f t="shared" si="20"/>
        <v>30.116364845853834</v>
      </c>
    </row>
    <row r="110" spans="3:20" s="3" customFormat="1" x14ac:dyDescent="0.2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3.1546434314114338</v>
      </c>
      <c r="P110" s="271">
        <f t="shared" si="20"/>
        <v>15.008278046685115</v>
      </c>
      <c r="Q110" s="271">
        <f t="shared" si="20"/>
        <v>3.8717031836325333</v>
      </c>
      <c r="R110" s="271">
        <f t="shared" si="20"/>
        <v>6.9654086682760941</v>
      </c>
      <c r="S110" s="280">
        <f t="shared" si="20"/>
        <v>29.000033330005174</v>
      </c>
    </row>
    <row r="111" spans="3:20" s="3" customFormat="1" x14ac:dyDescent="0.2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0.83326648985221419</v>
      </c>
      <c r="P111" s="34">
        <f t="shared" si="20"/>
        <v>-3.1663656789076713</v>
      </c>
      <c r="Q111" s="34">
        <f t="shared" si="20"/>
        <v>0</v>
      </c>
      <c r="R111" s="34">
        <f t="shared" si="20"/>
        <v>-0.9287489648958851</v>
      </c>
      <c r="S111" s="280">
        <f t="shared" si="20"/>
        <v>-3.2618481539513411</v>
      </c>
    </row>
    <row r="112" spans="3:20" s="3" customFormat="1" x14ac:dyDescent="0.2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1.8874121366855965</v>
      </c>
      <c r="Q112" s="271">
        <f t="shared" si="20"/>
        <v>-0.13273555906663503</v>
      </c>
      <c r="R112" s="271">
        <f t="shared" si="20"/>
        <v>-0.4113167297156487</v>
      </c>
      <c r="S112" s="280">
        <f t="shared" si="20"/>
        <v>1.3433598479033124</v>
      </c>
    </row>
    <row r="113" spans="3:19" s="3" customFormat="1" x14ac:dyDescent="0.2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4.0928127972636474</v>
      </c>
      <c r="P113" s="292">
        <f t="shared" si="20"/>
        <v>29.724274963742559</v>
      </c>
      <c r="Q113" s="292">
        <f t="shared" si="20"/>
        <v>18.048547358174929</v>
      </c>
      <c r="R113" s="292">
        <f t="shared" si="20"/>
        <v>5.2942299992761264</v>
      </c>
      <c r="S113" s="293">
        <f t="shared" si="20"/>
        <v>57.159865118457276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pans="3:3" s="3" customFormat="1" x14ac:dyDescent="0.25"/>
    <row r="178" spans="3:3" s="3" customFormat="1" x14ac:dyDescent="0.25">
      <c r="C178" s="3">
        <f>0</f>
        <v>0</v>
      </c>
    </row>
    <row r="179" spans="3:3" s="3" customFormat="1" x14ac:dyDescent="0.25"/>
    <row r="180" spans="3:3" s="3" customFormat="1" x14ac:dyDescent="0.25"/>
    <row r="181" spans="3:3" s="3" customFormat="1" x14ac:dyDescent="0.25"/>
    <row r="182" spans="3:3" s="3" customFormat="1" x14ac:dyDescent="0.25"/>
    <row r="183" spans="3:3" s="3" customFormat="1" x14ac:dyDescent="0.25"/>
    <row r="184" spans="3:3" s="3" customFormat="1" x14ac:dyDescent="0.25"/>
    <row r="185" spans="3:3" s="3" customFormat="1" x14ac:dyDescent="0.25"/>
    <row r="186" spans="3:3" s="3" customFormat="1" x14ac:dyDescent="0.25"/>
    <row r="187" spans="3:3" s="3" customFormat="1" x14ac:dyDescent="0.25"/>
    <row r="188" spans="3:3" s="3" customFormat="1" x14ac:dyDescent="0.25"/>
    <row r="189" spans="3:3" s="3" customFormat="1" x14ac:dyDescent="0.25"/>
    <row r="190" spans="3:3" s="3" customFormat="1" x14ac:dyDescent="0.25"/>
    <row r="191" spans="3:3" s="3" customFormat="1" x14ac:dyDescent="0.25"/>
    <row r="192" spans="3:3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7" max="49" width="11.7109375" customWidth="1"/>
    <col min="50" max="50" width="21.85546875" customWidth="1"/>
    <col min="51" max="52" width="11.7109375" customWidth="1"/>
  </cols>
  <sheetData>
    <row r="1" spans="1:49" ht="51.75" thickBot="1" x14ac:dyDescent="0.3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2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84.624034699999996</v>
      </c>
      <c r="G3">
        <v>81.350010740000002</v>
      </c>
      <c r="H3">
        <v>78.016527760000002</v>
      </c>
      <c r="I3">
        <v>77.952952170000003</v>
      </c>
      <c r="J3">
        <v>76.87966711</v>
      </c>
      <c r="K3">
        <v>73.554995969999894</v>
      </c>
      <c r="L3">
        <v>71.667985569999999</v>
      </c>
      <c r="M3">
        <v>71.197435960000007</v>
      </c>
      <c r="N3">
        <v>71.374922920000003</v>
      </c>
      <c r="O3">
        <v>71.884232310000002</v>
      </c>
      <c r="P3">
        <v>70.87404986</v>
      </c>
      <c r="Q3">
        <v>69.014602589999996</v>
      </c>
      <c r="R3">
        <v>68.32732987</v>
      </c>
      <c r="S3">
        <v>67.369891659999894</v>
      </c>
      <c r="T3">
        <v>66.537526990000003</v>
      </c>
      <c r="U3">
        <v>66.038242299999894</v>
      </c>
      <c r="V3">
        <v>65.779109340000005</v>
      </c>
      <c r="W3">
        <v>64.34853742</v>
      </c>
      <c r="X3">
        <v>62.815208140000003</v>
      </c>
      <c r="Y3">
        <v>61.283183190000003</v>
      </c>
      <c r="Z3">
        <v>59.914296499999999</v>
      </c>
      <c r="AA3">
        <v>58.660616480000002</v>
      </c>
      <c r="AB3">
        <v>57.494507429999999</v>
      </c>
      <c r="AC3">
        <v>56.38460482</v>
      </c>
      <c r="AD3">
        <v>55.294103030000002</v>
      </c>
      <c r="AE3">
        <v>54.206352959999997</v>
      </c>
      <c r="AF3">
        <v>53.115411850000001</v>
      </c>
      <c r="AG3">
        <v>52.019440629999998</v>
      </c>
      <c r="AH3">
        <v>50.928935719999998</v>
      </c>
      <c r="AI3">
        <v>49.828973449999999</v>
      </c>
      <c r="AJ3">
        <v>48.73257005</v>
      </c>
      <c r="AK3">
        <v>47.654733200000003</v>
      </c>
      <c r="AL3">
        <v>46.590548949999999</v>
      </c>
      <c r="AM3">
        <v>45.543220730000002</v>
      </c>
      <c r="AN3">
        <v>44.486473429999997</v>
      </c>
      <c r="AO3">
        <v>43.429100890000001</v>
      </c>
      <c r="AP3">
        <v>42.382320370000002</v>
      </c>
      <c r="AQ3">
        <v>41.362013210000001</v>
      </c>
      <c r="AR3">
        <v>40.362360260000003</v>
      </c>
      <c r="AS3">
        <v>39.402610459999998</v>
      </c>
      <c r="AT3">
        <v>38.478098430000003</v>
      </c>
      <c r="AU3">
        <v>37.589746910000002</v>
      </c>
      <c r="AV3">
        <v>36.743160979999999</v>
      </c>
      <c r="AW3">
        <v>35.968414680000002</v>
      </c>
    </row>
    <row r="4" spans="1:49" x14ac:dyDescent="0.2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83.517358490000007</v>
      </c>
      <c r="G4">
        <v>79.897265419999997</v>
      </c>
      <c r="H4">
        <v>76.252168130000001</v>
      </c>
      <c r="I4">
        <v>75.820985500000006</v>
      </c>
      <c r="J4">
        <v>74.41485342</v>
      </c>
      <c r="K4">
        <v>70.851914699999995</v>
      </c>
      <c r="L4">
        <v>68.699866200000002</v>
      </c>
      <c r="M4">
        <v>67.918224760000001</v>
      </c>
      <c r="N4">
        <v>67.757738599999996</v>
      </c>
      <c r="O4">
        <v>68.038306980000002</v>
      </c>
      <c r="P4">
        <v>66.871610649999994</v>
      </c>
      <c r="Q4">
        <v>64.901466470000003</v>
      </c>
      <c r="R4">
        <v>64.03056565</v>
      </c>
      <c r="S4">
        <v>64.110249179999997</v>
      </c>
      <c r="T4">
        <v>63.119974030000002</v>
      </c>
      <c r="U4">
        <v>62.451720950000002</v>
      </c>
      <c r="V4">
        <v>62.014854720000002</v>
      </c>
      <c r="W4">
        <v>60.549950549999998</v>
      </c>
      <c r="X4">
        <v>58.992778510000001</v>
      </c>
      <c r="Y4">
        <v>57.554166870000003</v>
      </c>
      <c r="Z4">
        <v>56.26876867</v>
      </c>
      <c r="AA4">
        <v>55.091570400000002</v>
      </c>
      <c r="AB4">
        <v>53.995554079999998</v>
      </c>
      <c r="AC4">
        <v>52.952302799999998</v>
      </c>
      <c r="AD4">
        <v>51.931000849999997</v>
      </c>
      <c r="AE4">
        <v>50.912322690000003</v>
      </c>
      <c r="AF4">
        <v>49.890690130000003</v>
      </c>
      <c r="AG4">
        <v>48.863937810000003</v>
      </c>
      <c r="AH4">
        <v>47.842363460000001</v>
      </c>
      <c r="AI4">
        <v>46.80776316</v>
      </c>
      <c r="AJ4">
        <v>45.776497710000001</v>
      </c>
      <c r="AK4">
        <v>44.762663060000001</v>
      </c>
      <c r="AL4">
        <v>43.762124569999997</v>
      </c>
      <c r="AM4">
        <v>42.77741013</v>
      </c>
      <c r="AN4">
        <v>41.775105029999999</v>
      </c>
      <c r="AO4">
        <v>40.772308690000003</v>
      </c>
      <c r="AP4">
        <v>39.779555559999999</v>
      </c>
      <c r="AQ4">
        <v>38.811746110000001</v>
      </c>
      <c r="AR4">
        <v>37.863407479999999</v>
      </c>
      <c r="AS4">
        <v>36.951196090000003</v>
      </c>
      <c r="AT4">
        <v>36.072342249999998</v>
      </c>
      <c r="AU4">
        <v>35.227688239999999</v>
      </c>
      <c r="AV4">
        <v>34.422460719999997</v>
      </c>
      <c r="AW4">
        <v>33.684793249999998</v>
      </c>
    </row>
    <row r="5" spans="1:49" x14ac:dyDescent="0.2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1.1066762139999999</v>
      </c>
      <c r="G5">
        <v>1.4527453210000001</v>
      </c>
      <c r="H5">
        <v>1.764359631</v>
      </c>
      <c r="I5">
        <v>2.1319666709999998</v>
      </c>
      <c r="J5">
        <v>2.4648136909999998</v>
      </c>
      <c r="K5">
        <v>2.7030812740000001</v>
      </c>
      <c r="L5">
        <v>2.9681193719999999</v>
      </c>
      <c r="M5">
        <v>3.2792111959999999</v>
      </c>
      <c r="N5">
        <v>3.617184322</v>
      </c>
      <c r="O5">
        <v>3.8459253219999998</v>
      </c>
      <c r="P5">
        <v>4.0024392070000001</v>
      </c>
      <c r="Q5">
        <v>4.1131361200000001</v>
      </c>
      <c r="R5">
        <v>4.2967642179999999</v>
      </c>
      <c r="S5">
        <v>3.2596424719999999</v>
      </c>
      <c r="T5">
        <v>3.4175529560000002</v>
      </c>
      <c r="U5">
        <v>3.5865213520000001</v>
      </c>
      <c r="V5">
        <v>3.7642546229999998</v>
      </c>
      <c r="W5">
        <v>3.798586866</v>
      </c>
      <c r="X5">
        <v>3.822429632</v>
      </c>
      <c r="Y5">
        <v>3.7290163270000001</v>
      </c>
      <c r="Z5">
        <v>3.6455278359999999</v>
      </c>
      <c r="AA5">
        <v>3.5690460850000001</v>
      </c>
      <c r="AB5">
        <v>3.498953357</v>
      </c>
      <c r="AC5">
        <v>3.4323020130000002</v>
      </c>
      <c r="AD5">
        <v>3.3631021759999999</v>
      </c>
      <c r="AE5">
        <v>3.2940302680000002</v>
      </c>
      <c r="AF5">
        <v>3.2247217240000001</v>
      </c>
      <c r="AG5">
        <v>3.155502813</v>
      </c>
      <c r="AH5">
        <v>3.0865722619999998</v>
      </c>
      <c r="AI5">
        <v>3.0212102889999999</v>
      </c>
      <c r="AJ5">
        <v>2.9560723339999999</v>
      </c>
      <c r="AK5">
        <v>2.8920701360000001</v>
      </c>
      <c r="AL5">
        <v>2.8284243770000002</v>
      </c>
      <c r="AM5">
        <v>2.7658105979999998</v>
      </c>
      <c r="AN5">
        <v>2.7113683929999999</v>
      </c>
      <c r="AO5">
        <v>2.656792206</v>
      </c>
      <c r="AP5">
        <v>2.6027648139999999</v>
      </c>
      <c r="AQ5">
        <v>2.550267098</v>
      </c>
      <c r="AR5">
        <v>2.4989527850000002</v>
      </c>
      <c r="AS5">
        <v>2.4514143769999999</v>
      </c>
      <c r="AT5">
        <v>2.4057561760000001</v>
      </c>
      <c r="AU5">
        <v>2.362058663</v>
      </c>
      <c r="AV5">
        <v>2.320700263</v>
      </c>
      <c r="AW5">
        <v>2.2836214259999998</v>
      </c>
    </row>
    <row r="6" spans="1:49" x14ac:dyDescent="0.2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30.29755647</v>
      </c>
      <c r="G6" s="39">
        <v>30.91622834</v>
      </c>
      <c r="H6" s="39">
        <v>28.767256320000001</v>
      </c>
      <c r="I6" s="39">
        <v>29.83494825</v>
      </c>
      <c r="J6" s="39">
        <v>30.955964900000001</v>
      </c>
      <c r="K6" s="39">
        <v>31.399801440000001</v>
      </c>
      <c r="L6" s="39">
        <v>31.31299053</v>
      </c>
      <c r="M6">
        <v>31.20612539</v>
      </c>
      <c r="N6">
        <v>30.55049524</v>
      </c>
      <c r="O6">
        <v>29.920451509999999</v>
      </c>
      <c r="P6">
        <v>29.95087895</v>
      </c>
      <c r="Q6">
        <v>30.34881245</v>
      </c>
      <c r="R6">
        <v>29.971422</v>
      </c>
      <c r="S6">
        <v>28.699121479999999</v>
      </c>
      <c r="T6">
        <v>28.763189359999998</v>
      </c>
      <c r="U6">
        <v>28.569811959999999</v>
      </c>
      <c r="V6">
        <v>28.172439000000001</v>
      </c>
      <c r="W6">
        <v>27.836973220000001</v>
      </c>
      <c r="X6">
        <v>27.692535639999999</v>
      </c>
      <c r="Y6">
        <v>27.558166230000001</v>
      </c>
      <c r="Z6">
        <v>27.524134579999998</v>
      </c>
      <c r="AA6">
        <v>27.548177070000001</v>
      </c>
      <c r="AB6">
        <v>27.67028887</v>
      </c>
      <c r="AC6">
        <v>27.809954300000001</v>
      </c>
      <c r="AD6">
        <v>27.657385779999998</v>
      </c>
      <c r="AE6">
        <v>27.529875489999998</v>
      </c>
      <c r="AF6">
        <v>27.416629199999999</v>
      </c>
      <c r="AG6">
        <v>27.28213006</v>
      </c>
      <c r="AH6">
        <v>27.151814720000001</v>
      </c>
      <c r="AI6">
        <v>26.930972799999999</v>
      </c>
      <c r="AJ6">
        <v>26.703491939999999</v>
      </c>
      <c r="AK6">
        <v>26.467686199999999</v>
      </c>
      <c r="AL6">
        <v>26.193504390000001</v>
      </c>
      <c r="AM6">
        <v>25.909889100000001</v>
      </c>
      <c r="AN6">
        <v>25.60290887</v>
      </c>
      <c r="AO6">
        <v>25.276562219999999</v>
      </c>
      <c r="AP6">
        <v>24.938732420000001</v>
      </c>
      <c r="AQ6">
        <v>24.590661149999999</v>
      </c>
      <c r="AR6">
        <v>24.231481580000001</v>
      </c>
      <c r="AS6">
        <v>23.75169193</v>
      </c>
      <c r="AT6">
        <v>23.25838753</v>
      </c>
      <c r="AU6">
        <v>22.75210847</v>
      </c>
      <c r="AV6">
        <v>22.231774550000001</v>
      </c>
      <c r="AW6">
        <v>21.698298980000001</v>
      </c>
    </row>
    <row r="7" spans="1:49" x14ac:dyDescent="0.2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0.35243955519999998</v>
      </c>
      <c r="G7">
        <v>0.32597556360000002</v>
      </c>
      <c r="H7">
        <v>0.27492768769999998</v>
      </c>
      <c r="I7">
        <v>0.25844421960000002</v>
      </c>
      <c r="J7">
        <v>0.24305657720000001</v>
      </c>
      <c r="K7">
        <v>0.22346598779999999</v>
      </c>
      <c r="L7">
        <v>0.20199032789999999</v>
      </c>
      <c r="M7">
        <v>0.1824598757</v>
      </c>
      <c r="N7">
        <v>0.161907616</v>
      </c>
      <c r="O7">
        <v>0.1467745439</v>
      </c>
      <c r="P7">
        <v>0.13599587699999999</v>
      </c>
      <c r="Q7">
        <v>0.12755322550000001</v>
      </c>
      <c r="R7">
        <v>0.11659788309999999</v>
      </c>
      <c r="S7">
        <v>0.1202647608</v>
      </c>
      <c r="T7">
        <v>0.19673114429999999</v>
      </c>
      <c r="U7">
        <v>0.2681603541</v>
      </c>
      <c r="V7">
        <v>0.3334425566</v>
      </c>
      <c r="W7">
        <v>0.28584694919999998</v>
      </c>
      <c r="X7">
        <v>0.24118110810000001</v>
      </c>
      <c r="Y7">
        <v>0.23853734500000001</v>
      </c>
      <c r="Z7">
        <v>0.23675933120000001</v>
      </c>
      <c r="AA7">
        <v>0.23546949440000001</v>
      </c>
      <c r="AB7">
        <v>0.23500792279999999</v>
      </c>
      <c r="AC7">
        <v>0.23467651919999999</v>
      </c>
      <c r="AD7">
        <v>0.2409861915</v>
      </c>
      <c r="AE7">
        <v>0.24758462370000001</v>
      </c>
      <c r="AF7">
        <v>0.25439499529999998</v>
      </c>
      <c r="AG7">
        <v>0.26152509280000003</v>
      </c>
      <c r="AH7">
        <v>0.26880258730000001</v>
      </c>
      <c r="AI7">
        <v>0.27006873190000003</v>
      </c>
      <c r="AJ7">
        <v>0.27131965460000002</v>
      </c>
      <c r="AK7">
        <v>0.27253780700000002</v>
      </c>
      <c r="AL7">
        <v>0.27357910610000002</v>
      </c>
      <c r="AM7">
        <v>0.27457760310000001</v>
      </c>
      <c r="AN7">
        <v>0.28142553100000001</v>
      </c>
      <c r="AO7">
        <v>0.2882085002</v>
      </c>
      <c r="AP7" s="39">
        <v>0.2950044724</v>
      </c>
      <c r="AQ7" s="39">
        <v>0.30182264320000002</v>
      </c>
      <c r="AR7" s="39">
        <v>0.30864714119999997</v>
      </c>
      <c r="AS7" s="39">
        <v>0.31258382699999998</v>
      </c>
      <c r="AT7" s="39">
        <v>0.31648316319999997</v>
      </c>
      <c r="AU7" s="39">
        <v>0.32034628640000001</v>
      </c>
      <c r="AV7" s="39">
        <v>0.32415102070000001</v>
      </c>
      <c r="AW7" s="39">
        <v>0.3279022311</v>
      </c>
    </row>
    <row r="8" spans="1:49" x14ac:dyDescent="0.2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1.4912023249999999</v>
      </c>
      <c r="G8" s="39">
        <v>1.4612597190000001</v>
      </c>
      <c r="H8" s="39">
        <v>1.3057236999999999</v>
      </c>
      <c r="I8" s="39">
        <v>1.300439256</v>
      </c>
      <c r="J8" s="39">
        <v>1.2957495459999999</v>
      </c>
      <c r="K8" s="39">
        <v>1.2621633329999999</v>
      </c>
      <c r="L8" s="39">
        <v>1.208718424</v>
      </c>
      <c r="M8">
        <v>1.1567842909999999</v>
      </c>
      <c r="N8">
        <v>1.087533705</v>
      </c>
      <c r="O8">
        <v>1.1881813809999999</v>
      </c>
      <c r="P8">
        <v>1.3268270010000001</v>
      </c>
      <c r="Q8">
        <v>1.4998110870000001</v>
      </c>
      <c r="R8">
        <v>1.6523130589999999</v>
      </c>
      <c r="S8">
        <v>2.5448676529999998</v>
      </c>
      <c r="T8">
        <v>1.9415597259999999</v>
      </c>
      <c r="U8">
        <v>1.3470589319999999</v>
      </c>
      <c r="V8">
        <v>0.77676500559999995</v>
      </c>
      <c r="W8">
        <v>0.73782743490000002</v>
      </c>
      <c r="X8">
        <v>0.70461199500000005</v>
      </c>
      <c r="Y8">
        <v>0.7021219447</v>
      </c>
      <c r="Z8">
        <v>0.70219001680000004</v>
      </c>
      <c r="AA8">
        <v>0.70374683120000003</v>
      </c>
      <c r="AB8">
        <v>0.707790998</v>
      </c>
      <c r="AC8">
        <v>0.71229579809999999</v>
      </c>
      <c r="AD8">
        <v>0.72302593100000001</v>
      </c>
      <c r="AE8">
        <v>0.73454682609999999</v>
      </c>
      <c r="AF8">
        <v>0.74660950130000003</v>
      </c>
      <c r="AG8">
        <v>0.75909488030000005</v>
      </c>
      <c r="AH8">
        <v>0.77190346340000004</v>
      </c>
      <c r="AI8">
        <v>0.78454926000000003</v>
      </c>
      <c r="AJ8">
        <v>0.79728314339999995</v>
      </c>
      <c r="AK8">
        <v>0.81005248200000002</v>
      </c>
      <c r="AL8">
        <v>0.82283744800000003</v>
      </c>
      <c r="AM8">
        <v>0.83563143279999996</v>
      </c>
      <c r="AN8">
        <v>0.84723787760000002</v>
      </c>
      <c r="AO8">
        <v>0.85851839679999997</v>
      </c>
      <c r="AP8">
        <v>0.86971535570000003</v>
      </c>
      <c r="AQ8">
        <v>0.88086036199999995</v>
      </c>
      <c r="AR8">
        <v>0.89191122519999999</v>
      </c>
      <c r="AS8">
        <v>1.233564632</v>
      </c>
      <c r="AT8">
        <v>1.579540784</v>
      </c>
      <c r="AU8">
        <v>1.9296541970000001</v>
      </c>
      <c r="AV8">
        <v>2.2835641280000001</v>
      </c>
      <c r="AW8">
        <v>2.6410622070000001</v>
      </c>
    </row>
    <row r="9" spans="1:49" x14ac:dyDescent="0.25">
      <c r="B9" t="s">
        <v>109</v>
      </c>
      <c r="C9">
        <v>1.4643633957556199</v>
      </c>
      <c r="D9">
        <v>1.4878742237362399</v>
      </c>
      <c r="E9">
        <v>1.5199342149999999</v>
      </c>
      <c r="F9">
        <v>1.4481815389999999</v>
      </c>
      <c r="G9">
        <v>1.3812190600000001</v>
      </c>
      <c r="H9">
        <v>1.201254845</v>
      </c>
      <c r="I9">
        <v>1.1644548429999999</v>
      </c>
      <c r="J9">
        <v>1.1292818840000001</v>
      </c>
      <c r="K9">
        <v>1.07064519</v>
      </c>
      <c r="L9">
        <v>0.99793870780000005</v>
      </c>
      <c r="M9">
        <v>0.92956512970000005</v>
      </c>
      <c r="N9">
        <v>0.85058727720000005</v>
      </c>
      <c r="O9">
        <v>0.76971313789999996</v>
      </c>
      <c r="P9">
        <v>0.71191879290000004</v>
      </c>
      <c r="Q9">
        <v>0.66653462679999997</v>
      </c>
      <c r="R9">
        <v>0.60820290720000003</v>
      </c>
      <c r="S9">
        <v>0.23704213029999999</v>
      </c>
      <c r="T9">
        <v>0.19443997029999999</v>
      </c>
      <c r="U9">
        <v>0.15195201799999999</v>
      </c>
      <c r="V9">
        <v>0.11077474280000001</v>
      </c>
      <c r="W9">
        <v>8.6391406800000001E-2</v>
      </c>
      <c r="X9">
        <v>6.3112788200000006E-2</v>
      </c>
      <c r="Y9">
        <v>6.2867480000000003E-2</v>
      </c>
      <c r="Z9">
        <v>6.28511826E-2</v>
      </c>
      <c r="AA9">
        <v>6.2967967299999997E-2</v>
      </c>
      <c r="AB9">
        <v>6.3307181899999995E-2</v>
      </c>
      <c r="AC9">
        <v>6.3687312900000001E-2</v>
      </c>
      <c r="AD9">
        <v>6.4630419199999997E-2</v>
      </c>
      <c r="AE9">
        <v>6.56440628E-2</v>
      </c>
      <c r="AF9">
        <v>6.6705951400000005E-2</v>
      </c>
      <c r="AG9">
        <v>6.78042284E-2</v>
      </c>
      <c r="AH9">
        <v>6.8931158800000003E-2</v>
      </c>
      <c r="AI9">
        <v>7.0057287400000001E-2</v>
      </c>
      <c r="AJ9">
        <v>7.1191236199999994E-2</v>
      </c>
      <c r="AK9">
        <v>7.2328305900000001E-2</v>
      </c>
      <c r="AL9">
        <v>7.3466566999999997E-2</v>
      </c>
      <c r="AM9">
        <v>7.4605587200000004E-2</v>
      </c>
      <c r="AN9">
        <v>7.56387013E-2</v>
      </c>
      <c r="AO9">
        <v>7.6642673199999997E-2</v>
      </c>
      <c r="AP9">
        <v>7.7639143399999999E-2</v>
      </c>
      <c r="AQ9">
        <v>7.8630934900000005E-2</v>
      </c>
      <c r="AR9">
        <v>7.96142829E-2</v>
      </c>
      <c r="AS9">
        <v>8.0349692099999995E-2</v>
      </c>
      <c r="AT9">
        <v>8.1071710199999994E-2</v>
      </c>
      <c r="AU9">
        <v>8.17807906E-2</v>
      </c>
      <c r="AV9">
        <v>8.24714478E-2</v>
      </c>
      <c r="AW9">
        <v>8.3145125099999995E-2</v>
      </c>
    </row>
    <row r="10" spans="1:49" x14ac:dyDescent="0.2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0.5078452993</v>
      </c>
      <c r="G10">
        <v>0.6997131083</v>
      </c>
      <c r="H10">
        <v>0.80371827839999999</v>
      </c>
      <c r="I10">
        <v>0.97456967059999999</v>
      </c>
      <c r="J10">
        <v>1.138755331</v>
      </c>
      <c r="K10">
        <v>1.2641952439999999</v>
      </c>
      <c r="L10">
        <v>1.347508948</v>
      </c>
      <c r="M10">
        <v>1.4051035670000001</v>
      </c>
      <c r="N10">
        <v>1.409577555</v>
      </c>
      <c r="O10">
        <v>1.603340057</v>
      </c>
      <c r="P10">
        <v>1.8640340909999999</v>
      </c>
      <c r="Q10">
        <v>2.1936773930000002</v>
      </c>
      <c r="R10">
        <v>2.5160842859999999</v>
      </c>
      <c r="S10">
        <v>3.4712939779999998</v>
      </c>
      <c r="T10">
        <v>3.6587679940000002</v>
      </c>
      <c r="U10">
        <v>3.8057664259999999</v>
      </c>
      <c r="V10">
        <v>3.9156082529999998</v>
      </c>
      <c r="W10">
        <v>4.2153415729999999</v>
      </c>
      <c r="X10">
        <v>4.536315471</v>
      </c>
      <c r="Y10">
        <v>4.8329495309999997</v>
      </c>
      <c r="Z10">
        <v>5.1477752399999996</v>
      </c>
      <c r="AA10">
        <v>5.4759211319999999</v>
      </c>
      <c r="AB10">
        <v>5.7200534899999997</v>
      </c>
      <c r="AC10">
        <v>5.9705775650000001</v>
      </c>
      <c r="AD10">
        <v>6.3575196360000001</v>
      </c>
      <c r="AE10">
        <v>6.7541121070000001</v>
      </c>
      <c r="AF10">
        <v>7.1588257390000001</v>
      </c>
      <c r="AG10">
        <v>7.586469213</v>
      </c>
      <c r="AH10">
        <v>8.0212023089999995</v>
      </c>
      <c r="AI10">
        <v>8.4746964509999998</v>
      </c>
      <c r="AJ10">
        <v>8.9338174899999903</v>
      </c>
      <c r="AK10">
        <v>9.3979384709999998</v>
      </c>
      <c r="AL10">
        <v>9.8809039490000004</v>
      </c>
      <c r="AM10">
        <v>10.36867898</v>
      </c>
      <c r="AN10">
        <v>10.8628479</v>
      </c>
      <c r="AO10">
        <v>11.35783528</v>
      </c>
      <c r="AP10">
        <v>11.85645499</v>
      </c>
      <c r="AQ10">
        <v>12.358961860000001</v>
      </c>
      <c r="AR10">
        <v>12.864600619999999</v>
      </c>
      <c r="AS10">
        <v>13.35112872</v>
      </c>
      <c r="AT10">
        <v>13.84042565</v>
      </c>
      <c r="AU10">
        <v>14.33235451</v>
      </c>
      <c r="AV10">
        <v>14.8257209</v>
      </c>
      <c r="AW10">
        <v>15.320510430000001</v>
      </c>
    </row>
    <row r="11" spans="1:49" x14ac:dyDescent="0.2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8.7376248300000001E-2</v>
      </c>
      <c r="G11" s="39">
        <v>0.1106118282</v>
      </c>
      <c r="H11" s="39">
        <v>0.12768585290000001</v>
      </c>
      <c r="I11">
        <v>0.1642853745</v>
      </c>
      <c r="J11">
        <v>0.211469254</v>
      </c>
      <c r="K11">
        <v>0.2661086942</v>
      </c>
      <c r="L11">
        <v>0.32921982760000001</v>
      </c>
      <c r="M11">
        <v>0.40703388039999999</v>
      </c>
      <c r="N11">
        <v>0.49435421369999999</v>
      </c>
      <c r="O11">
        <v>0.58022458899999996</v>
      </c>
      <c r="P11">
        <v>0.69605820910000005</v>
      </c>
      <c r="Q11">
        <v>0.84525099530000003</v>
      </c>
      <c r="R11">
        <v>1.0003669580000001</v>
      </c>
      <c r="S11">
        <v>1.5298170579999999</v>
      </c>
      <c r="T11">
        <v>1.6124378180000001</v>
      </c>
      <c r="U11">
        <v>1.6772207809999999</v>
      </c>
      <c r="V11">
        <v>1.725628637</v>
      </c>
      <c r="W11">
        <v>1.7835182039999999</v>
      </c>
      <c r="X11">
        <v>1.851906203</v>
      </c>
      <c r="Y11">
        <v>1.9855264800000001</v>
      </c>
      <c r="Z11">
        <v>2.1266422999999999</v>
      </c>
      <c r="AA11">
        <v>2.2733455660000002</v>
      </c>
      <c r="AB11">
        <v>2.4285676610000002</v>
      </c>
      <c r="AC11">
        <v>2.5871544580000001</v>
      </c>
      <c r="AD11">
        <v>2.9366644630000001</v>
      </c>
      <c r="AE11">
        <v>3.292206465</v>
      </c>
      <c r="AF11">
        <v>3.6534593179999999</v>
      </c>
      <c r="AG11">
        <v>4.0362252459999999</v>
      </c>
      <c r="AH11">
        <v>4.4247414269999998</v>
      </c>
      <c r="AI11">
        <v>4.832596584</v>
      </c>
      <c r="AJ11">
        <v>5.2458624919999997</v>
      </c>
      <c r="AK11">
        <v>5.6641541179999999</v>
      </c>
      <c r="AL11">
        <v>6.1017974410000004</v>
      </c>
      <c r="AM11">
        <v>6.5444000710000001</v>
      </c>
      <c r="AN11">
        <v>6.9994983050000004</v>
      </c>
      <c r="AO11">
        <v>7.4571016730000004</v>
      </c>
      <c r="AP11">
        <v>7.9189070910000003</v>
      </c>
      <c r="AQ11">
        <v>8.3850192210000003</v>
      </c>
      <c r="AR11">
        <v>8.8548665910000004</v>
      </c>
      <c r="AS11">
        <v>9.1362431300000004</v>
      </c>
      <c r="AT11">
        <v>9.4188077030000006</v>
      </c>
      <c r="AU11">
        <v>9.7024966510000006</v>
      </c>
      <c r="AV11">
        <v>9.9865326719999903</v>
      </c>
      <c r="AW11">
        <v>10.2709419</v>
      </c>
    </row>
    <row r="12" spans="1:49" x14ac:dyDescent="0.2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3.5185838440000001</v>
      </c>
      <c r="G12" s="39">
        <v>3.5880656360000001</v>
      </c>
      <c r="H12" s="39">
        <v>3.3364597319999998</v>
      </c>
      <c r="I12">
        <v>3.4580104839999999</v>
      </c>
      <c r="J12">
        <v>3.5855760160000001</v>
      </c>
      <c r="K12">
        <v>3.6345869450000001</v>
      </c>
      <c r="L12">
        <v>3.6221487309999998</v>
      </c>
      <c r="M12" s="39">
        <v>3.6074070840000001</v>
      </c>
      <c r="N12">
        <v>3.5292882579999998</v>
      </c>
      <c r="O12">
        <v>3.653904673</v>
      </c>
      <c r="P12">
        <v>3.8665073080000001</v>
      </c>
      <c r="Q12">
        <v>4.1416286729999996</v>
      </c>
      <c r="R12">
        <v>4.3237143959999997</v>
      </c>
      <c r="S12">
        <v>4.2417654779999996</v>
      </c>
      <c r="T12">
        <v>4.4708503129999997</v>
      </c>
      <c r="U12">
        <v>4.6504758009999998</v>
      </c>
      <c r="V12">
        <v>4.784697585</v>
      </c>
      <c r="W12">
        <v>4.5471714920000004</v>
      </c>
      <c r="X12">
        <v>4.3448568600000002</v>
      </c>
      <c r="Y12">
        <v>4.3275318509999998</v>
      </c>
      <c r="Z12">
        <v>4.3259701650000002</v>
      </c>
      <c r="AA12">
        <v>4.3335649849999998</v>
      </c>
      <c r="AB12">
        <v>4.3572669169999996</v>
      </c>
      <c r="AC12">
        <v>4.3837894979999996</v>
      </c>
      <c r="AD12">
        <v>4.4467429469999997</v>
      </c>
      <c r="AE12">
        <v>4.5145317159999996</v>
      </c>
      <c r="AF12">
        <v>4.5856176629999998</v>
      </c>
      <c r="AG12">
        <v>4.6594595009999997</v>
      </c>
      <c r="AH12">
        <v>4.7352495970000001</v>
      </c>
      <c r="AI12">
        <v>4.8111818919999996</v>
      </c>
      <c r="AJ12">
        <v>4.8876305149999997</v>
      </c>
      <c r="AK12">
        <v>4.964273006</v>
      </c>
      <c r="AL12">
        <v>5.041147477</v>
      </c>
      <c r="AM12">
        <v>5.1180564659999996</v>
      </c>
      <c r="AN12">
        <v>5.1878326579999996</v>
      </c>
      <c r="AO12">
        <v>5.2555944270000001</v>
      </c>
      <c r="AP12">
        <v>5.3228269289999997</v>
      </c>
      <c r="AQ12">
        <v>5.3897242700000003</v>
      </c>
      <c r="AR12">
        <v>5.4560289099999997</v>
      </c>
      <c r="AS12">
        <v>5.5059792669999998</v>
      </c>
      <c r="AT12">
        <v>5.5550059239999996</v>
      </c>
      <c r="AU12">
        <v>5.6031401970000001</v>
      </c>
      <c r="AV12">
        <v>5.6500065289999997</v>
      </c>
      <c r="AW12">
        <v>5.6957041469999998</v>
      </c>
    </row>
    <row r="13" spans="1:49" x14ac:dyDescent="0.2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0.23787791680000001</v>
      </c>
      <c r="G13" s="39">
        <v>0.25316056129999998</v>
      </c>
      <c r="H13" s="39">
        <v>0.24568068100000001</v>
      </c>
      <c r="I13" s="39">
        <v>0.2657424129</v>
      </c>
      <c r="J13" s="39">
        <v>0.2875695855</v>
      </c>
      <c r="K13" s="39">
        <v>0.30422053669999999</v>
      </c>
      <c r="L13" s="39">
        <v>0.3164092664</v>
      </c>
      <c r="M13">
        <v>0.32887246780000001</v>
      </c>
      <c r="N13">
        <v>0.3357909161</v>
      </c>
      <c r="O13">
        <v>0.38761153739999998</v>
      </c>
      <c r="P13">
        <v>0.45731557080000002</v>
      </c>
      <c r="Q13">
        <v>0.546167662</v>
      </c>
      <c r="R13">
        <v>0.63572529680000001</v>
      </c>
      <c r="S13">
        <v>0.50420766029999997</v>
      </c>
      <c r="T13">
        <v>0.66371822800000002</v>
      </c>
      <c r="U13">
        <v>0.81047799909999996</v>
      </c>
      <c r="V13">
        <v>0.94265354710000004</v>
      </c>
      <c r="W13">
        <v>0.92717263530000005</v>
      </c>
      <c r="X13">
        <v>0.91814880249999997</v>
      </c>
      <c r="Y13">
        <v>0.95352715840000002</v>
      </c>
      <c r="Z13">
        <v>0.9924516524</v>
      </c>
      <c r="AA13">
        <v>1.0337775149999999</v>
      </c>
      <c r="AB13">
        <v>1.078022083</v>
      </c>
      <c r="AC13">
        <v>1.1234489700000001</v>
      </c>
      <c r="AD13">
        <v>1.149091592</v>
      </c>
      <c r="AE13">
        <v>1.17607014</v>
      </c>
      <c r="AF13">
        <v>1.2040082860000001</v>
      </c>
      <c r="AG13">
        <v>1.2333528949999999</v>
      </c>
      <c r="AH13">
        <v>1.263338074</v>
      </c>
      <c r="AI13">
        <v>1.355743581</v>
      </c>
      <c r="AJ13">
        <v>1.4493422279999999</v>
      </c>
      <c r="AK13">
        <v>1.5440300549999999</v>
      </c>
      <c r="AL13">
        <v>1.643166736</v>
      </c>
      <c r="AM13">
        <v>1.743371816</v>
      </c>
      <c r="AN13">
        <v>1.7816186249999999</v>
      </c>
      <c r="AO13">
        <v>1.819380327</v>
      </c>
      <c r="AP13">
        <v>1.857154814</v>
      </c>
      <c r="AQ13">
        <v>1.895002523</v>
      </c>
      <c r="AR13">
        <v>1.9328261470000001</v>
      </c>
      <c r="AS13">
        <v>1.973237694</v>
      </c>
      <c r="AT13">
        <v>2.0136267569999999</v>
      </c>
      <c r="AU13">
        <v>2.0539914449999999</v>
      </c>
      <c r="AV13">
        <v>2.094179687</v>
      </c>
      <c r="AW13">
        <v>2.1342113359999999</v>
      </c>
    </row>
    <row r="14" spans="1:49" x14ac:dyDescent="0.2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37.941063190000001</v>
      </c>
      <c r="G14">
        <v>38.736233820000002</v>
      </c>
      <c r="H14">
        <v>36.062707099999997</v>
      </c>
      <c r="I14">
        <v>37.420894509999997</v>
      </c>
      <c r="J14">
        <v>38.8474231</v>
      </c>
      <c r="K14">
        <v>39.425187370000003</v>
      </c>
      <c r="L14">
        <v>39.336924760000002</v>
      </c>
      <c r="M14">
        <v>39.223351690000001</v>
      </c>
      <c r="N14">
        <v>38.419534779999999</v>
      </c>
      <c r="O14">
        <v>38.250201429999997</v>
      </c>
      <c r="P14">
        <v>39.009535800000002</v>
      </c>
      <c r="Q14">
        <v>40.369436110000002</v>
      </c>
      <c r="R14">
        <v>40.824426780000003</v>
      </c>
      <c r="S14">
        <v>41.348380200000001</v>
      </c>
      <c r="T14">
        <v>41.501694550000003</v>
      </c>
      <c r="U14">
        <v>41.28092427</v>
      </c>
      <c r="V14">
        <v>40.762009329999998</v>
      </c>
      <c r="W14">
        <v>40.420242909999999</v>
      </c>
      <c r="X14">
        <v>40.352668870000002</v>
      </c>
      <c r="Y14">
        <v>40.661228020000003</v>
      </c>
      <c r="Z14">
        <v>41.118774469999998</v>
      </c>
      <c r="AA14">
        <v>41.666970560000003</v>
      </c>
      <c r="AB14">
        <v>42.260305119999998</v>
      </c>
      <c r="AC14">
        <v>42.885584420000001</v>
      </c>
      <c r="AD14">
        <v>43.576046959999999</v>
      </c>
      <c r="AE14">
        <v>44.314571430000001</v>
      </c>
      <c r="AF14">
        <v>45.086250649999997</v>
      </c>
      <c r="AG14">
        <v>45.886061120000001</v>
      </c>
      <c r="AH14">
        <v>46.705983330000002</v>
      </c>
      <c r="AI14">
        <v>47.529866589999997</v>
      </c>
      <c r="AJ14">
        <v>48.35993869</v>
      </c>
      <c r="AK14">
        <v>49.193000439999999</v>
      </c>
      <c r="AL14">
        <v>50.030403120000003</v>
      </c>
      <c r="AM14">
        <v>50.869211059999998</v>
      </c>
      <c r="AN14">
        <v>51.63900847</v>
      </c>
      <c r="AO14">
        <v>52.389843489999997</v>
      </c>
      <c r="AP14">
        <v>53.136435220000003</v>
      </c>
      <c r="AQ14">
        <v>53.880682960000001</v>
      </c>
      <c r="AR14">
        <v>54.6199765</v>
      </c>
      <c r="AS14">
        <v>55.344778890000001</v>
      </c>
      <c r="AT14">
        <v>56.063349219999999</v>
      </c>
      <c r="AU14">
        <v>56.775872550000003</v>
      </c>
      <c r="AV14">
        <v>57.47840094</v>
      </c>
      <c r="AW14">
        <v>58.171776370000003</v>
      </c>
    </row>
    <row r="15" spans="1:49" x14ac:dyDescent="0.2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37.823189550000002</v>
      </c>
      <c r="G15" s="39">
        <v>37.29354378</v>
      </c>
      <c r="H15" s="39">
        <v>36.15708309</v>
      </c>
      <c r="I15" s="39">
        <v>37.111396999999997</v>
      </c>
      <c r="J15" s="39">
        <v>37.32130094</v>
      </c>
      <c r="K15" s="39">
        <v>36.266898040000001</v>
      </c>
      <c r="L15" s="39">
        <v>35.6991497</v>
      </c>
      <c r="M15">
        <v>35.738234779999999</v>
      </c>
      <c r="N15">
        <v>36.190079189999999</v>
      </c>
      <c r="O15">
        <v>37.346335709999998</v>
      </c>
      <c r="P15" s="39">
        <v>37.683907300000001</v>
      </c>
      <c r="Q15">
        <v>36.916008210000001</v>
      </c>
      <c r="R15">
        <v>36.192414720000002</v>
      </c>
      <c r="S15">
        <v>35.142357990000001</v>
      </c>
      <c r="T15">
        <v>33.702149980000002</v>
      </c>
      <c r="U15">
        <v>33.157784030000002</v>
      </c>
      <c r="V15">
        <v>32.98426396</v>
      </c>
      <c r="W15">
        <v>32.702314690000001</v>
      </c>
      <c r="X15">
        <v>32.376720130000002</v>
      </c>
      <c r="Y15">
        <v>32.417555069999999</v>
      </c>
      <c r="Z15">
        <v>32.465137009999999</v>
      </c>
      <c r="AA15">
        <v>32.47452475</v>
      </c>
      <c r="AB15">
        <v>32.464853419999997</v>
      </c>
      <c r="AC15">
        <v>32.446652630000003</v>
      </c>
      <c r="AD15">
        <v>32.408127659999998</v>
      </c>
      <c r="AE15">
        <v>32.363701740000003</v>
      </c>
      <c r="AF15">
        <v>32.317575089999998</v>
      </c>
      <c r="AG15">
        <v>32.269034189999999</v>
      </c>
      <c r="AH15">
        <v>32.225782879999997</v>
      </c>
      <c r="AI15">
        <v>32.19279753</v>
      </c>
      <c r="AJ15">
        <v>32.168910410000002</v>
      </c>
      <c r="AK15">
        <v>32.156858739999997</v>
      </c>
      <c r="AL15">
        <v>32.147832219999998</v>
      </c>
      <c r="AM15">
        <v>32.140692319999999</v>
      </c>
      <c r="AN15">
        <v>32.073488269999999</v>
      </c>
      <c r="AO15">
        <v>31.974718200000002</v>
      </c>
      <c r="AP15">
        <v>31.860670460000001</v>
      </c>
      <c r="AQ15">
        <v>31.74352493</v>
      </c>
      <c r="AR15">
        <v>31.619323000000001</v>
      </c>
      <c r="AS15">
        <v>31.509687339999999</v>
      </c>
      <c r="AT15">
        <v>31.387675340000001</v>
      </c>
      <c r="AU15">
        <v>31.2561316</v>
      </c>
      <c r="AV15">
        <v>31.120209429999999</v>
      </c>
      <c r="AW15">
        <v>31.00228933</v>
      </c>
    </row>
    <row r="16" spans="1:49" x14ac:dyDescent="0.25">
      <c r="B16" t="s">
        <v>116</v>
      </c>
      <c r="C16">
        <v>33.108335480742298</v>
      </c>
      <c r="D16">
        <v>33.639900516080203</v>
      </c>
      <c r="E16">
        <v>34.363901859999999</v>
      </c>
      <c r="F16">
        <v>34.50045892</v>
      </c>
      <c r="G16">
        <v>33.745119420000002</v>
      </c>
      <c r="H16">
        <v>32.454976260000002</v>
      </c>
      <c r="I16">
        <v>33.045003680000001</v>
      </c>
      <c r="J16">
        <v>32.965970710000001</v>
      </c>
      <c r="K16">
        <v>31.778258879999999</v>
      </c>
      <c r="L16">
        <v>31.030455610000001</v>
      </c>
      <c r="M16">
        <v>30.815837170000002</v>
      </c>
      <c r="N16">
        <v>30.9557264</v>
      </c>
      <c r="O16">
        <v>30.96753138</v>
      </c>
      <c r="P16">
        <v>30.066336379999999</v>
      </c>
      <c r="Q16">
        <v>28.085751680000001</v>
      </c>
      <c r="R16">
        <v>25.976249280000001</v>
      </c>
      <c r="S16">
        <v>24.052221070000002</v>
      </c>
      <c r="T16">
        <v>22.960788740000002</v>
      </c>
      <c r="U16">
        <v>22.488011520000001</v>
      </c>
      <c r="V16">
        <v>22.270984250000001</v>
      </c>
      <c r="W16">
        <v>21.853770910000001</v>
      </c>
      <c r="X16">
        <v>21.408548589999999</v>
      </c>
      <c r="Y16">
        <v>21.21522963</v>
      </c>
      <c r="Z16">
        <v>21.025383219999998</v>
      </c>
      <c r="AA16">
        <v>20.810070419999999</v>
      </c>
      <c r="AB16">
        <v>20.576575200000001</v>
      </c>
      <c r="AC16">
        <v>20.337615110000002</v>
      </c>
      <c r="AD16">
        <v>20.11646794</v>
      </c>
      <c r="AE16">
        <v>19.89346943</v>
      </c>
      <c r="AF16">
        <v>19.671264730000001</v>
      </c>
      <c r="AG16">
        <v>19.444890180000002</v>
      </c>
      <c r="AH16">
        <v>19.223600309999998</v>
      </c>
      <c r="AI16">
        <v>19.115544790000001</v>
      </c>
      <c r="AJ16">
        <v>19.013442980000001</v>
      </c>
      <c r="AK16">
        <v>18.918827159999999</v>
      </c>
      <c r="AL16">
        <v>18.824474030000001</v>
      </c>
      <c r="AM16">
        <v>18.731655369999999</v>
      </c>
      <c r="AN16">
        <v>18.580306629999999</v>
      </c>
      <c r="AO16">
        <v>18.411377720000001</v>
      </c>
      <c r="AP16">
        <v>18.234520270000001</v>
      </c>
      <c r="AQ16">
        <v>18.05682101</v>
      </c>
      <c r="AR16">
        <v>17.876072749999999</v>
      </c>
      <c r="AS16">
        <v>17.70148996</v>
      </c>
      <c r="AT16">
        <v>17.520363400000001</v>
      </c>
      <c r="AU16">
        <v>17.334406359999999</v>
      </c>
      <c r="AV16">
        <v>17.146564120000001</v>
      </c>
      <c r="AW16">
        <v>16.969137270000001</v>
      </c>
    </row>
    <row r="17" spans="2:49" x14ac:dyDescent="0.25">
      <c r="B17" t="s">
        <v>117</v>
      </c>
      <c r="C17">
        <v>1.54983431156195</v>
      </c>
      <c r="D17">
        <v>1.57471740274219</v>
      </c>
      <c r="E17">
        <v>1.60860863</v>
      </c>
      <c r="F17" s="39">
        <v>1.8734507469999999</v>
      </c>
      <c r="G17" s="39">
        <v>2.079433479</v>
      </c>
      <c r="H17" s="39">
        <v>2.2310486489999999</v>
      </c>
      <c r="I17">
        <v>2.4993579760000002</v>
      </c>
      <c r="J17">
        <v>2.7118828160000001</v>
      </c>
      <c r="K17">
        <v>2.8151545589999998</v>
      </c>
      <c r="L17">
        <v>2.9343225460000002</v>
      </c>
      <c r="M17">
        <v>3.0858111519999998</v>
      </c>
      <c r="N17">
        <v>3.2581624640000002</v>
      </c>
      <c r="O17">
        <v>4.2726470770000002</v>
      </c>
      <c r="P17">
        <v>5.4378803260000002</v>
      </c>
      <c r="Q17">
        <v>6.6587680020000004</v>
      </c>
      <c r="R17">
        <v>8.0731491149999997</v>
      </c>
      <c r="S17">
        <v>6.8169705059999997</v>
      </c>
      <c r="T17">
        <v>6.7497771860000002</v>
      </c>
      <c r="U17">
        <v>6.8452809549999998</v>
      </c>
      <c r="V17">
        <v>7.008839161</v>
      </c>
      <c r="W17">
        <v>6.9706509729999997</v>
      </c>
      <c r="X17">
        <v>6.923048734</v>
      </c>
      <c r="Y17">
        <v>7.0172748479999996</v>
      </c>
      <c r="Z17">
        <v>7.113327355</v>
      </c>
      <c r="AA17">
        <v>7.2012948019999996</v>
      </c>
      <c r="AB17">
        <v>7.2857036700000002</v>
      </c>
      <c r="AC17">
        <v>7.3682207609999999</v>
      </c>
      <c r="AD17">
        <v>7.4520231069999996</v>
      </c>
      <c r="AE17">
        <v>7.5336175179999998</v>
      </c>
      <c r="AF17">
        <v>7.6139519580000004</v>
      </c>
      <c r="AG17">
        <v>7.6929607620000002</v>
      </c>
      <c r="AH17">
        <v>7.7723588010000002</v>
      </c>
      <c r="AI17">
        <v>7.7809108849999999</v>
      </c>
      <c r="AJ17">
        <v>7.7915590029999997</v>
      </c>
      <c r="AK17">
        <v>7.8049821120000002</v>
      </c>
      <c r="AL17">
        <v>7.8185466449999996</v>
      </c>
      <c r="AM17">
        <v>7.8324939699999998</v>
      </c>
      <c r="AN17">
        <v>7.8502246600000003</v>
      </c>
      <c r="AO17">
        <v>7.8600146339999997</v>
      </c>
      <c r="AP17">
        <v>7.8657849960000004</v>
      </c>
      <c r="AQ17">
        <v>7.8705074719999999</v>
      </c>
      <c r="AR17">
        <v>7.8731870060000002</v>
      </c>
      <c r="AS17">
        <v>7.847298329</v>
      </c>
      <c r="AT17">
        <v>7.818322276</v>
      </c>
      <c r="AU17">
        <v>7.7869658340000001</v>
      </c>
      <c r="AV17">
        <v>7.7545117719999999</v>
      </c>
      <c r="AW17">
        <v>7.7265372299999999</v>
      </c>
    </row>
    <row r="18" spans="2:49" x14ac:dyDescent="0.25">
      <c r="B18" t="s">
        <v>118</v>
      </c>
      <c r="C18">
        <v>0.19372928894524399</v>
      </c>
      <c r="D18">
        <v>0.196839675342774</v>
      </c>
      <c r="E18">
        <v>0.2010760788</v>
      </c>
      <c r="F18">
        <v>0.1903204268</v>
      </c>
      <c r="G18">
        <v>0.17549877689999999</v>
      </c>
      <c r="H18">
        <v>0.15912815020000001</v>
      </c>
      <c r="I18">
        <v>0.15274750200000001</v>
      </c>
      <c r="J18">
        <v>0.14366030169999999</v>
      </c>
      <c r="K18">
        <v>0.13055803299999999</v>
      </c>
      <c r="L18">
        <v>0.12018886820000001</v>
      </c>
      <c r="M18">
        <v>0.1125259421</v>
      </c>
      <c r="N18">
        <v>0.10656688709999999</v>
      </c>
      <c r="O18">
        <v>0.1067551327</v>
      </c>
      <c r="P18">
        <v>0.1037919301</v>
      </c>
      <c r="Q18">
        <v>9.7088999400000001E-2</v>
      </c>
      <c r="R18">
        <v>8.9921038699999997E-2</v>
      </c>
      <c r="S18">
        <v>0.38124607760000001</v>
      </c>
      <c r="T18">
        <v>0.34202322169999999</v>
      </c>
      <c r="U18">
        <v>0.31375130169999998</v>
      </c>
      <c r="V18">
        <v>0.28993439430000001</v>
      </c>
      <c r="W18">
        <v>0.36934134899999999</v>
      </c>
      <c r="X18">
        <v>0.44783750639999997</v>
      </c>
      <c r="Y18">
        <v>0.44806152560000001</v>
      </c>
      <c r="Z18">
        <v>0.44837734039999999</v>
      </c>
      <c r="AA18">
        <v>0.44816452309999999</v>
      </c>
      <c r="AB18">
        <v>0.44757325739999998</v>
      </c>
      <c r="AC18">
        <v>0.4468642826</v>
      </c>
      <c r="AD18">
        <v>0.46294082790000002</v>
      </c>
      <c r="AE18">
        <v>0.47878036870000001</v>
      </c>
      <c r="AF18">
        <v>0.49443970180000002</v>
      </c>
      <c r="AG18">
        <v>0.51002138269999997</v>
      </c>
      <c r="AH18">
        <v>0.52552931520000001</v>
      </c>
      <c r="AI18">
        <v>0.54526797829999996</v>
      </c>
      <c r="AJ18">
        <v>0.56503424830000004</v>
      </c>
      <c r="AK18">
        <v>0.58489583590000005</v>
      </c>
      <c r="AL18">
        <v>0.60506838829999998</v>
      </c>
      <c r="AM18">
        <v>0.62517829540000003</v>
      </c>
      <c r="AN18">
        <v>0.64215936350000002</v>
      </c>
      <c r="AO18">
        <v>0.65839331320000005</v>
      </c>
      <c r="AP18">
        <v>0.67417109350000004</v>
      </c>
      <c r="AQ18">
        <v>0.68973152959999995</v>
      </c>
      <c r="AR18">
        <v>0.70498133799999996</v>
      </c>
      <c r="AS18" s="39">
        <v>0.71714547910000004</v>
      </c>
      <c r="AT18">
        <v>0.72897487890000001</v>
      </c>
      <c r="AU18">
        <v>0.74051932350000005</v>
      </c>
      <c r="AV18">
        <v>0.75188958169999998</v>
      </c>
      <c r="AW18">
        <v>0.76363035020000003</v>
      </c>
    </row>
    <row r="19" spans="2:49" x14ac:dyDescent="0.2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0.59038589990000001</v>
      </c>
      <c r="G19">
        <v>0.5705366275</v>
      </c>
      <c r="H19">
        <v>0.54214482100000005</v>
      </c>
      <c r="I19">
        <v>0.54538260059999999</v>
      </c>
      <c r="J19">
        <v>0.53755486760000004</v>
      </c>
      <c r="K19">
        <v>0.51197468280000002</v>
      </c>
      <c r="L19">
        <v>0.49393294630000001</v>
      </c>
      <c r="M19">
        <v>0.4846355524</v>
      </c>
      <c r="N19">
        <v>0.48099853720000002</v>
      </c>
      <c r="O19">
        <v>0.49832674519999998</v>
      </c>
      <c r="P19">
        <v>0.50106374040000001</v>
      </c>
      <c r="Q19">
        <v>0.48473387379999999</v>
      </c>
      <c r="R19">
        <v>0.46429992710000001</v>
      </c>
      <c r="S19">
        <v>1.2838088780000001</v>
      </c>
      <c r="T19">
        <v>1.076991923</v>
      </c>
      <c r="U19">
        <v>0.91095388190000004</v>
      </c>
      <c r="V19">
        <v>0.76128533860000003</v>
      </c>
      <c r="W19">
        <v>0.76649079119999997</v>
      </c>
      <c r="X19">
        <v>0.77061349550000002</v>
      </c>
      <c r="Y19">
        <v>0.77222535540000004</v>
      </c>
      <c r="Z19">
        <v>0.774000676</v>
      </c>
      <c r="AA19">
        <v>0.77486753159999999</v>
      </c>
      <c r="AB19">
        <v>0.77478495599999997</v>
      </c>
      <c r="AC19">
        <v>0.77449886000000001</v>
      </c>
      <c r="AD19">
        <v>0.76846068759999997</v>
      </c>
      <c r="AE19">
        <v>0.76232965990000001</v>
      </c>
      <c r="AF19">
        <v>0.75620635950000004</v>
      </c>
      <c r="AG19">
        <v>0.74995460130000002</v>
      </c>
      <c r="AH19">
        <v>0.74387508970000005</v>
      </c>
      <c r="AI19">
        <v>0.74045608129999996</v>
      </c>
      <c r="AJ19">
        <v>0.73726291759999996</v>
      </c>
      <c r="AK19">
        <v>0.73435575819999999</v>
      </c>
      <c r="AL19">
        <v>0.73149890120000005</v>
      </c>
      <c r="AM19">
        <v>0.72869776610000003</v>
      </c>
      <c r="AN19">
        <v>0.72609842020000004</v>
      </c>
      <c r="AO19">
        <v>0.72279123550000002</v>
      </c>
      <c r="AP19">
        <v>0.71914702559999999</v>
      </c>
      <c r="AQ19">
        <v>0.71544182180000004</v>
      </c>
      <c r="AR19">
        <v>0.71158683199999995</v>
      </c>
      <c r="AS19">
        <v>0.71019973800000002</v>
      </c>
      <c r="AT19">
        <v>0.70852976899999998</v>
      </c>
      <c r="AU19">
        <v>0.7066399337</v>
      </c>
      <c r="AV19">
        <v>0.7046459008</v>
      </c>
      <c r="AW19">
        <v>0.70305471890000004</v>
      </c>
    </row>
    <row r="20" spans="2:49" x14ac:dyDescent="0.2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0.2108389071</v>
      </c>
      <c r="G20">
        <v>0.21537971650000001</v>
      </c>
      <c r="H20" s="39">
        <v>0.216343113</v>
      </c>
      <c r="I20" s="39">
        <v>0.2300570414</v>
      </c>
      <c r="J20" s="39">
        <v>0.2396975204</v>
      </c>
      <c r="K20" s="39">
        <v>0.24132133480000001</v>
      </c>
      <c r="L20" s="39">
        <v>0.2461057267</v>
      </c>
      <c r="M20">
        <v>0.25525572130000002</v>
      </c>
      <c r="N20">
        <v>0.26779993120000001</v>
      </c>
      <c r="O20">
        <v>0.28716955750000001</v>
      </c>
      <c r="P20">
        <v>0.29886473699999999</v>
      </c>
      <c r="Q20">
        <v>0.29925579320000001</v>
      </c>
      <c r="R20">
        <v>0.29668480850000001</v>
      </c>
      <c r="S20">
        <v>0.3334166777</v>
      </c>
      <c r="T20">
        <v>0.3096354067</v>
      </c>
      <c r="U20">
        <v>0.2948818319</v>
      </c>
      <c r="V20">
        <v>0.28383183550000002</v>
      </c>
      <c r="W20">
        <v>0.28624660680000003</v>
      </c>
      <c r="X20">
        <v>0.28825464290000002</v>
      </c>
      <c r="Y20">
        <v>0.29188079929999999</v>
      </c>
      <c r="Z20">
        <v>0.29558166769999999</v>
      </c>
      <c r="AA20">
        <v>0.29894561409999998</v>
      </c>
      <c r="AB20">
        <v>0.30204641319999997</v>
      </c>
      <c r="AC20">
        <v>0.30506868110000002</v>
      </c>
      <c r="AD20">
        <v>0.302936443</v>
      </c>
      <c r="AE20">
        <v>0.30076532169999998</v>
      </c>
      <c r="AF20">
        <v>0.29859492040000002</v>
      </c>
      <c r="AG20">
        <v>0.296388072</v>
      </c>
      <c r="AH20">
        <v>0.29424675700000003</v>
      </c>
      <c r="AI20">
        <v>0.29309223299999998</v>
      </c>
      <c r="AJ20">
        <v>0.29202586520000001</v>
      </c>
      <c r="AK20">
        <v>0.29107167560000002</v>
      </c>
      <c r="AL20">
        <v>0.29016205239999998</v>
      </c>
      <c r="AM20">
        <v>0.28927345329999998</v>
      </c>
      <c r="AN20">
        <v>0.28854530389999999</v>
      </c>
      <c r="AO20">
        <v>0.28753395079999999</v>
      </c>
      <c r="AP20">
        <v>0.28638616729999999</v>
      </c>
      <c r="AQ20">
        <v>0.28521156190000002</v>
      </c>
      <c r="AR20">
        <v>0.28397461619999997</v>
      </c>
      <c r="AS20">
        <v>0.28354888420000002</v>
      </c>
      <c r="AT20">
        <v>0.28300975010000001</v>
      </c>
      <c r="AU20">
        <v>0.28238223959999997</v>
      </c>
      <c r="AV20">
        <v>0.28171247690000001</v>
      </c>
      <c r="AW20">
        <v>0.28120321079999999</v>
      </c>
    </row>
    <row r="21" spans="2:49" x14ac:dyDescent="0.2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0.45773465099999999</v>
      </c>
      <c r="G21" s="39">
        <v>0.50757575919999998</v>
      </c>
      <c r="H21">
        <v>0.55344208969999997</v>
      </c>
      <c r="I21">
        <v>0.6388482043</v>
      </c>
      <c r="J21">
        <v>0.72253473059999995</v>
      </c>
      <c r="K21" s="39">
        <v>0.78963055120000003</v>
      </c>
      <c r="L21" s="39">
        <v>0.87414400160000005</v>
      </c>
      <c r="M21">
        <v>0.98416923629999997</v>
      </c>
      <c r="N21">
        <v>1.1208249749999999</v>
      </c>
      <c r="O21">
        <v>1.2139058199999999</v>
      </c>
      <c r="P21">
        <v>1.275970185</v>
      </c>
      <c r="Q21">
        <v>1.290409863</v>
      </c>
      <c r="R21">
        <v>1.2921105509999999</v>
      </c>
      <c r="S21">
        <v>2.274694781</v>
      </c>
      <c r="T21">
        <v>2.2629335039999998</v>
      </c>
      <c r="U21">
        <v>2.3049045399999999</v>
      </c>
      <c r="V21">
        <v>2.36938899</v>
      </c>
      <c r="W21">
        <v>2.4558140599999998</v>
      </c>
      <c r="X21">
        <v>2.538417156</v>
      </c>
      <c r="Y21">
        <v>2.6728829109999999</v>
      </c>
      <c r="Z21">
        <v>2.8084667539999999</v>
      </c>
      <c r="AA21">
        <v>2.941181866</v>
      </c>
      <c r="AB21">
        <v>3.078169929</v>
      </c>
      <c r="AC21">
        <v>3.2143849329999998</v>
      </c>
      <c r="AD21">
        <v>3.305298654</v>
      </c>
      <c r="AE21">
        <v>3.3947394449999999</v>
      </c>
      <c r="AF21">
        <v>3.483117419</v>
      </c>
      <c r="AG21">
        <v>3.5748191899999999</v>
      </c>
      <c r="AH21">
        <v>3.6661725989999998</v>
      </c>
      <c r="AI21">
        <v>3.7175255680000001</v>
      </c>
      <c r="AJ21">
        <v>3.7695853970000002</v>
      </c>
      <c r="AK21">
        <v>3.8227261910000001</v>
      </c>
      <c r="AL21">
        <v>3.878082209</v>
      </c>
      <c r="AM21">
        <v>3.9333934639999999</v>
      </c>
      <c r="AN21">
        <v>3.986153888</v>
      </c>
      <c r="AO21">
        <v>4.0346073459999996</v>
      </c>
      <c r="AP21">
        <v>4.0806609119999999</v>
      </c>
      <c r="AQ21">
        <v>4.1258115340000003</v>
      </c>
      <c r="AR21">
        <v>4.1695204590000001</v>
      </c>
      <c r="AS21">
        <v>4.2500049449999997</v>
      </c>
      <c r="AT21">
        <v>4.328475268</v>
      </c>
      <c r="AU21">
        <v>4.4052179090000001</v>
      </c>
      <c r="AV21">
        <v>4.480885582</v>
      </c>
      <c r="AW21">
        <v>4.5587265449999999</v>
      </c>
    </row>
    <row r="22" spans="2:49" x14ac:dyDescent="0.2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5.7821306249999997</v>
      </c>
      <c r="G22">
        <v>4.9984655929999997</v>
      </c>
      <c r="H22">
        <v>4.2429931559999998</v>
      </c>
      <c r="I22">
        <v>4.4961030519999996</v>
      </c>
      <c r="J22">
        <v>4.3650915660000003</v>
      </c>
      <c r="K22">
        <v>4.1532428140000004</v>
      </c>
      <c r="L22">
        <v>4.3660046030000004</v>
      </c>
      <c r="M22">
        <v>4.517999552</v>
      </c>
      <c r="N22">
        <v>4.5160607840000004</v>
      </c>
      <c r="O22">
        <v>3.8665350260000002</v>
      </c>
      <c r="P22">
        <v>3.2130195370000001</v>
      </c>
      <c r="Q22">
        <v>2.8049046369999999</v>
      </c>
      <c r="R22">
        <v>2.6098663289999999</v>
      </c>
      <c r="S22">
        <v>2.425626684</v>
      </c>
      <c r="T22">
        <v>2.3433736399999998</v>
      </c>
      <c r="U22">
        <v>2.3479291629999999</v>
      </c>
      <c r="V22">
        <v>2.3941051820000001</v>
      </c>
      <c r="W22">
        <v>2.4400036279999999</v>
      </c>
      <c r="X22">
        <v>2.4824213770000001</v>
      </c>
      <c r="Y22">
        <v>2.5126858259999998</v>
      </c>
      <c r="Z22">
        <v>2.5436591289999999</v>
      </c>
      <c r="AA22">
        <v>2.5749314729999999</v>
      </c>
      <c r="AB22">
        <v>2.6084178520000001</v>
      </c>
      <c r="AC22">
        <v>2.644395088</v>
      </c>
      <c r="AD22">
        <v>2.68066491</v>
      </c>
      <c r="AE22">
        <v>2.7169437969999999</v>
      </c>
      <c r="AF22">
        <v>2.7531167050000001</v>
      </c>
      <c r="AG22">
        <v>2.7891922459999998</v>
      </c>
      <c r="AH22">
        <v>2.8258772520000002</v>
      </c>
      <c r="AI22">
        <v>2.8622205649999999</v>
      </c>
      <c r="AJ22">
        <v>2.8990308589999998</v>
      </c>
      <c r="AK22">
        <v>2.937018262</v>
      </c>
      <c r="AL22">
        <v>2.9755346870000001</v>
      </c>
      <c r="AM22">
        <v>3.014475832</v>
      </c>
      <c r="AN22">
        <v>3.0507399209999999</v>
      </c>
      <c r="AO22">
        <v>3.0851255609999999</v>
      </c>
      <c r="AP22">
        <v>3.1182258639999998</v>
      </c>
      <c r="AQ22">
        <v>3.150911276</v>
      </c>
      <c r="AR22">
        <v>3.1825090660000002</v>
      </c>
      <c r="AS22">
        <v>3.2177742230000002</v>
      </c>
      <c r="AT22">
        <v>3.2542639709999999</v>
      </c>
      <c r="AU22">
        <v>3.2914676740000002</v>
      </c>
      <c r="AV22">
        <v>3.3293482189999999</v>
      </c>
      <c r="AW22">
        <v>3.3699878719999998</v>
      </c>
    </row>
    <row r="23" spans="2:49" x14ac:dyDescent="0.2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166.17041810000001</v>
      </c>
      <c r="G23">
        <v>162.3782539</v>
      </c>
      <c r="H23">
        <v>154.47931109999999</v>
      </c>
      <c r="I23">
        <v>156.98134669999999</v>
      </c>
      <c r="J23">
        <v>157.4134827</v>
      </c>
      <c r="K23">
        <v>153.4003242</v>
      </c>
      <c r="L23">
        <v>151.07006459999999</v>
      </c>
      <c r="M23">
        <v>150.67702199999999</v>
      </c>
      <c r="N23">
        <v>150.50059769999999</v>
      </c>
      <c r="O23">
        <v>151.34730450000001</v>
      </c>
      <c r="P23">
        <v>150.78051249999999</v>
      </c>
      <c r="Q23">
        <v>149.1049515</v>
      </c>
      <c r="R23">
        <v>147.95403769999999</v>
      </c>
      <c r="S23">
        <v>146.28625650000001</v>
      </c>
      <c r="T23">
        <v>144.08474519999999</v>
      </c>
      <c r="U23">
        <v>142.82487979999999</v>
      </c>
      <c r="V23">
        <v>141.91948780000001</v>
      </c>
      <c r="W23">
        <v>139.9110986</v>
      </c>
      <c r="X23">
        <v>138.0270185</v>
      </c>
      <c r="Y23">
        <v>136.87465209999999</v>
      </c>
      <c r="Z23">
        <v>136.04186709999999</v>
      </c>
      <c r="AA23">
        <v>135.3770433</v>
      </c>
      <c r="AB23">
        <v>134.8280838</v>
      </c>
      <c r="AC23">
        <v>134.36123699999999</v>
      </c>
      <c r="AD23">
        <v>133.9589426</v>
      </c>
      <c r="AE23">
        <v>133.60156989999999</v>
      </c>
      <c r="AF23">
        <v>133.27235429999999</v>
      </c>
      <c r="AG23">
        <v>132.96372819999999</v>
      </c>
      <c r="AH23">
        <v>132.68657920000001</v>
      </c>
      <c r="AI23">
        <v>132.4138581</v>
      </c>
      <c r="AJ23">
        <v>132.16045</v>
      </c>
      <c r="AK23">
        <v>131.94161059999999</v>
      </c>
      <c r="AL23">
        <v>131.74431899999999</v>
      </c>
      <c r="AM23">
        <v>131.5675999</v>
      </c>
      <c r="AN23">
        <v>131.24971009999999</v>
      </c>
      <c r="AO23">
        <v>130.87878810000001</v>
      </c>
      <c r="AP23">
        <v>130.49765189999999</v>
      </c>
      <c r="AQ23">
        <v>130.13713240000001</v>
      </c>
      <c r="AR23">
        <v>129.7841688</v>
      </c>
      <c r="AS23">
        <v>129.47485090000001</v>
      </c>
      <c r="AT23">
        <v>129.18338700000001</v>
      </c>
      <c r="AU23">
        <v>128.91321869999999</v>
      </c>
      <c r="AV23">
        <v>128.6711196</v>
      </c>
      <c r="AW23">
        <v>128.5124682</v>
      </c>
    </row>
    <row r="24" spans="2:49" x14ac:dyDescent="0.25">
      <c r="B24" t="s">
        <v>124</v>
      </c>
      <c r="C24">
        <v>2.7703288319169999</v>
      </c>
      <c r="D24">
        <v>2.8148073574016701</v>
      </c>
      <c r="E24">
        <v>2.86</v>
      </c>
      <c r="F24">
        <v>2.9313142160000001</v>
      </c>
      <c r="G24">
        <v>2.84485192</v>
      </c>
      <c r="H24">
        <v>2.8645101089999998</v>
      </c>
      <c r="I24">
        <v>2.9898168250000001</v>
      </c>
      <c r="J24">
        <v>2.9058995539999999</v>
      </c>
      <c r="K24">
        <v>2.855312939</v>
      </c>
      <c r="L24">
        <v>2.7179850920000002</v>
      </c>
      <c r="M24">
        <v>2.826168944</v>
      </c>
      <c r="N24">
        <v>2.855407552</v>
      </c>
      <c r="O24">
        <v>2.9649544250000002</v>
      </c>
      <c r="P24">
        <v>3.0234569960000002</v>
      </c>
      <c r="Q24">
        <v>3.0160565830000001</v>
      </c>
      <c r="R24">
        <v>3.0359237590000001</v>
      </c>
      <c r="S24">
        <v>3.0081202130000002</v>
      </c>
      <c r="T24">
        <v>2.9973443149999999</v>
      </c>
      <c r="U24">
        <v>2.9880757999999998</v>
      </c>
      <c r="V24">
        <v>2.9876197200000001</v>
      </c>
      <c r="W24">
        <v>2.9776175039999999</v>
      </c>
      <c r="X24">
        <v>2.9667823530000001</v>
      </c>
      <c r="Y24">
        <v>2.973312344</v>
      </c>
      <c r="Z24">
        <v>2.9988644899999999</v>
      </c>
      <c r="AA24">
        <v>3.0369907270000001</v>
      </c>
      <c r="AB24">
        <v>3.083734835</v>
      </c>
      <c r="AC24">
        <v>3.136357839</v>
      </c>
      <c r="AD24">
        <v>3.192865619</v>
      </c>
      <c r="AE24">
        <v>3.2515300759999999</v>
      </c>
      <c r="AF24">
        <v>3.3113828089999999</v>
      </c>
      <c r="AG24">
        <v>3.3720051280000001</v>
      </c>
      <c r="AH24">
        <v>3.433764563</v>
      </c>
      <c r="AI24">
        <v>3.4960476090000001</v>
      </c>
      <c r="AJ24">
        <v>3.5594688790000002</v>
      </c>
      <c r="AK24">
        <v>3.6245698449999999</v>
      </c>
      <c r="AL24">
        <v>3.6909681029999999</v>
      </c>
      <c r="AM24">
        <v>3.7586553939999998</v>
      </c>
      <c r="AN24">
        <v>3.8244300670000002</v>
      </c>
      <c r="AO24">
        <v>3.8882416800000001</v>
      </c>
      <c r="AP24">
        <v>3.9508682350000002</v>
      </c>
      <c r="AQ24">
        <v>4.013536287</v>
      </c>
      <c r="AR24">
        <v>4.075678742</v>
      </c>
      <c r="AS24">
        <v>4.1367012399999998</v>
      </c>
      <c r="AT24">
        <v>4.1966133030000004</v>
      </c>
      <c r="AU24">
        <v>4.2557992980000003</v>
      </c>
      <c r="AV24">
        <v>4.3150916910000001</v>
      </c>
      <c r="AW24">
        <v>4.3781796699999997</v>
      </c>
    </row>
    <row r="25" spans="2:49" x14ac:dyDescent="0.25">
      <c r="B25" t="s">
        <v>125</v>
      </c>
      <c r="C25">
        <v>46.663857241186399</v>
      </c>
      <c r="D25">
        <v>47.413060563046002</v>
      </c>
      <c r="E25">
        <v>48.17429259</v>
      </c>
      <c r="F25">
        <v>48.662579409999999</v>
      </c>
      <c r="G25">
        <v>46.341079819999997</v>
      </c>
      <c r="H25">
        <v>41.65160229</v>
      </c>
      <c r="I25">
        <v>43.131130370000001</v>
      </c>
      <c r="J25">
        <v>43.881738570000003</v>
      </c>
      <c r="K25">
        <v>41.597182779999997</v>
      </c>
      <c r="L25">
        <v>40.811580839999998</v>
      </c>
      <c r="M25">
        <v>40.971639889999999</v>
      </c>
      <c r="N25">
        <v>41.25372531</v>
      </c>
      <c r="O25">
        <v>40.788785249999997</v>
      </c>
      <c r="P25">
        <v>39.574720050000003</v>
      </c>
      <c r="Q25">
        <v>38.207867159999999</v>
      </c>
      <c r="R25">
        <v>37.3148646</v>
      </c>
      <c r="S25">
        <v>36.452402620000001</v>
      </c>
      <c r="T25">
        <v>35.590340419999997</v>
      </c>
      <c r="U25">
        <v>35.431934699999999</v>
      </c>
      <c r="V25">
        <v>35.64340928</v>
      </c>
      <c r="W25">
        <v>35.702332210000002</v>
      </c>
      <c r="X25">
        <v>35.766564930000001</v>
      </c>
      <c r="Y25">
        <v>35.827308539999997</v>
      </c>
      <c r="Z25">
        <v>36.088295240000001</v>
      </c>
      <c r="AA25">
        <v>36.440349830000002</v>
      </c>
      <c r="AB25">
        <v>36.856023659999998</v>
      </c>
      <c r="AC25">
        <v>37.321901500000003</v>
      </c>
      <c r="AD25">
        <v>37.825660050000003</v>
      </c>
      <c r="AE25">
        <v>38.350788569999999</v>
      </c>
      <c r="AF25">
        <v>38.887730050000002</v>
      </c>
      <c r="AG25">
        <v>39.434604950000001</v>
      </c>
      <c r="AH25">
        <v>40.002187859999999</v>
      </c>
      <c r="AI25">
        <v>40.564577559999996</v>
      </c>
      <c r="AJ25">
        <v>41.13974734</v>
      </c>
      <c r="AK25">
        <v>41.741566839999997</v>
      </c>
      <c r="AL25">
        <v>42.35761205</v>
      </c>
      <c r="AM25">
        <v>42.985893089999998</v>
      </c>
      <c r="AN25">
        <v>43.59315205</v>
      </c>
      <c r="AO25">
        <v>44.184213939999999</v>
      </c>
      <c r="AP25">
        <v>44.768219219999999</v>
      </c>
      <c r="AQ25">
        <v>45.359168259999997</v>
      </c>
      <c r="AR25">
        <v>45.940030200000002</v>
      </c>
      <c r="AS25">
        <v>46.546385559999997</v>
      </c>
      <c r="AT25">
        <v>47.155834480000003</v>
      </c>
      <c r="AU25">
        <v>47.768222180000002</v>
      </c>
      <c r="AV25">
        <v>48.387438920000001</v>
      </c>
      <c r="AW25">
        <v>49.051258490000002</v>
      </c>
    </row>
    <row r="26" spans="2:49" x14ac:dyDescent="0.2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40.495635200000002</v>
      </c>
      <c r="G26">
        <v>39.897200900000001</v>
      </c>
      <c r="H26">
        <v>39.754922020000002</v>
      </c>
      <c r="I26">
        <v>39.422545769999999</v>
      </c>
      <c r="J26">
        <v>38.888512710000001</v>
      </c>
      <c r="K26">
        <v>38.198023210000002</v>
      </c>
      <c r="L26">
        <v>37.679921919999998</v>
      </c>
      <c r="M26">
        <v>37.268146729999998</v>
      </c>
      <c r="N26">
        <v>37.065224460000003</v>
      </c>
      <c r="O26">
        <v>36.926805180000002</v>
      </c>
      <c r="P26">
        <v>36.532249319999998</v>
      </c>
      <c r="Q26">
        <v>35.855534900000002</v>
      </c>
      <c r="R26">
        <v>35.215703789999999</v>
      </c>
      <c r="S26">
        <v>34.423062690000002</v>
      </c>
      <c r="T26">
        <v>33.592540210000003</v>
      </c>
      <c r="U26">
        <v>33.2087924</v>
      </c>
      <c r="V26">
        <v>32.791952799999997</v>
      </c>
      <c r="W26">
        <v>32.283540850000001</v>
      </c>
      <c r="X26">
        <v>31.71605211</v>
      </c>
      <c r="Y26">
        <v>31.21792834</v>
      </c>
      <c r="Z26">
        <v>30.748713769999998</v>
      </c>
      <c r="AA26">
        <v>30.322512289999999</v>
      </c>
      <c r="AB26">
        <v>29.944319960000001</v>
      </c>
      <c r="AC26">
        <v>29.604877770000002</v>
      </c>
      <c r="AD26">
        <v>29.288154720000001</v>
      </c>
      <c r="AE26">
        <v>28.99503198</v>
      </c>
      <c r="AF26">
        <v>28.72321999</v>
      </c>
      <c r="AG26">
        <v>28.468910829999999</v>
      </c>
      <c r="AH26">
        <v>28.23318991</v>
      </c>
      <c r="AI26">
        <v>28.014809499999998</v>
      </c>
      <c r="AJ26">
        <v>27.807785880000001</v>
      </c>
      <c r="AK26">
        <v>27.61214687</v>
      </c>
      <c r="AL26">
        <v>27.423932570000002</v>
      </c>
      <c r="AM26">
        <v>27.241341269999999</v>
      </c>
      <c r="AN26">
        <v>27.055704949999999</v>
      </c>
      <c r="AO26">
        <v>26.867253810000001</v>
      </c>
      <c r="AP26">
        <v>26.67613206</v>
      </c>
      <c r="AQ26">
        <v>26.484735130000001</v>
      </c>
      <c r="AR26">
        <v>26.291543019999999</v>
      </c>
      <c r="AS26">
        <v>26.10055332</v>
      </c>
      <c r="AT26">
        <v>25.903814929999999</v>
      </c>
      <c r="AU26">
        <v>25.701365429999999</v>
      </c>
      <c r="AV26">
        <v>25.4942101</v>
      </c>
      <c r="AW26">
        <v>25.29731774</v>
      </c>
    </row>
    <row r="27" spans="2:49" x14ac:dyDescent="0.2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22.638496190000001</v>
      </c>
      <c r="G27">
        <v>23.28150918</v>
      </c>
      <c r="H27">
        <v>22.563851410000002</v>
      </c>
      <c r="I27">
        <v>23.504042510000001</v>
      </c>
      <c r="J27">
        <v>24.269407409999999</v>
      </c>
      <c r="K27">
        <v>24.530447389999999</v>
      </c>
      <c r="L27">
        <v>24.660663249999999</v>
      </c>
      <c r="M27">
        <v>24.964407730000001</v>
      </c>
      <c r="N27">
        <v>25.358111019999999</v>
      </c>
      <c r="O27">
        <v>26.340786900000001</v>
      </c>
      <c r="P27">
        <v>27.216541509999999</v>
      </c>
      <c r="Q27">
        <v>27.86825812</v>
      </c>
      <c r="R27">
        <v>28.262983640000002</v>
      </c>
      <c r="S27">
        <v>28.405616859999999</v>
      </c>
      <c r="T27">
        <v>28.262290700000001</v>
      </c>
      <c r="U27">
        <v>28.00623877</v>
      </c>
      <c r="V27">
        <v>27.746989209999999</v>
      </c>
      <c r="W27">
        <v>27.16419136</v>
      </c>
      <c r="X27">
        <v>26.745622430000001</v>
      </c>
      <c r="Y27">
        <v>26.9312647</v>
      </c>
      <c r="Z27">
        <v>27.14319558</v>
      </c>
      <c r="AA27">
        <v>27.340541730000002</v>
      </c>
      <c r="AB27">
        <v>27.509785010000002</v>
      </c>
      <c r="AC27">
        <v>27.653842539999999</v>
      </c>
      <c r="AD27">
        <v>27.790062349999999</v>
      </c>
      <c r="AE27">
        <v>27.920453290000001</v>
      </c>
      <c r="AF27">
        <v>28.04407376</v>
      </c>
      <c r="AG27">
        <v>28.160603609999999</v>
      </c>
      <c r="AH27">
        <v>28.268037249999999</v>
      </c>
      <c r="AI27">
        <v>28.366372269999999</v>
      </c>
      <c r="AJ27">
        <v>28.455159259999999</v>
      </c>
      <c r="AK27">
        <v>28.532923029999999</v>
      </c>
      <c r="AL27">
        <v>28.600546219999998</v>
      </c>
      <c r="AM27">
        <v>28.658215259999999</v>
      </c>
      <c r="AN27">
        <v>28.588552719999999</v>
      </c>
      <c r="AO27">
        <v>28.471265169999999</v>
      </c>
      <c r="AP27">
        <v>28.336640129999999</v>
      </c>
      <c r="AQ27">
        <v>28.195168429999999</v>
      </c>
      <c r="AR27">
        <v>28.05136182</v>
      </c>
      <c r="AS27">
        <v>27.90094706</v>
      </c>
      <c r="AT27">
        <v>27.747459509999999</v>
      </c>
      <c r="AU27">
        <v>27.592562749999999</v>
      </c>
      <c r="AV27">
        <v>27.436352899999999</v>
      </c>
      <c r="AW27">
        <v>27.275905460000001</v>
      </c>
    </row>
    <row r="28" spans="2:49" x14ac:dyDescent="0.25">
      <c r="B28" t="s">
        <v>128</v>
      </c>
      <c r="C28">
        <v>27.1225441730464</v>
      </c>
      <c r="D28">
        <v>27.5580053927801</v>
      </c>
      <c r="E28">
        <v>28.000458080000001</v>
      </c>
      <c r="F28">
        <v>27.774342659999999</v>
      </c>
      <c r="G28">
        <v>27.493994199999999</v>
      </c>
      <c r="H28">
        <v>27.40050111</v>
      </c>
      <c r="I28">
        <v>27.268804509999999</v>
      </c>
      <c r="J28">
        <v>27.08966367</v>
      </c>
      <c r="K28">
        <v>26.674666439999999</v>
      </c>
      <c r="L28">
        <v>26.203888410000001</v>
      </c>
      <c r="M28">
        <v>25.767342670000001</v>
      </c>
      <c r="N28">
        <v>25.52498507</v>
      </c>
      <c r="O28">
        <v>25.28720612</v>
      </c>
      <c r="P28">
        <v>25.050025900000001</v>
      </c>
      <c r="Q28">
        <v>24.804436720000002</v>
      </c>
      <c r="R28">
        <v>24.558158559999999</v>
      </c>
      <c r="S28">
        <v>24.332753310000001</v>
      </c>
      <c r="T28">
        <v>24.108600859999999</v>
      </c>
      <c r="U28">
        <v>23.789153259999999</v>
      </c>
      <c r="V28">
        <v>23.46787436</v>
      </c>
      <c r="W28">
        <v>23.13386075</v>
      </c>
      <c r="X28">
        <v>22.792875550000002</v>
      </c>
      <c r="Y28">
        <v>22.4675455</v>
      </c>
      <c r="Z28">
        <v>22.154592220000001</v>
      </c>
      <c r="AA28">
        <v>21.848641789999999</v>
      </c>
      <c r="AB28">
        <v>21.541697360000001</v>
      </c>
      <c r="AC28">
        <v>21.224654810000001</v>
      </c>
      <c r="AD28">
        <v>20.893900590000001</v>
      </c>
      <c r="AE28">
        <v>20.54662957</v>
      </c>
      <c r="AF28">
        <v>20.181331419999999</v>
      </c>
      <c r="AG28">
        <v>19.7977469</v>
      </c>
      <c r="AH28">
        <v>19.397013319999999</v>
      </c>
      <c r="AI28">
        <v>18.980907169999998</v>
      </c>
      <c r="AJ28">
        <v>18.55215029</v>
      </c>
      <c r="AK28">
        <v>18.113614569999999</v>
      </c>
      <c r="AL28">
        <v>17.668590559999998</v>
      </c>
      <c r="AM28">
        <v>17.220302950000001</v>
      </c>
      <c r="AN28">
        <v>16.771178689999999</v>
      </c>
      <c r="AO28">
        <v>16.324810240000001</v>
      </c>
      <c r="AP28">
        <v>15.88430417</v>
      </c>
      <c r="AQ28">
        <v>15.45256981</v>
      </c>
      <c r="AR28">
        <v>15.03197812</v>
      </c>
      <c r="AS28">
        <v>14.62423289</v>
      </c>
      <c r="AT28">
        <v>14.231369409999999</v>
      </c>
      <c r="AU28">
        <v>13.85492318</v>
      </c>
      <c r="AV28">
        <v>13.49606722</v>
      </c>
      <c r="AW28">
        <v>13.155985619999999</v>
      </c>
    </row>
    <row r="29" spans="2:49" x14ac:dyDescent="0.25">
      <c r="B29" t="s">
        <v>129</v>
      </c>
      <c r="C29">
        <v>22.604062437828901</v>
      </c>
      <c r="D29">
        <v>22.966977971759398</v>
      </c>
      <c r="E29">
        <v>23.33572023</v>
      </c>
      <c r="F29">
        <v>23.668050390000001</v>
      </c>
      <c r="G29">
        <v>22.51961726</v>
      </c>
      <c r="H29">
        <v>20.243924190000001</v>
      </c>
      <c r="I29">
        <v>20.66500675</v>
      </c>
      <c r="J29">
        <v>20.378260770000001</v>
      </c>
      <c r="K29">
        <v>19.544691440000001</v>
      </c>
      <c r="L29">
        <v>18.996025169999999</v>
      </c>
      <c r="M29">
        <v>18.879316020000001</v>
      </c>
      <c r="N29">
        <v>18.44314426</v>
      </c>
      <c r="O29">
        <v>19.03876666</v>
      </c>
      <c r="P29">
        <v>19.383518479999999</v>
      </c>
      <c r="Q29">
        <v>19.352797979999998</v>
      </c>
      <c r="R29">
        <v>19.56640333</v>
      </c>
      <c r="S29">
        <v>19.664300829999998</v>
      </c>
      <c r="T29">
        <v>19.533628650000001</v>
      </c>
      <c r="U29">
        <v>19.40068484</v>
      </c>
      <c r="V29">
        <v>19.281642479999999</v>
      </c>
      <c r="W29">
        <v>18.649555939999999</v>
      </c>
      <c r="X29">
        <v>18.039121139999999</v>
      </c>
      <c r="Y29">
        <v>17.457292670000001</v>
      </c>
      <c r="Z29">
        <v>16.90820583</v>
      </c>
      <c r="AA29">
        <v>16.388006900000001</v>
      </c>
      <c r="AB29">
        <v>15.89252299</v>
      </c>
      <c r="AC29">
        <v>15.4196025</v>
      </c>
      <c r="AD29">
        <v>14.968299249999999</v>
      </c>
      <c r="AE29">
        <v>14.53713645</v>
      </c>
      <c r="AF29">
        <v>14.124616270000001</v>
      </c>
      <c r="AG29">
        <v>13.72985675</v>
      </c>
      <c r="AH29">
        <v>13.352386279999999</v>
      </c>
      <c r="AI29">
        <v>12.991144029999999</v>
      </c>
      <c r="AJ29">
        <v>12.64613836</v>
      </c>
      <c r="AK29">
        <v>12.316789480000001</v>
      </c>
      <c r="AL29">
        <v>12.002669470000001</v>
      </c>
      <c r="AM29">
        <v>11.703191970000001</v>
      </c>
      <c r="AN29">
        <v>11.416691610000001</v>
      </c>
      <c r="AO29">
        <v>11.1430033</v>
      </c>
      <c r="AP29">
        <v>10.88148809</v>
      </c>
      <c r="AQ29">
        <v>10.631954459999999</v>
      </c>
      <c r="AR29">
        <v>10.393576919999999</v>
      </c>
      <c r="AS29">
        <v>10.166030859999999</v>
      </c>
      <c r="AT29">
        <v>9.9482953199999997</v>
      </c>
      <c r="AU29">
        <v>9.7403458950000008</v>
      </c>
      <c r="AV29">
        <v>9.5419587400000001</v>
      </c>
      <c r="AW29">
        <v>9.3538212590000001</v>
      </c>
    </row>
    <row r="30" spans="2:49" x14ac:dyDescent="0.2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34516.505700000002</v>
      </c>
      <c r="T30">
        <v>34701.72423</v>
      </c>
      <c r="U30">
        <v>34813.928399999997</v>
      </c>
      <c r="V30">
        <v>34926.64516</v>
      </c>
      <c r="W30">
        <v>35024.48904</v>
      </c>
      <c r="X30">
        <v>35120.109700000001</v>
      </c>
      <c r="Y30">
        <v>35254.938289999998</v>
      </c>
      <c r="Z30">
        <v>35424.873809999997</v>
      </c>
      <c r="AA30">
        <v>35624.633759999997</v>
      </c>
      <c r="AB30">
        <v>35843.233829999997</v>
      </c>
      <c r="AC30">
        <v>36066.322829999997</v>
      </c>
      <c r="AD30">
        <v>36290.240120000002</v>
      </c>
      <c r="AE30">
        <v>36511.881170000001</v>
      </c>
      <c r="AF30">
        <v>36729.633629999997</v>
      </c>
      <c r="AG30">
        <v>36943.190499999997</v>
      </c>
      <c r="AH30">
        <v>37154.017690000001</v>
      </c>
      <c r="AI30">
        <v>37363.609149999997</v>
      </c>
      <c r="AJ30">
        <v>37574.395879999996</v>
      </c>
      <c r="AK30">
        <v>37787.918740000001</v>
      </c>
      <c r="AL30">
        <v>38006.045630000001</v>
      </c>
      <c r="AM30">
        <v>38229.614000000001</v>
      </c>
      <c r="AN30">
        <v>38456.952250000002</v>
      </c>
      <c r="AO30">
        <v>38689.395129999997</v>
      </c>
      <c r="AP30">
        <v>38926.748019999999</v>
      </c>
      <c r="AQ30">
        <v>39168.821049999999</v>
      </c>
      <c r="AR30">
        <v>39414.350559999999</v>
      </c>
      <c r="AS30">
        <v>39660.780610000002</v>
      </c>
      <c r="AT30">
        <v>39908.190750000002</v>
      </c>
      <c r="AU30">
        <v>40156.116139999998</v>
      </c>
      <c r="AV30">
        <v>40404.167260000002</v>
      </c>
      <c r="AW30">
        <v>40653.753949999998</v>
      </c>
    </row>
    <row r="31" spans="2:49" x14ac:dyDescent="0.25">
      <c r="B31" t="s">
        <v>131</v>
      </c>
      <c r="C31">
        <v>17.998489648965599</v>
      </c>
      <c r="D31">
        <v>18.287461222056098</v>
      </c>
      <c r="E31">
        <v>18.581072330000001</v>
      </c>
      <c r="F31">
        <v>26.908302719999998</v>
      </c>
      <c r="G31">
        <v>90.668228200000001</v>
      </c>
      <c r="H31">
        <v>149.67041599999999</v>
      </c>
      <c r="I31">
        <v>210.60837939999999</v>
      </c>
      <c r="J31">
        <v>287.26875810000001</v>
      </c>
      <c r="K31">
        <v>361.73216450000001</v>
      </c>
      <c r="L31">
        <v>427.96511279999999</v>
      </c>
      <c r="M31">
        <v>491.23736009999999</v>
      </c>
      <c r="N31">
        <v>538.24865239999997</v>
      </c>
      <c r="O31">
        <v>576.01006189999998</v>
      </c>
      <c r="P31">
        <v>629.64770480000004</v>
      </c>
      <c r="Q31">
        <v>711.05800599999998</v>
      </c>
      <c r="R31">
        <v>789.66382450000003</v>
      </c>
      <c r="S31">
        <v>912.74143070000002</v>
      </c>
      <c r="T31">
        <v>1012.4747159999999</v>
      </c>
      <c r="U31">
        <v>1116.6741440000001</v>
      </c>
      <c r="V31">
        <v>1226.9430319999999</v>
      </c>
      <c r="W31">
        <v>1342.0518870000001</v>
      </c>
      <c r="X31">
        <v>1460.80675</v>
      </c>
      <c r="Y31">
        <v>1579.3359800000001</v>
      </c>
      <c r="Z31">
        <v>1693.7197470000001</v>
      </c>
      <c r="AA31">
        <v>1802.0495430000001</v>
      </c>
      <c r="AB31">
        <v>1902.2649289999999</v>
      </c>
      <c r="AC31">
        <v>1992.3662380000001</v>
      </c>
      <c r="AD31">
        <v>2071.439175</v>
      </c>
      <c r="AE31">
        <v>2138.735964</v>
      </c>
      <c r="AF31">
        <v>2193.7243189999999</v>
      </c>
      <c r="AG31">
        <v>2236.032123</v>
      </c>
      <c r="AH31">
        <v>2265.4752450000001</v>
      </c>
      <c r="AI31">
        <v>2281.9918069999999</v>
      </c>
      <c r="AJ31">
        <v>2285.667207</v>
      </c>
      <c r="AK31">
        <v>2276.7482829999999</v>
      </c>
      <c r="AL31">
        <v>2255.810011</v>
      </c>
      <c r="AM31">
        <v>2223.6027909999998</v>
      </c>
      <c r="AN31">
        <v>2181.428441</v>
      </c>
      <c r="AO31">
        <v>2130.4163149999999</v>
      </c>
      <c r="AP31">
        <v>2071.685735</v>
      </c>
      <c r="AQ31">
        <v>2006.4366399999999</v>
      </c>
      <c r="AR31">
        <v>1935.8694230000001</v>
      </c>
      <c r="AS31">
        <v>1861.248443</v>
      </c>
      <c r="AT31">
        <v>1783.716676</v>
      </c>
      <c r="AU31">
        <v>1704.2893079999999</v>
      </c>
      <c r="AV31">
        <v>1623.8762139999999</v>
      </c>
      <c r="AW31">
        <v>1543.308266</v>
      </c>
    </row>
    <row r="32" spans="2:49" x14ac:dyDescent="0.25">
      <c r="B32" t="s">
        <v>132</v>
      </c>
      <c r="C32">
        <v>1571.8931047778699</v>
      </c>
      <c r="D32">
        <v>1597.13035701831</v>
      </c>
      <c r="E32">
        <v>1622.772802</v>
      </c>
      <c r="F32">
        <v>2018.3449419999999</v>
      </c>
      <c r="G32">
        <v>2396.9213650000002</v>
      </c>
      <c r="H32">
        <v>2798.3972950000002</v>
      </c>
      <c r="I32">
        <v>3155.6546530000001</v>
      </c>
      <c r="J32">
        <v>3477.2895779999999</v>
      </c>
      <c r="K32">
        <v>3706.386618</v>
      </c>
      <c r="L32">
        <v>3894.2822070000002</v>
      </c>
      <c r="M32">
        <v>4070.2574810000001</v>
      </c>
      <c r="N32">
        <v>4285.1636740000004</v>
      </c>
      <c r="O32">
        <v>4480.8386330000003</v>
      </c>
      <c r="P32">
        <v>4668.8911619999999</v>
      </c>
      <c r="Q32">
        <v>4851.1916840000004</v>
      </c>
      <c r="R32">
        <v>5017.2245480000001</v>
      </c>
      <c r="S32">
        <v>5204.6933239999998</v>
      </c>
      <c r="T32">
        <v>5345.9298879999997</v>
      </c>
      <c r="U32">
        <v>5448.7318660000001</v>
      </c>
      <c r="V32">
        <v>5537.0781509999997</v>
      </c>
      <c r="W32">
        <v>5607.7824389999996</v>
      </c>
      <c r="X32">
        <v>5662.100719</v>
      </c>
      <c r="Y32">
        <v>5707.6736790000004</v>
      </c>
      <c r="Z32">
        <v>5742.4900479999997</v>
      </c>
      <c r="AA32">
        <v>5764.7185280000003</v>
      </c>
      <c r="AB32">
        <v>5771.6975730000004</v>
      </c>
      <c r="AC32">
        <v>5760.5492290000002</v>
      </c>
      <c r="AD32">
        <v>5730.3079120000002</v>
      </c>
      <c r="AE32">
        <v>5680.343132</v>
      </c>
      <c r="AF32">
        <v>5610.5124370000003</v>
      </c>
      <c r="AG32">
        <v>5521.1314419999999</v>
      </c>
      <c r="AH32">
        <v>5413.0114910000002</v>
      </c>
      <c r="AI32">
        <v>5287.2582670000002</v>
      </c>
      <c r="AJ32">
        <v>5145.3398509999997</v>
      </c>
      <c r="AK32">
        <v>4988.9093700000003</v>
      </c>
      <c r="AL32">
        <v>4819.8920289999996</v>
      </c>
      <c r="AM32">
        <v>4640.3186379999997</v>
      </c>
      <c r="AN32">
        <v>4452.0640750000002</v>
      </c>
      <c r="AO32">
        <v>4257.406027</v>
      </c>
      <c r="AP32">
        <v>4058.523627</v>
      </c>
      <c r="AQ32">
        <v>3857.516384</v>
      </c>
      <c r="AR32">
        <v>3656.3066170000002</v>
      </c>
      <c r="AS32">
        <v>3456.5618880000002</v>
      </c>
      <c r="AT32">
        <v>3259.8661179999999</v>
      </c>
      <c r="AU32">
        <v>3067.5568029999999</v>
      </c>
      <c r="AV32">
        <v>2880.7401399999999</v>
      </c>
      <c r="AW32">
        <v>2700.3204599999999</v>
      </c>
    </row>
    <row r="33" spans="2:49" x14ac:dyDescent="0.2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4360.0505540000004</v>
      </c>
      <c r="G33">
        <v>4821.2402009999996</v>
      </c>
      <c r="H33">
        <v>5318.8182559999996</v>
      </c>
      <c r="I33">
        <v>5758.9635820000003</v>
      </c>
      <c r="J33">
        <v>6146.3142660000003</v>
      </c>
      <c r="K33">
        <v>6399.7908219999999</v>
      </c>
      <c r="L33">
        <v>6596.8011230000002</v>
      </c>
      <c r="M33">
        <v>6778.8979639999998</v>
      </c>
      <c r="N33">
        <v>7038.48776</v>
      </c>
      <c r="O33">
        <v>7272.204326</v>
      </c>
      <c r="P33">
        <v>7490.0684590000001</v>
      </c>
      <c r="Q33">
        <v>7687.8735930000003</v>
      </c>
      <c r="R33">
        <v>7865.3657919999996</v>
      </c>
      <c r="S33">
        <v>8050.9096939999999</v>
      </c>
      <c r="T33">
        <v>8197.0809850000005</v>
      </c>
      <c r="U33">
        <v>8280.0873929999998</v>
      </c>
      <c r="V33">
        <v>8341.7337339999995</v>
      </c>
      <c r="W33">
        <v>8377.6890640000001</v>
      </c>
      <c r="X33">
        <v>8390.8969789999901</v>
      </c>
      <c r="Y33">
        <v>8392.1391550000008</v>
      </c>
      <c r="Z33">
        <v>8380.0266150000007</v>
      </c>
      <c r="AA33">
        <v>8352.40277099999</v>
      </c>
      <c r="AB33">
        <v>8305.9652129999995</v>
      </c>
      <c r="AC33">
        <v>8237.0430159999996</v>
      </c>
      <c r="AD33">
        <v>8144.4452410000004</v>
      </c>
      <c r="AE33">
        <v>8027.4211379999997</v>
      </c>
      <c r="AF33">
        <v>7885.8820770000002</v>
      </c>
      <c r="AG33">
        <v>7720.3912149999996</v>
      </c>
      <c r="AH33">
        <v>7532.2153539999999</v>
      </c>
      <c r="AI33">
        <v>7323.0321670000003</v>
      </c>
      <c r="AJ33">
        <v>7095.0329709999996</v>
      </c>
      <c r="AK33">
        <v>6850.6231100000005</v>
      </c>
      <c r="AL33">
        <v>6592.473062</v>
      </c>
      <c r="AM33">
        <v>6323.338041</v>
      </c>
      <c r="AN33">
        <v>6045.7624880000003</v>
      </c>
      <c r="AO33">
        <v>5762.6856200000002</v>
      </c>
      <c r="AP33">
        <v>5476.882756</v>
      </c>
      <c r="AQ33">
        <v>5190.9725269999999</v>
      </c>
      <c r="AR33">
        <v>4907.3108510000002</v>
      </c>
      <c r="AS33">
        <v>4627.9305960000002</v>
      </c>
      <c r="AT33">
        <v>4354.7142100000001</v>
      </c>
      <c r="AU33">
        <v>4089.2277340000001</v>
      </c>
      <c r="AV33">
        <v>3832.7376159999999</v>
      </c>
      <c r="AW33">
        <v>3586.2468610000001</v>
      </c>
    </row>
    <row r="34" spans="2:49" x14ac:dyDescent="0.2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5763.2648790000003</v>
      </c>
      <c r="G34">
        <v>6098.8875749999997</v>
      </c>
      <c r="H34">
        <v>6478.1565380000002</v>
      </c>
      <c r="I34">
        <v>6809.2004930000003</v>
      </c>
      <c r="J34">
        <v>7093.2357910000001</v>
      </c>
      <c r="K34">
        <v>7252.1004890000004</v>
      </c>
      <c r="L34">
        <v>7362.0358990000004</v>
      </c>
      <c r="M34">
        <v>7462.8339770000002</v>
      </c>
      <c r="N34">
        <v>7625.0464389999997</v>
      </c>
      <c r="O34">
        <v>7769.5763919999999</v>
      </c>
      <c r="P34">
        <v>7899.6229599999997</v>
      </c>
      <c r="Q34">
        <v>8004.3062369999998</v>
      </c>
      <c r="R34">
        <v>8099.7973400000001</v>
      </c>
      <c r="S34">
        <v>8184.0205740000001</v>
      </c>
      <c r="T34">
        <v>8268.5053029999999</v>
      </c>
      <c r="U34">
        <v>8290.0433059999996</v>
      </c>
      <c r="V34">
        <v>8293.0675090000004</v>
      </c>
      <c r="W34">
        <v>8273.5183350000007</v>
      </c>
      <c r="X34">
        <v>8234.5384479999902</v>
      </c>
      <c r="Y34">
        <v>8186.3433779999996</v>
      </c>
      <c r="Z34">
        <v>8128.1890160000003</v>
      </c>
      <c r="AA34">
        <v>8058.1677239999999</v>
      </c>
      <c r="AB34">
        <v>7973.316374</v>
      </c>
      <c r="AC34">
        <v>7870.3082359999999</v>
      </c>
      <c r="AD34">
        <v>7748.0283680000002</v>
      </c>
      <c r="AE34">
        <v>7605.7630760000002</v>
      </c>
      <c r="AF34">
        <v>7443.4069710000003</v>
      </c>
      <c r="AG34">
        <v>7261.4642599999997</v>
      </c>
      <c r="AH34">
        <v>7061.0935339999996</v>
      </c>
      <c r="AI34">
        <v>6843.8323090000004</v>
      </c>
      <c r="AJ34">
        <v>6611.6915779999999</v>
      </c>
      <c r="AK34">
        <v>6366.8602380000002</v>
      </c>
      <c r="AL34">
        <v>6111.7266650000001</v>
      </c>
      <c r="AM34">
        <v>5848.7328500000003</v>
      </c>
      <c r="AN34">
        <v>5580.1138659999997</v>
      </c>
      <c r="AO34">
        <v>5308.4249900000004</v>
      </c>
      <c r="AP34">
        <v>5036.0631480000002</v>
      </c>
      <c r="AQ34">
        <v>4765.2669029999997</v>
      </c>
      <c r="AR34">
        <v>4498.0302730000003</v>
      </c>
      <c r="AS34">
        <v>4236.0603119999996</v>
      </c>
      <c r="AT34">
        <v>3980.9207999999999</v>
      </c>
      <c r="AU34">
        <v>3733.896976</v>
      </c>
      <c r="AV34">
        <v>3496.0097409999998</v>
      </c>
      <c r="AW34">
        <v>3268.047497</v>
      </c>
    </row>
    <row r="35" spans="2:49" x14ac:dyDescent="0.2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13387.137360000001</v>
      </c>
      <c r="G35" s="39">
        <v>12833.006869999999</v>
      </c>
      <c r="H35" s="39">
        <v>12362.90691</v>
      </c>
      <c r="I35">
        <v>11917.67885</v>
      </c>
      <c r="J35">
        <v>11489.74466</v>
      </c>
      <c r="K35" s="39">
        <v>11029.22255</v>
      </c>
      <c r="L35" s="39">
        <v>10587.982959999999</v>
      </c>
      <c r="M35" s="39">
        <v>10179.121059999999</v>
      </c>
      <c r="N35" s="39">
        <v>9829.7113420000005</v>
      </c>
      <c r="O35" s="39">
        <v>9504.3614670000006</v>
      </c>
      <c r="P35">
        <v>9185.7990279999995</v>
      </c>
      <c r="Q35">
        <v>8877.1228510000001</v>
      </c>
      <c r="R35">
        <v>8582.5403079999996</v>
      </c>
      <c r="S35">
        <v>8286.9515640000009</v>
      </c>
      <c r="T35">
        <v>8033.8020530000003</v>
      </c>
      <c r="U35">
        <v>7749.6334230000002</v>
      </c>
      <c r="V35">
        <v>7476.2976559999997</v>
      </c>
      <c r="W35">
        <v>7210.3767150000003</v>
      </c>
      <c r="X35">
        <v>6952.67472</v>
      </c>
      <c r="Y35">
        <v>6707.1905500000003</v>
      </c>
      <c r="Z35">
        <v>6472.8115799999996</v>
      </c>
      <c r="AA35">
        <v>6247.5402839999997</v>
      </c>
      <c r="AB35">
        <v>6028.9156949999997</v>
      </c>
      <c r="AC35">
        <v>5814.3433880000002</v>
      </c>
      <c r="AD35">
        <v>5602.3753489999999</v>
      </c>
      <c r="AE35">
        <v>5391.8277639999997</v>
      </c>
      <c r="AF35">
        <v>5181.8829340000002</v>
      </c>
      <c r="AG35">
        <v>4972.0895490000003</v>
      </c>
      <c r="AH35">
        <v>4762.3761839999997</v>
      </c>
      <c r="AI35">
        <v>4552.9022240000004</v>
      </c>
      <c r="AJ35">
        <v>4344.0984269999999</v>
      </c>
      <c r="AK35">
        <v>4136.5066420000003</v>
      </c>
      <c r="AL35">
        <v>3930.7824919999998</v>
      </c>
      <c r="AM35">
        <v>3727.6294309999998</v>
      </c>
      <c r="AN35">
        <v>3527.700096</v>
      </c>
      <c r="AO35">
        <v>3331.7936880000002</v>
      </c>
      <c r="AP35">
        <v>3140.6541849999999</v>
      </c>
      <c r="AQ35">
        <v>2954.9719570000002</v>
      </c>
      <c r="AR35">
        <v>2775.343852</v>
      </c>
      <c r="AS35">
        <v>2602.2612920000001</v>
      </c>
      <c r="AT35">
        <v>2436.16104</v>
      </c>
      <c r="AU35">
        <v>2277.367033</v>
      </c>
      <c r="AV35">
        <v>2126.0970379999999</v>
      </c>
      <c r="AW35">
        <v>1982.4779229999999</v>
      </c>
    </row>
    <row r="36" spans="2:49" x14ac:dyDescent="0.2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4709.5403939999997</v>
      </c>
      <c r="G36">
        <v>4493.3403740000003</v>
      </c>
      <c r="H36">
        <v>4304.9854100000002</v>
      </c>
      <c r="I36">
        <v>4127.5254690000002</v>
      </c>
      <c r="J36">
        <v>3955.5535049999999</v>
      </c>
      <c r="K36">
        <v>3775.3944040000001</v>
      </c>
      <c r="L36">
        <v>3600.2194679999998</v>
      </c>
      <c r="M36">
        <v>3437.0563320000001</v>
      </c>
      <c r="N36">
        <v>3290.9197559999998</v>
      </c>
      <c r="O36">
        <v>3153.9636909999999</v>
      </c>
      <c r="P36">
        <v>3023.6037350000001</v>
      </c>
      <c r="Q36">
        <v>2897.9349139999999</v>
      </c>
      <c r="R36">
        <v>2777.4987030000002</v>
      </c>
      <c r="S36">
        <v>2655.2340859999999</v>
      </c>
      <c r="T36">
        <v>2527.3319750000001</v>
      </c>
      <c r="U36">
        <v>2399.4897329999999</v>
      </c>
      <c r="V36">
        <v>2279.2000400000002</v>
      </c>
      <c r="W36">
        <v>2165.4656060000002</v>
      </c>
      <c r="X36">
        <v>2058.1563900000001</v>
      </c>
      <c r="Y36">
        <v>1957.7082760000001</v>
      </c>
      <c r="Z36">
        <v>1863.563733</v>
      </c>
      <c r="AA36">
        <v>1775.0127190000001</v>
      </c>
      <c r="AB36">
        <v>1691.270405</v>
      </c>
      <c r="AC36">
        <v>1611.5448019999999</v>
      </c>
      <c r="AD36">
        <v>1535.2960350000001</v>
      </c>
      <c r="AE36">
        <v>1462.0544850000001</v>
      </c>
      <c r="AF36">
        <v>1391.439455</v>
      </c>
      <c r="AG36">
        <v>1323.1563860000001</v>
      </c>
      <c r="AH36">
        <v>1256.997955</v>
      </c>
      <c r="AI36">
        <v>1192.813858</v>
      </c>
      <c r="AJ36">
        <v>1130.5173910000001</v>
      </c>
      <c r="AK36">
        <v>1070.056163</v>
      </c>
      <c r="AL36">
        <v>1011.4165369999999</v>
      </c>
      <c r="AM36">
        <v>954.60767450000003</v>
      </c>
      <c r="AN36">
        <v>899.6461233</v>
      </c>
      <c r="AO36">
        <v>846.58699330000002</v>
      </c>
      <c r="AP36">
        <v>795.4842979</v>
      </c>
      <c r="AQ36">
        <v>746.39263129999995</v>
      </c>
      <c r="AR36">
        <v>699.3572805</v>
      </c>
      <c r="AS36">
        <v>654.4109651</v>
      </c>
      <c r="AT36">
        <v>611.58217969999998</v>
      </c>
      <c r="AU36">
        <v>570.88206600000001</v>
      </c>
      <c r="AV36">
        <v>532.3056507</v>
      </c>
      <c r="AW36">
        <v>495.8347488</v>
      </c>
    </row>
    <row r="37" spans="2:49" x14ac:dyDescent="0.2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2121.5238319999999</v>
      </c>
      <c r="G37">
        <v>1989.179543</v>
      </c>
      <c r="H37">
        <v>1869.693998</v>
      </c>
      <c r="I37">
        <v>1758.125485</v>
      </c>
      <c r="J37">
        <v>1651.6833610000001</v>
      </c>
      <c r="K37">
        <v>1548.0473689999999</v>
      </c>
      <c r="L37">
        <v>1448.4277259999999</v>
      </c>
      <c r="M37">
        <v>1356.036656</v>
      </c>
      <c r="N37">
        <v>1274.419553</v>
      </c>
      <c r="O37">
        <v>1197.9620870000001</v>
      </c>
      <c r="P37">
        <v>1125.9000269999999</v>
      </c>
      <c r="Q37">
        <v>1057.4365620000001</v>
      </c>
      <c r="R37">
        <v>992.30488809999997</v>
      </c>
      <c r="S37">
        <v>930.02971430000002</v>
      </c>
      <c r="T37">
        <v>869.81288979999999</v>
      </c>
      <c r="U37">
        <v>812.40837680000004</v>
      </c>
      <c r="V37">
        <v>758.73227699999995</v>
      </c>
      <c r="W37">
        <v>708.49574529999995</v>
      </c>
      <c r="X37">
        <v>661.57734730000004</v>
      </c>
      <c r="Y37">
        <v>617.94395129999998</v>
      </c>
      <c r="Z37">
        <v>577.39713080000001</v>
      </c>
      <c r="AA37">
        <v>539.69182839999996</v>
      </c>
      <c r="AB37">
        <v>504.58010969999998</v>
      </c>
      <c r="AC37">
        <v>471.82078009999998</v>
      </c>
      <c r="AD37">
        <v>441.21340179999999</v>
      </c>
      <c r="AE37">
        <v>412.575853</v>
      </c>
      <c r="AF37">
        <v>385.74631319999997</v>
      </c>
      <c r="AG37">
        <v>360.58241609999999</v>
      </c>
      <c r="AH37">
        <v>336.96042940000001</v>
      </c>
      <c r="AI37">
        <v>314.77041559999998</v>
      </c>
      <c r="AJ37">
        <v>293.91646379999997</v>
      </c>
      <c r="AK37">
        <v>274.31210149999998</v>
      </c>
      <c r="AL37">
        <v>255.880258</v>
      </c>
      <c r="AM37">
        <v>238.55139990000001</v>
      </c>
      <c r="AN37">
        <v>222.26107379999999</v>
      </c>
      <c r="AO37">
        <v>206.9543074</v>
      </c>
      <c r="AP37">
        <v>192.5802261</v>
      </c>
      <c r="AQ37">
        <v>179.09194450000001</v>
      </c>
      <c r="AR37">
        <v>166.44522789999999</v>
      </c>
      <c r="AS37">
        <v>154.5978858</v>
      </c>
      <c r="AT37">
        <v>143.51062469999999</v>
      </c>
      <c r="AU37">
        <v>133.14525610000001</v>
      </c>
      <c r="AV37">
        <v>123.4646334</v>
      </c>
      <c r="AW37">
        <v>114.4328004</v>
      </c>
    </row>
    <row r="38" spans="2:49" x14ac:dyDescent="0.2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2.3226226199999998E-2</v>
      </c>
      <c r="G38">
        <v>5.4629331199999999E-2</v>
      </c>
      <c r="H38">
        <v>0.11200019310000001</v>
      </c>
      <c r="I38">
        <v>0.19646796590000001</v>
      </c>
      <c r="J38">
        <v>0.31963516910000001</v>
      </c>
      <c r="K38">
        <v>0.46781883530000001</v>
      </c>
      <c r="L38">
        <v>0.66533098290000003</v>
      </c>
      <c r="M38">
        <v>0.95662451719999997</v>
      </c>
      <c r="N38">
        <v>1.4060913129999999</v>
      </c>
      <c r="O38">
        <v>2.01445271</v>
      </c>
      <c r="P38">
        <v>2.807129534</v>
      </c>
      <c r="Q38">
        <v>3.841654433</v>
      </c>
      <c r="R38">
        <v>5.1762516239999998</v>
      </c>
      <c r="S38">
        <v>8.0648226730000001</v>
      </c>
      <c r="T38">
        <v>13.790473049999999</v>
      </c>
      <c r="U38">
        <v>24.49662833</v>
      </c>
      <c r="V38">
        <v>37.267243980000003</v>
      </c>
      <c r="W38">
        <v>52.445382590000001</v>
      </c>
      <c r="X38">
        <v>70.579339820000001</v>
      </c>
      <c r="Y38">
        <v>92.562962249999998</v>
      </c>
      <c r="Z38">
        <v>119.04241</v>
      </c>
      <c r="AA38">
        <v>150.67998460000001</v>
      </c>
      <c r="AB38">
        <v>188.06073459999999</v>
      </c>
      <c r="AC38">
        <v>231.65349939999999</v>
      </c>
      <c r="AD38">
        <v>282.04630789999999</v>
      </c>
      <c r="AE38">
        <v>339.78878429999997</v>
      </c>
      <c r="AF38">
        <v>405.39472899999998</v>
      </c>
      <c r="AG38">
        <v>479.32626119999998</v>
      </c>
      <c r="AH38">
        <v>562.00634660000003</v>
      </c>
      <c r="AI38">
        <v>653.74566460000005</v>
      </c>
      <c r="AJ38">
        <v>754.76896209999995</v>
      </c>
      <c r="AK38">
        <v>865.13876300000004</v>
      </c>
      <c r="AL38">
        <v>984.80544420000001</v>
      </c>
      <c r="AM38">
        <v>1113.539299</v>
      </c>
      <c r="AN38">
        <v>1250.827724</v>
      </c>
      <c r="AO38">
        <v>1396.260542</v>
      </c>
      <c r="AP38">
        <v>1549.2655769999999</v>
      </c>
      <c r="AQ38">
        <v>1709.2422320000001</v>
      </c>
      <c r="AR38">
        <v>1875.487572</v>
      </c>
      <c r="AS38">
        <v>2047.189042</v>
      </c>
      <c r="AT38">
        <v>2223.801379</v>
      </c>
      <c r="AU38">
        <v>2404.7782069999998</v>
      </c>
      <c r="AV38">
        <v>2589.6376359999999</v>
      </c>
      <c r="AW38">
        <v>2778.1757980000002</v>
      </c>
    </row>
    <row r="39" spans="2:49" x14ac:dyDescent="0.2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4.0600532500000001E-2</v>
      </c>
      <c r="G39">
        <v>7.8326030000000005E-2</v>
      </c>
      <c r="H39">
        <v>0.13950323049999999</v>
      </c>
      <c r="I39">
        <v>0.22336359980000001</v>
      </c>
      <c r="J39">
        <v>0.33808584470000003</v>
      </c>
      <c r="K39">
        <v>0.47062728710000001</v>
      </c>
      <c r="L39">
        <v>0.64054685600000005</v>
      </c>
      <c r="M39">
        <v>0.87910185480000003</v>
      </c>
      <c r="N39">
        <v>1.2376026769999999</v>
      </c>
      <c r="O39">
        <v>1.7099033699999999</v>
      </c>
      <c r="P39">
        <v>2.3092304810000002</v>
      </c>
      <c r="Q39">
        <v>3.071591695</v>
      </c>
      <c r="R39">
        <v>4.031607588</v>
      </c>
      <c r="S39">
        <v>6.0814674899999996</v>
      </c>
      <c r="T39">
        <v>10.073672200000001</v>
      </c>
      <c r="U39">
        <v>17.397428569999999</v>
      </c>
      <c r="V39">
        <v>25.944422400000001</v>
      </c>
      <c r="W39">
        <v>35.889805350000003</v>
      </c>
      <c r="X39">
        <v>47.534084759999999</v>
      </c>
      <c r="Y39">
        <v>61.390149610000002</v>
      </c>
      <c r="Z39">
        <v>77.794334620000001</v>
      </c>
      <c r="AA39">
        <v>97.082148910000001</v>
      </c>
      <c r="AB39">
        <v>119.5302482</v>
      </c>
      <c r="AC39">
        <v>145.33503949999999</v>
      </c>
      <c r="AD39">
        <v>174.7557923</v>
      </c>
      <c r="AE39">
        <v>208.01694989999999</v>
      </c>
      <c r="AF39">
        <v>245.31051070000001</v>
      </c>
      <c r="AG39">
        <v>286.78771039999998</v>
      </c>
      <c r="AH39">
        <v>332.56711389999998</v>
      </c>
      <c r="AI39">
        <v>382.695697</v>
      </c>
      <c r="AJ39">
        <v>437.1668598</v>
      </c>
      <c r="AK39">
        <v>495.87888329999998</v>
      </c>
      <c r="AL39">
        <v>558.6670388</v>
      </c>
      <c r="AM39">
        <v>625.26950280000005</v>
      </c>
      <c r="AN39">
        <v>695.27641370000003</v>
      </c>
      <c r="AO39">
        <v>768.33854629999996</v>
      </c>
      <c r="AP39">
        <v>844.02630180000006</v>
      </c>
      <c r="AQ39">
        <v>921.90099529999998</v>
      </c>
      <c r="AR39">
        <v>1001.479024</v>
      </c>
      <c r="AS39">
        <v>1082.2286529999999</v>
      </c>
      <c r="AT39">
        <v>1163.7616840000001</v>
      </c>
      <c r="AU39">
        <v>1245.696379</v>
      </c>
      <c r="AV39">
        <v>1327.689805</v>
      </c>
      <c r="AW39">
        <v>1409.536028</v>
      </c>
    </row>
    <row r="40" spans="2:49" x14ac:dyDescent="0.2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0.14876768409999999</v>
      </c>
      <c r="G40">
        <v>0.25619896780000001</v>
      </c>
      <c r="H40">
        <v>0.4106291648</v>
      </c>
      <c r="I40">
        <v>0.60471608730000004</v>
      </c>
      <c r="J40">
        <v>0.84758673110000005</v>
      </c>
      <c r="K40">
        <v>1.110947685</v>
      </c>
      <c r="L40">
        <v>1.4268965119999999</v>
      </c>
      <c r="M40">
        <v>1.831103806</v>
      </c>
      <c r="N40">
        <v>2.4068184819999998</v>
      </c>
      <c r="O40">
        <v>3.1220538979999999</v>
      </c>
      <c r="P40">
        <v>3.9758372660000001</v>
      </c>
      <c r="Q40">
        <v>4.9957296720000004</v>
      </c>
      <c r="R40">
        <v>6.2023440430000001</v>
      </c>
      <c r="S40">
        <v>8.692953674</v>
      </c>
      <c r="T40">
        <v>13.320221070000001</v>
      </c>
      <c r="U40">
        <v>21.36801208</v>
      </c>
      <c r="V40">
        <v>30.17236132</v>
      </c>
      <c r="W40">
        <v>39.771272519999997</v>
      </c>
      <c r="X40">
        <v>50.307886289999999</v>
      </c>
      <c r="Y40">
        <v>62.101652909999999</v>
      </c>
      <c r="Z40">
        <v>75.272545390000005</v>
      </c>
      <c r="AA40">
        <v>89.920737610000003</v>
      </c>
      <c r="AB40">
        <v>106.0801376</v>
      </c>
      <c r="AC40">
        <v>123.7094354</v>
      </c>
      <c r="AD40">
        <v>142.80178480000001</v>
      </c>
      <c r="AE40">
        <v>163.30733380000001</v>
      </c>
      <c r="AF40">
        <v>185.13873039999999</v>
      </c>
      <c r="AG40">
        <v>208.16948360000001</v>
      </c>
      <c r="AH40">
        <v>232.24249130000001</v>
      </c>
      <c r="AI40">
        <v>257.1540723</v>
      </c>
      <c r="AJ40">
        <v>282.67193750000001</v>
      </c>
      <c r="AK40">
        <v>308.51469759999998</v>
      </c>
      <c r="AL40">
        <v>334.3786121</v>
      </c>
      <c r="AM40">
        <v>359.92625909999998</v>
      </c>
      <c r="AN40">
        <v>384.7706829</v>
      </c>
      <c r="AO40">
        <v>408.5766314</v>
      </c>
      <c r="AP40">
        <v>430.99506430000002</v>
      </c>
      <c r="AQ40">
        <v>451.69524289999998</v>
      </c>
      <c r="AR40">
        <v>470.35431299999999</v>
      </c>
      <c r="AS40">
        <v>486.65628140000001</v>
      </c>
      <c r="AT40">
        <v>500.36143120000003</v>
      </c>
      <c r="AU40">
        <v>511.25419549999998</v>
      </c>
      <c r="AV40">
        <v>519.15239440000005</v>
      </c>
      <c r="AW40">
        <v>523.92489060000003</v>
      </c>
    </row>
    <row r="41" spans="2:49" x14ac:dyDescent="0.2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3.469012132</v>
      </c>
      <c r="G41">
        <v>5.9257425079999999</v>
      </c>
      <c r="H41">
        <v>9.4211832449999999</v>
      </c>
      <c r="I41">
        <v>13.78056535</v>
      </c>
      <c r="J41">
        <v>19.191806629999999</v>
      </c>
      <c r="K41">
        <v>25.025569130000001</v>
      </c>
      <c r="L41">
        <v>31.98228494</v>
      </c>
      <c r="M41">
        <v>40.809432280000003</v>
      </c>
      <c r="N41">
        <v>53.328869769999997</v>
      </c>
      <c r="O41">
        <v>68.812762149999998</v>
      </c>
      <c r="P41">
        <v>87.217232150000001</v>
      </c>
      <c r="Q41">
        <v>109.11940540000001</v>
      </c>
      <c r="R41">
        <v>134.95417080000001</v>
      </c>
      <c r="S41">
        <v>188.28356149999999</v>
      </c>
      <c r="T41">
        <v>287.33578180000001</v>
      </c>
      <c r="U41">
        <v>459.66317429999998</v>
      </c>
      <c r="V41">
        <v>648.4178829</v>
      </c>
      <c r="W41">
        <v>854.8053645</v>
      </c>
      <c r="X41">
        <v>1082.4397939999999</v>
      </c>
      <c r="Y41">
        <v>1338.9094</v>
      </c>
      <c r="Z41">
        <v>1627.6946660000001</v>
      </c>
      <c r="AA41">
        <v>1952.0306270000001</v>
      </c>
      <c r="AB41">
        <v>2313.8905119999999</v>
      </c>
      <c r="AC41">
        <v>2713.765132</v>
      </c>
      <c r="AD41">
        <v>3153.1092739999999</v>
      </c>
      <c r="AE41">
        <v>3632.647391</v>
      </c>
      <c r="AF41">
        <v>4152.4929750000001</v>
      </c>
      <c r="AG41">
        <v>4712.0989730000001</v>
      </c>
      <c r="AH41">
        <v>5310.4435059999996</v>
      </c>
      <c r="AI41">
        <v>5945.5928089999998</v>
      </c>
      <c r="AJ41">
        <v>6615.0636770000001</v>
      </c>
      <c r="AK41">
        <v>7315.2894640000004</v>
      </c>
      <c r="AL41">
        <v>8042.1752999999999</v>
      </c>
      <c r="AM41">
        <v>8790.7219370000003</v>
      </c>
      <c r="AN41">
        <v>9554.47653299999</v>
      </c>
      <c r="AO41">
        <v>10328.16228</v>
      </c>
      <c r="AP41">
        <v>11105.90568</v>
      </c>
      <c r="AQ41">
        <v>11882.09424</v>
      </c>
      <c r="AR41">
        <v>12650.984340000001</v>
      </c>
      <c r="AS41">
        <v>13406.648520000001</v>
      </c>
      <c r="AT41">
        <v>14145.115599999999</v>
      </c>
      <c r="AU41">
        <v>14862.782499999999</v>
      </c>
      <c r="AV41">
        <v>15556.735629999999</v>
      </c>
      <c r="AW41">
        <v>16225.67484</v>
      </c>
    </row>
    <row r="42" spans="2:49" x14ac:dyDescent="0.2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1.363298932</v>
      </c>
      <c r="G42">
        <v>2.3208835790000002</v>
      </c>
      <c r="H42">
        <v>3.6766940560000001</v>
      </c>
      <c r="I42">
        <v>5.3608883489999997</v>
      </c>
      <c r="J42">
        <v>7.4419802280000003</v>
      </c>
      <c r="K42">
        <v>9.6776473339999995</v>
      </c>
      <c r="L42" s="39">
        <v>12.33302975</v>
      </c>
      <c r="M42" s="39">
        <v>15.681735570000001</v>
      </c>
      <c r="N42" s="39">
        <v>20.412981519999999</v>
      </c>
      <c r="O42" s="39">
        <v>26.238431949999999</v>
      </c>
      <c r="P42" s="39">
        <v>33.128384359999998</v>
      </c>
      <c r="Q42" s="39">
        <v>41.283275029999999</v>
      </c>
      <c r="R42">
        <v>50.847341640000003</v>
      </c>
      <c r="S42">
        <v>70.528006700000006</v>
      </c>
      <c r="T42">
        <v>106.9145882</v>
      </c>
      <c r="U42">
        <v>169.8760484</v>
      </c>
      <c r="V42">
        <v>238.36455530000001</v>
      </c>
      <c r="W42">
        <v>312.7095802</v>
      </c>
      <c r="X42">
        <v>394.10078979999997</v>
      </c>
      <c r="Y42">
        <v>485.14175280000001</v>
      </c>
      <c r="Z42">
        <v>586.93847770000002</v>
      </c>
      <c r="AA42">
        <v>700.500269</v>
      </c>
      <c r="AB42">
        <v>826.38190210000005</v>
      </c>
      <c r="AC42">
        <v>964.61390870000002</v>
      </c>
      <c r="AD42">
        <v>1115.561567</v>
      </c>
      <c r="AE42">
        <v>1279.3291850000001</v>
      </c>
      <c r="AF42">
        <v>1455.806349</v>
      </c>
      <c r="AG42">
        <v>1644.6555289999999</v>
      </c>
      <c r="AH42">
        <v>1845.3799329999999</v>
      </c>
      <c r="AI42">
        <v>2057.1817099999998</v>
      </c>
      <c r="AJ42">
        <v>2279.091833</v>
      </c>
      <c r="AK42">
        <v>2509.7914300000002</v>
      </c>
      <c r="AL42">
        <v>2747.8066100000001</v>
      </c>
      <c r="AM42">
        <v>2991.3862469999999</v>
      </c>
      <c r="AN42">
        <v>3238.3244</v>
      </c>
      <c r="AO42">
        <v>3486.836534</v>
      </c>
      <c r="AP42">
        <v>3734.9682379999999</v>
      </c>
      <c r="AQ42">
        <v>3980.8781600000002</v>
      </c>
      <c r="AR42">
        <v>4222.7102649999997</v>
      </c>
      <c r="AS42">
        <v>4458.5749320000004</v>
      </c>
      <c r="AT42">
        <v>4687.2449699999997</v>
      </c>
      <c r="AU42">
        <v>4907.6340069999997</v>
      </c>
      <c r="AV42">
        <v>5118.8977670000004</v>
      </c>
      <c r="AW42">
        <v>5320.7233729999998</v>
      </c>
    </row>
    <row r="43" spans="2:49" x14ac:dyDescent="0.2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1.4206967399999999E-2</v>
      </c>
      <c r="G43">
        <v>1.55650211E-2</v>
      </c>
      <c r="H43">
        <v>1.4353735499999999E-2</v>
      </c>
      <c r="I43">
        <v>1.3236713299999999E-2</v>
      </c>
      <c r="J43">
        <v>1.2206618799999999E-2</v>
      </c>
      <c r="K43">
        <v>1.12566874E-2</v>
      </c>
      <c r="L43">
        <v>1.0380680600000001E-2</v>
      </c>
      <c r="M43">
        <v>9.5728455500000004E-3</v>
      </c>
      <c r="N43">
        <v>8.8278770199999995E-3</v>
      </c>
      <c r="O43">
        <v>8.1408826999999906E-3</v>
      </c>
      <c r="P43">
        <v>7.5073509699999999E-3</v>
      </c>
      <c r="Q43">
        <v>6.9231213200000004E-3</v>
      </c>
      <c r="R43">
        <v>6.3843570200000001E-3</v>
      </c>
      <c r="S43">
        <v>5.8875198999999998E-3</v>
      </c>
      <c r="T43">
        <v>5.4293471399999996E-3</v>
      </c>
      <c r="U43">
        <v>5.00682986E-3</v>
      </c>
      <c r="V43">
        <v>4.61719329E-3</v>
      </c>
      <c r="W43">
        <v>4.2578786399999997E-3</v>
      </c>
      <c r="X43">
        <v>3.9265262099999997E-3</v>
      </c>
      <c r="Y43">
        <v>3.62095997E-3</v>
      </c>
      <c r="Z43">
        <v>3.3391732E-3</v>
      </c>
      <c r="AA43">
        <v>3.0793153699999998E-3</v>
      </c>
      <c r="AB43">
        <v>2.8396799300000001E-3</v>
      </c>
      <c r="AC43">
        <v>2.6186931699999998E-3</v>
      </c>
      <c r="AD43">
        <v>2.4149038100000002E-3</v>
      </c>
      <c r="AE43">
        <v>2.2269735600000001E-3</v>
      </c>
      <c r="AF43">
        <v>2.0536682199999998E-3</v>
      </c>
      <c r="AG43">
        <v>1.8938496800000001E-3</v>
      </c>
      <c r="AH43">
        <v>1.7464683799999999E-3</v>
      </c>
      <c r="AI43">
        <v>1.6105564499999999E-3</v>
      </c>
      <c r="AJ43">
        <v>1.48522131E-3</v>
      </c>
      <c r="AK43">
        <v>1.3696398900000001E-3</v>
      </c>
      <c r="AL43">
        <v>1.26305313E-3</v>
      </c>
      <c r="AM43">
        <v>1.16476106E-3</v>
      </c>
      <c r="AN43">
        <v>1.07411817E-3</v>
      </c>
      <c r="AO43">
        <v>9.9052921E-4</v>
      </c>
      <c r="AP43">
        <v>9.1344522400000001E-4</v>
      </c>
      <c r="AQ43">
        <v>8.4235999300000003E-4</v>
      </c>
      <c r="AR43">
        <v>7.7680668599999997E-4</v>
      </c>
      <c r="AS43">
        <v>7.1635480400000003E-4</v>
      </c>
      <c r="AT43">
        <v>6.6060734800000003E-4</v>
      </c>
      <c r="AU43">
        <v>6.0919821600000004E-4</v>
      </c>
      <c r="AV43">
        <v>5.6178979500000001E-4</v>
      </c>
      <c r="AW43">
        <v>5.1807074399999999E-4</v>
      </c>
    </row>
    <row r="44" spans="2:49" x14ac:dyDescent="0.2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0.2261486788</v>
      </c>
      <c r="G44">
        <v>0.38079775999999999</v>
      </c>
      <c r="H44">
        <v>0.59646445540000004</v>
      </c>
      <c r="I44">
        <v>0.86117833079999995</v>
      </c>
      <c r="J44">
        <v>1.1839711420000001</v>
      </c>
      <c r="K44">
        <v>1.527275728</v>
      </c>
      <c r="L44">
        <v>1.9305797229999999</v>
      </c>
      <c r="M44">
        <v>2.4309962280000001</v>
      </c>
      <c r="N44">
        <v>3.1313751660000002</v>
      </c>
      <c r="O44">
        <v>3.9845046819999999</v>
      </c>
      <c r="P44">
        <v>4.9820010589999999</v>
      </c>
      <c r="Q44">
        <v>6.1485800499999996</v>
      </c>
      <c r="R44">
        <v>7.5005048859999999</v>
      </c>
      <c r="S44">
        <v>10.26861519</v>
      </c>
      <c r="T44">
        <v>15.346250510000001</v>
      </c>
      <c r="U44">
        <v>24.05386309</v>
      </c>
      <c r="V44">
        <v>33.421678470000003</v>
      </c>
      <c r="W44">
        <v>43.483582230000003</v>
      </c>
      <c r="X44">
        <v>54.392527100000002</v>
      </c>
      <c r="Y44">
        <v>66.493779369999999</v>
      </c>
      <c r="Z44">
        <v>79.930171889999997</v>
      </c>
      <c r="AA44">
        <v>94.833519989999999</v>
      </c>
      <c r="AB44">
        <v>111.2771544</v>
      </c>
      <c r="AC44">
        <v>129.26750480000001</v>
      </c>
      <c r="AD44">
        <v>148.85749770000001</v>
      </c>
      <c r="AE44">
        <v>170.06788890000001</v>
      </c>
      <c r="AF44">
        <v>192.89377930000001</v>
      </c>
      <c r="AG44">
        <v>217.30326070000001</v>
      </c>
      <c r="AH44">
        <v>243.24636419999999</v>
      </c>
      <c r="AI44">
        <v>270.63653549999998</v>
      </c>
      <c r="AJ44">
        <v>299.36724140000001</v>
      </c>
      <c r="AK44">
        <v>329.28822270000001</v>
      </c>
      <c r="AL44">
        <v>360.2303091</v>
      </c>
      <c r="AM44">
        <v>391.98876799999999</v>
      </c>
      <c r="AN44">
        <v>424.29926019999999</v>
      </c>
      <c r="AO44">
        <v>456.9516691</v>
      </c>
      <c r="AP44">
        <v>489.71227069999998</v>
      </c>
      <c r="AQ44">
        <v>522.36034119999999</v>
      </c>
      <c r="AR44">
        <v>554.67074249999996</v>
      </c>
      <c r="AS44">
        <v>586.41107590000001</v>
      </c>
      <c r="AT44">
        <v>617.43336710000005</v>
      </c>
      <c r="AU44">
        <v>647.60506680000003</v>
      </c>
      <c r="AV44">
        <v>676.82243059999996</v>
      </c>
      <c r="AW44">
        <v>705.04994369999997</v>
      </c>
    </row>
    <row r="45" spans="2:49" x14ac:dyDescent="0.2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33282.628830000001</v>
      </c>
      <c r="I46">
        <v>33737.756909999996</v>
      </c>
      <c r="J46">
        <v>34101.089919999999</v>
      </c>
      <c r="K46">
        <v>34072.674420000003</v>
      </c>
      <c r="L46">
        <v>33917.714489999998</v>
      </c>
      <c r="M46">
        <v>33775.44083</v>
      </c>
      <c r="N46">
        <v>33881.997179999998</v>
      </c>
      <c r="O46">
        <v>33954.916660000003</v>
      </c>
      <c r="P46">
        <v>34023.533080000001</v>
      </c>
      <c r="Q46">
        <v>34086.923849999999</v>
      </c>
      <c r="R46">
        <v>34124.395400000001</v>
      </c>
      <c r="S46">
        <v>34224.580390000003</v>
      </c>
      <c r="T46">
        <v>34254.937810000003</v>
      </c>
      <c r="U46">
        <v>34097.068240000001</v>
      </c>
      <c r="V46">
        <v>33913.0524</v>
      </c>
      <c r="W46">
        <v>33685.379789999999</v>
      </c>
      <c r="X46">
        <v>33420.751349999999</v>
      </c>
      <c r="Y46">
        <v>33148.334970000004</v>
      </c>
      <c r="Z46">
        <v>32858.197870000004</v>
      </c>
      <c r="AA46">
        <v>32539.5834</v>
      </c>
      <c r="AB46">
        <v>32178.010300000002</v>
      </c>
      <c r="AC46">
        <v>31757.975689999999</v>
      </c>
      <c r="AD46">
        <v>31273.105479999998</v>
      </c>
      <c r="AE46">
        <v>30718.721409999998</v>
      </c>
      <c r="AF46">
        <v>30092.594509999999</v>
      </c>
      <c r="AG46">
        <v>29394.847389999999</v>
      </c>
      <c r="AH46">
        <v>28628.13019</v>
      </c>
      <c r="AI46">
        <v>27796.601050000001</v>
      </c>
      <c r="AJ46">
        <v>26906.263889999998</v>
      </c>
      <c r="AK46">
        <v>25964.015909999998</v>
      </c>
      <c r="AL46">
        <v>24977.981049999999</v>
      </c>
      <c r="AM46" s="39">
        <v>23956.78082</v>
      </c>
      <c r="AN46" s="39">
        <v>22908.976159999998</v>
      </c>
      <c r="AO46" s="39">
        <v>21844.267940000002</v>
      </c>
      <c r="AP46" s="39">
        <v>20771.87398</v>
      </c>
      <c r="AQ46" s="39">
        <v>19700.648990000002</v>
      </c>
      <c r="AR46" s="39">
        <v>18638.663519999998</v>
      </c>
      <c r="AS46" s="39">
        <v>17593.071380000001</v>
      </c>
      <c r="AT46" s="39">
        <v>16570.471649999999</v>
      </c>
      <c r="AU46" s="39">
        <v>15576.365180000001</v>
      </c>
      <c r="AV46" s="39">
        <v>14615.231030000001</v>
      </c>
      <c r="AW46" s="39">
        <v>13690.66856</v>
      </c>
    </row>
    <row r="47" spans="2:49" x14ac:dyDescent="0.2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5.2852611530000004</v>
      </c>
      <c r="G47" s="39">
        <v>9.0321431969999999</v>
      </c>
      <c r="H47">
        <v>14.370828080000001</v>
      </c>
      <c r="I47">
        <v>21.040416390000001</v>
      </c>
      <c r="J47">
        <v>29.335272360000001</v>
      </c>
      <c r="K47">
        <v>38.291142690000001</v>
      </c>
      <c r="L47">
        <v>48.989049450000003</v>
      </c>
      <c r="M47">
        <v>62.598567109999998</v>
      </c>
      <c r="N47">
        <v>81.932566809999997</v>
      </c>
      <c r="O47">
        <v>105.8902496</v>
      </c>
      <c r="P47" s="39">
        <v>134.42732219999999</v>
      </c>
      <c r="Q47" s="39">
        <v>168.46715940000001</v>
      </c>
      <c r="R47" s="39">
        <v>208.7186049</v>
      </c>
      <c r="S47" s="39">
        <v>291.92531480000002</v>
      </c>
      <c r="T47" s="39">
        <v>446.78641620000002</v>
      </c>
      <c r="U47" s="39">
        <v>716.86016159999997</v>
      </c>
      <c r="V47" s="39">
        <v>1013.592762</v>
      </c>
      <c r="W47" s="39">
        <v>1339.1092450000001</v>
      </c>
      <c r="X47" s="39">
        <v>1699.3583490000001</v>
      </c>
      <c r="Y47" s="39">
        <v>2106.6033179999999</v>
      </c>
      <c r="Z47" s="39">
        <v>2566.675945</v>
      </c>
      <c r="AA47" s="39">
        <v>3085.0503659999999</v>
      </c>
      <c r="AB47" s="39">
        <v>3665.2235289999999</v>
      </c>
      <c r="AC47" s="39">
        <v>4308.3471390000004</v>
      </c>
      <c r="AD47" s="39">
        <v>5017.1346380000005</v>
      </c>
      <c r="AE47" s="39">
        <v>5793.1597599999996</v>
      </c>
      <c r="AF47" s="39">
        <v>6637.0391280000003</v>
      </c>
      <c r="AG47" s="39">
        <v>7548.3431119999996</v>
      </c>
      <c r="AH47" s="39">
        <v>8525.8875009999902</v>
      </c>
      <c r="AI47">
        <v>9567.0080990000006</v>
      </c>
      <c r="AJ47">
        <v>10668.132</v>
      </c>
      <c r="AK47">
        <v>11823.902830000001</v>
      </c>
      <c r="AL47">
        <v>13028.06458</v>
      </c>
      <c r="AM47">
        <v>14272.83318</v>
      </c>
      <c r="AN47">
        <v>15547.97609</v>
      </c>
      <c r="AO47">
        <v>16845.127189999999</v>
      </c>
      <c r="AP47">
        <v>18154.874039999999</v>
      </c>
      <c r="AQ47">
        <v>19468.172060000001</v>
      </c>
      <c r="AR47">
        <v>20775.687040000001</v>
      </c>
      <c r="AS47">
        <v>22067.709220000001</v>
      </c>
      <c r="AT47">
        <v>23337.719099999998</v>
      </c>
      <c r="AU47">
        <v>24579.750970000001</v>
      </c>
      <c r="AV47">
        <v>25788.93622</v>
      </c>
      <c r="AW47">
        <v>26963.08539</v>
      </c>
    </row>
    <row r="48" spans="2:49" x14ac:dyDescent="0.2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3.2419121400000001E-2</v>
      </c>
      <c r="G48" s="39">
        <v>0.10483313079999999</v>
      </c>
      <c r="H48">
        <v>0.1718947874</v>
      </c>
      <c r="I48">
        <v>0.2410992485</v>
      </c>
      <c r="J48">
        <v>0.32803114119999999</v>
      </c>
      <c r="K48" s="39">
        <v>0.41238837490000002</v>
      </c>
      <c r="L48" s="39">
        <v>0.4874057041</v>
      </c>
      <c r="M48" s="39">
        <v>0.55906613770000002</v>
      </c>
      <c r="N48" s="39">
        <v>0.61239401049999997</v>
      </c>
      <c r="O48" s="39">
        <v>0.65525221170000003</v>
      </c>
      <c r="P48" s="39">
        <v>0.71603962669999999</v>
      </c>
      <c r="Q48" s="39">
        <v>0.80819860779999997</v>
      </c>
      <c r="R48" s="39">
        <v>0.89717284009999998</v>
      </c>
      <c r="S48" s="39">
        <v>1.036412364</v>
      </c>
      <c r="T48" s="39">
        <v>1.149231436</v>
      </c>
      <c r="U48" s="39">
        <v>1.267057884</v>
      </c>
      <c r="V48" s="39">
        <v>1.391727103</v>
      </c>
      <c r="W48" s="39">
        <v>1.521846832</v>
      </c>
      <c r="X48" s="39">
        <v>1.6560694060000001</v>
      </c>
      <c r="Y48" s="39">
        <v>1.7900283159999999</v>
      </c>
      <c r="Z48" s="39">
        <v>1.919292961</v>
      </c>
      <c r="AA48" s="39">
        <v>2.0417052920000001</v>
      </c>
      <c r="AB48" s="39">
        <v>2.15493478</v>
      </c>
      <c r="AC48" s="39">
        <v>2.2567193400000001</v>
      </c>
      <c r="AD48" s="39">
        <v>2.3460250440000001</v>
      </c>
      <c r="AE48" s="39">
        <v>2.4220064319999999</v>
      </c>
      <c r="AF48" s="39">
        <v>2.4840619859999999</v>
      </c>
      <c r="AG48" s="39">
        <v>2.5317716109999999</v>
      </c>
      <c r="AH48" s="39">
        <v>2.5649280839999999</v>
      </c>
      <c r="AI48" s="39">
        <v>2.5834626049999998</v>
      </c>
      <c r="AJ48" s="39">
        <v>2.5874731240000002</v>
      </c>
      <c r="AK48" s="39">
        <v>2.5772401679999999</v>
      </c>
      <c r="AL48" s="39">
        <v>2.5534152639999999</v>
      </c>
      <c r="AM48" s="39">
        <v>2.516848242</v>
      </c>
      <c r="AN48">
        <v>2.4690117570000001</v>
      </c>
      <c r="AO48">
        <v>2.4111840240000002</v>
      </c>
      <c r="AP48">
        <v>2.3446318220000002</v>
      </c>
      <c r="AQ48">
        <v>2.2707129300000002</v>
      </c>
      <c r="AR48">
        <v>2.1907854659999999</v>
      </c>
      <c r="AS48">
        <v>2.1062795589999999</v>
      </c>
      <c r="AT48">
        <v>2.0184881180000001</v>
      </c>
      <c r="AU48">
        <v>1.92855943</v>
      </c>
      <c r="AV48">
        <v>1.8375225690000001</v>
      </c>
      <c r="AW48">
        <v>1.746317152</v>
      </c>
    </row>
    <row r="49" spans="2:99" x14ac:dyDescent="0.2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2855.229358</v>
      </c>
      <c r="T49" s="39">
        <v>2871.327918</v>
      </c>
      <c r="U49" s="39">
        <v>2812.7274630000002</v>
      </c>
      <c r="V49" s="39">
        <v>2821.9718870000002</v>
      </c>
      <c r="W49" s="39">
        <v>2815.870735</v>
      </c>
      <c r="X49" s="39">
        <v>2821.261837</v>
      </c>
      <c r="Y49" s="39">
        <v>2867.911051</v>
      </c>
      <c r="Z49" s="39">
        <v>2913.5104919999999</v>
      </c>
      <c r="AA49" s="39">
        <v>2956.5594679999999</v>
      </c>
      <c r="AB49" s="39">
        <v>2990.9451039999999</v>
      </c>
      <c r="AC49" s="39">
        <v>3012.4457179999999</v>
      </c>
      <c r="AD49" s="39">
        <v>3030.6350229999998</v>
      </c>
      <c r="AE49" s="39">
        <v>3045.784251</v>
      </c>
      <c r="AF49" s="39">
        <v>3059.1439930000001</v>
      </c>
      <c r="AG49" s="39">
        <v>3071.894119</v>
      </c>
      <c r="AH49" s="39">
        <v>3085.7836480000001</v>
      </c>
      <c r="AI49" s="39">
        <v>3100.9546970000001</v>
      </c>
      <c r="AJ49" s="39">
        <v>3118.4606020000001</v>
      </c>
      <c r="AK49" s="39">
        <v>3137.600355</v>
      </c>
      <c r="AL49" s="39">
        <v>3158.8209590000001</v>
      </c>
      <c r="AM49" s="39">
        <v>3181.2372909999999</v>
      </c>
      <c r="AN49">
        <v>3202.4054860000001</v>
      </c>
      <c r="AO49">
        <v>3225.2018130000001</v>
      </c>
      <c r="AP49">
        <v>3248.2007530000001</v>
      </c>
      <c r="AQ49">
        <v>3271.3919409999999</v>
      </c>
      <c r="AR49">
        <v>3293.6867969999998</v>
      </c>
      <c r="AS49">
        <v>3313.6946779999998</v>
      </c>
      <c r="AT49">
        <v>3333.85221</v>
      </c>
      <c r="AU49">
        <v>3353.6211760000001</v>
      </c>
      <c r="AV49">
        <v>3373.0406969999999</v>
      </c>
      <c r="AW49">
        <v>3393.8798630000001</v>
      </c>
    </row>
    <row r="50" spans="2:99" x14ac:dyDescent="0.2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2877.6063039999999</v>
      </c>
      <c r="G50" s="39">
        <v>2856.8451150000001</v>
      </c>
      <c r="H50">
        <v>3105.9406399999998</v>
      </c>
      <c r="I50">
        <v>3045.2159320000001</v>
      </c>
      <c r="J50">
        <v>2988.8393780000001</v>
      </c>
      <c r="K50" s="39">
        <v>2625.3658169999999</v>
      </c>
      <c r="L50" s="39">
        <v>2496.6100710000001</v>
      </c>
      <c r="M50" s="39">
        <v>2497.2371899999998</v>
      </c>
      <c r="N50" s="39">
        <v>2734.995324</v>
      </c>
      <c r="O50" s="39">
        <v>2709.6507780000002</v>
      </c>
      <c r="P50" s="39">
        <v>2711.0223839999999</v>
      </c>
      <c r="Q50" s="39">
        <v>2711.1365350000001</v>
      </c>
      <c r="R50" s="39">
        <v>2690.1504559999998</v>
      </c>
      <c r="S50" s="39">
        <v>2755.779955</v>
      </c>
      <c r="T50" s="39">
        <v>2693.748893</v>
      </c>
      <c r="U50" s="39">
        <v>2507.8843459999998</v>
      </c>
      <c r="V50" s="39">
        <v>2469.4525039999999</v>
      </c>
      <c r="W50" s="39">
        <v>2411.4754370000001</v>
      </c>
      <c r="X50" s="39">
        <v>2356.8018969999998</v>
      </c>
      <c r="Y50" s="39">
        <v>2328.4202959999998</v>
      </c>
      <c r="Z50" s="39">
        <v>2289.4998639999999</v>
      </c>
      <c r="AA50" s="39">
        <v>2238.4437280000002</v>
      </c>
      <c r="AB50" s="39">
        <v>2170.6902009999999</v>
      </c>
      <c r="AC50" s="39">
        <v>2084.0907050000001</v>
      </c>
      <c r="AD50" s="39">
        <v>1986.567591</v>
      </c>
      <c r="AE50" s="39">
        <v>1879.3206359999999</v>
      </c>
      <c r="AF50" s="39">
        <v>1764.435072</v>
      </c>
      <c r="AG50" s="39">
        <v>1644.089035</v>
      </c>
      <c r="AH50" s="39">
        <v>1520.819561</v>
      </c>
      <c r="AI50" s="39">
        <v>1396.340909</v>
      </c>
      <c r="AJ50" s="39">
        <v>1272.8224560000001</v>
      </c>
      <c r="AK50" s="39">
        <v>1151.6246960000001</v>
      </c>
      <c r="AL50" s="39">
        <v>1034.5111320000001</v>
      </c>
      <c r="AM50" s="39">
        <v>922.61152549999997</v>
      </c>
      <c r="AN50" s="39">
        <v>816.53625829999999</v>
      </c>
      <c r="AO50" s="39">
        <v>718.09147870000004</v>
      </c>
      <c r="AP50" s="39">
        <v>627.54906589999996</v>
      </c>
      <c r="AQ50" s="39">
        <v>545.26325799999995</v>
      </c>
      <c r="AR50" s="39">
        <v>471.13897309999999</v>
      </c>
      <c r="AS50" s="39">
        <v>404.88750759999999</v>
      </c>
      <c r="AT50" s="39">
        <v>346.5108808</v>
      </c>
      <c r="AU50" s="39">
        <v>295.42439519999999</v>
      </c>
      <c r="AV50">
        <v>251.03435260000001</v>
      </c>
      <c r="AW50" s="39">
        <v>212.8095878</v>
      </c>
    </row>
    <row r="51" spans="2:99" x14ac:dyDescent="0.25">
      <c r="B51" t="s">
        <v>151</v>
      </c>
      <c r="C51">
        <v>1.1492990066676601</v>
      </c>
      <c r="D51">
        <v>1.1677513739710099</v>
      </c>
      <c r="E51">
        <v>1.186203066</v>
      </c>
      <c r="F51" s="39">
        <v>9.7732282399999999</v>
      </c>
      <c r="G51" s="39">
        <v>65.853956819999894</v>
      </c>
      <c r="H51">
        <v>66.05808107</v>
      </c>
      <c r="I51">
        <v>72.585466589999996</v>
      </c>
      <c r="J51">
        <v>93.050135870000005</v>
      </c>
      <c r="K51" s="39">
        <v>96.818951709999894</v>
      </c>
      <c r="L51" s="39">
        <v>94.38331135</v>
      </c>
      <c r="M51" s="39">
        <v>96.576925320000001</v>
      </c>
      <c r="N51" s="39">
        <v>85.239880589999999</v>
      </c>
      <c r="O51" s="39">
        <v>79.648464189999999</v>
      </c>
      <c r="P51" s="39">
        <v>98.463328689999997</v>
      </c>
      <c r="Q51" s="39">
        <v>130.41012259999999</v>
      </c>
      <c r="R51" s="39">
        <v>133.9410719</v>
      </c>
      <c r="S51" s="39">
        <v>184.53004379999999</v>
      </c>
      <c r="T51" s="39">
        <v>170.763747</v>
      </c>
      <c r="U51" s="39">
        <v>182.99123420000001</v>
      </c>
      <c r="V51" s="39">
        <v>197.16960030000001</v>
      </c>
      <c r="W51" s="39">
        <v>210.5908024</v>
      </c>
      <c r="X51" s="39">
        <v>223.1946987</v>
      </c>
      <c r="Y51" s="39">
        <v>232.21068890000001</v>
      </c>
      <c r="Z51" s="39">
        <v>237.2892909</v>
      </c>
      <c r="AA51" s="39">
        <v>240.1367807</v>
      </c>
      <c r="AB51" s="39">
        <v>240.45270450000001</v>
      </c>
      <c r="AC51" s="39">
        <v>238.13748989999999</v>
      </c>
      <c r="AD51" s="39">
        <v>234.12089330000001</v>
      </c>
      <c r="AE51" s="39">
        <v>228.4982818</v>
      </c>
      <c r="AF51" s="39">
        <v>221.4269506</v>
      </c>
      <c r="AG51" s="39">
        <v>213.0256503</v>
      </c>
      <c r="AH51" s="39">
        <v>203.4534036</v>
      </c>
      <c r="AI51" s="39">
        <v>192.81813750000001</v>
      </c>
      <c r="AJ51" s="39">
        <v>181.26231129999999</v>
      </c>
      <c r="AK51" s="39">
        <v>168.95401079999999</v>
      </c>
      <c r="AL51" s="39">
        <v>156.24058199999999</v>
      </c>
      <c r="AM51" s="39">
        <v>143.3421974</v>
      </c>
      <c r="AN51" s="39">
        <v>130.86866839999999</v>
      </c>
      <c r="AO51" s="39">
        <v>118.7488424</v>
      </c>
      <c r="AP51" s="39">
        <v>107.0605734</v>
      </c>
      <c r="AQ51" s="39">
        <v>95.971584320000005</v>
      </c>
      <c r="AR51" s="39">
        <v>85.575712679999995</v>
      </c>
      <c r="AS51" s="39">
        <v>76.030336840000004</v>
      </c>
      <c r="AT51" s="39">
        <v>67.312469350000001</v>
      </c>
      <c r="AU51" s="39">
        <v>59.383268819999998</v>
      </c>
      <c r="AV51">
        <v>52.21642361</v>
      </c>
      <c r="AW51" s="39">
        <v>45.803742020000001</v>
      </c>
    </row>
    <row r="52" spans="2:99" x14ac:dyDescent="0.2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521.85796119999998</v>
      </c>
      <c r="G52" s="39">
        <v>535.64606839999999</v>
      </c>
      <c r="H52">
        <v>588.00677540000004</v>
      </c>
      <c r="I52">
        <v>575.03146709999999</v>
      </c>
      <c r="J52">
        <v>567.21116270000005</v>
      </c>
      <c r="K52" s="39">
        <v>499.70323300000001</v>
      </c>
      <c r="L52" s="39">
        <v>476.33034479999998</v>
      </c>
      <c r="M52" s="39">
        <v>479.03225520000001</v>
      </c>
      <c r="N52" s="39">
        <v>531.65774829999998</v>
      </c>
      <c r="O52" s="39">
        <v>529.1507312</v>
      </c>
      <c r="P52" s="39">
        <v>536.7559248</v>
      </c>
      <c r="Q52" s="39">
        <v>545.63835540000002</v>
      </c>
      <c r="R52" s="39">
        <v>543.55750899999998</v>
      </c>
      <c r="S52" s="39">
        <v>577.91426579999995</v>
      </c>
      <c r="T52" s="39">
        <v>546.27106409999999</v>
      </c>
      <c r="U52" s="39">
        <v>518.82764940000004</v>
      </c>
      <c r="V52" s="39">
        <v>512.37211190000005</v>
      </c>
      <c r="W52" s="39">
        <v>501.60531079999998</v>
      </c>
      <c r="X52" s="39">
        <v>490.72158350000001</v>
      </c>
      <c r="Y52" s="39">
        <v>486.2033654</v>
      </c>
      <c r="Z52" s="39">
        <v>478.9933097</v>
      </c>
      <c r="AA52" s="39">
        <v>469.1148647</v>
      </c>
      <c r="AB52" s="39">
        <v>455.59527279999998</v>
      </c>
      <c r="AC52" s="39">
        <v>438.01100020000001</v>
      </c>
      <c r="AD52" s="39">
        <v>418.05045230000002</v>
      </c>
      <c r="AE52" s="39">
        <v>395.97357849999997</v>
      </c>
      <c r="AF52" s="39">
        <v>372.21935450000001</v>
      </c>
      <c r="AG52" s="39">
        <v>347.23475869999999</v>
      </c>
      <c r="AH52" s="39">
        <v>321.54008370000003</v>
      </c>
      <c r="AI52" s="39">
        <v>295.49280590000001</v>
      </c>
      <c r="AJ52" s="39">
        <v>269.54137109999999</v>
      </c>
      <c r="AK52" s="39">
        <v>243.98507240000001</v>
      </c>
      <c r="AL52" s="39">
        <v>219.2246332</v>
      </c>
      <c r="AM52" s="39">
        <v>195.51548260000001</v>
      </c>
      <c r="AN52" s="39">
        <v>172.8597274</v>
      </c>
      <c r="AO52" s="39">
        <v>151.8060831</v>
      </c>
      <c r="AP52" s="39">
        <v>132.4332441</v>
      </c>
      <c r="AQ52" s="39">
        <v>114.8311712</v>
      </c>
      <c r="AR52" s="39">
        <v>98.986060800000004</v>
      </c>
      <c r="AS52" s="39">
        <v>84.792750580000003</v>
      </c>
      <c r="AT52" s="39">
        <v>72.297372809999999</v>
      </c>
      <c r="AU52" s="39">
        <v>61.376764420000001</v>
      </c>
      <c r="AV52">
        <v>51.903710650000001</v>
      </c>
      <c r="AW52" s="39">
        <v>43.762432320000002</v>
      </c>
    </row>
    <row r="53" spans="2:99" x14ac:dyDescent="0.2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817.96451909999996</v>
      </c>
      <c r="G53" s="39">
        <v>800.49319130000003</v>
      </c>
      <c r="H53">
        <v>872.77184520000003</v>
      </c>
      <c r="I53">
        <v>854.06114409999998</v>
      </c>
      <c r="J53">
        <v>835.51905609999994</v>
      </c>
      <c r="K53" s="39">
        <v>731.78895009999997</v>
      </c>
      <c r="L53" s="39">
        <v>695.04849669999999</v>
      </c>
      <c r="M53" s="39">
        <v>695.46657879999998</v>
      </c>
      <c r="N53" s="39">
        <v>787.13049390000003</v>
      </c>
      <c r="O53" s="39">
        <v>781.45880409999995</v>
      </c>
      <c r="P53" s="39">
        <v>783.79443079999999</v>
      </c>
      <c r="Q53" s="39">
        <v>780.68983860000003</v>
      </c>
      <c r="R53" s="39">
        <v>775.77030009999999</v>
      </c>
      <c r="S53" s="39">
        <v>797.63462489999995</v>
      </c>
      <c r="T53" s="39">
        <v>772.70122790000005</v>
      </c>
      <c r="U53" s="39">
        <v>720.91154329999995</v>
      </c>
      <c r="V53" s="39">
        <v>706.01111839999999</v>
      </c>
      <c r="W53" s="39">
        <v>685.11748850000004</v>
      </c>
      <c r="X53" s="39">
        <v>665.16815369999995</v>
      </c>
      <c r="Y53" s="39">
        <v>654.23026770000001</v>
      </c>
      <c r="Z53" s="39">
        <v>640.97221879999995</v>
      </c>
      <c r="AA53" s="39">
        <v>624.51830500000005</v>
      </c>
      <c r="AB53" s="39">
        <v>603.55487540000001</v>
      </c>
      <c r="AC53" s="39">
        <v>577.45641890000002</v>
      </c>
      <c r="AD53" s="39">
        <v>548.41724529999999</v>
      </c>
      <c r="AE53" s="39">
        <v>516.78486539999994</v>
      </c>
      <c r="AF53" s="39">
        <v>483.16297320000001</v>
      </c>
      <c r="AG53" s="39">
        <v>448.1964595</v>
      </c>
      <c r="AH53" s="39">
        <v>412.63279349999999</v>
      </c>
      <c r="AI53" s="39">
        <v>376.98143219999997</v>
      </c>
      <c r="AJ53" s="39">
        <v>341.88657540000003</v>
      </c>
      <c r="AK53" s="39">
        <v>307.73278299999998</v>
      </c>
      <c r="AL53" s="39">
        <v>274.972373</v>
      </c>
      <c r="AM53" s="39">
        <v>243.89790210000001</v>
      </c>
      <c r="AN53" s="39">
        <v>214.51301090000001</v>
      </c>
      <c r="AO53" s="39">
        <v>187.4104849</v>
      </c>
      <c r="AP53" s="39">
        <v>162.65516030000001</v>
      </c>
      <c r="AQ53" s="39">
        <v>140.30632869999999</v>
      </c>
      <c r="AR53" s="39">
        <v>120.30505770000001</v>
      </c>
      <c r="AS53" s="39">
        <v>102.5116392</v>
      </c>
      <c r="AT53" s="39">
        <v>86.933855320000006</v>
      </c>
      <c r="AU53" s="39">
        <v>73.401788920000001</v>
      </c>
      <c r="AV53">
        <v>61.737721639999997</v>
      </c>
      <c r="AW53" s="39">
        <v>51.776763389999999</v>
      </c>
    </row>
    <row r="54" spans="2:99" x14ac:dyDescent="0.2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804.35293149999995</v>
      </c>
      <c r="G54" s="39">
        <v>784.12579989999995</v>
      </c>
      <c r="H54">
        <v>853.89056430000005</v>
      </c>
      <c r="I54">
        <v>835.18065009999998</v>
      </c>
      <c r="J54">
        <v>813.93416890000003</v>
      </c>
      <c r="K54" s="39">
        <v>710.86748379999995</v>
      </c>
      <c r="L54" s="39">
        <v>674.30120669999997</v>
      </c>
      <c r="M54" s="39">
        <v>673.7191593</v>
      </c>
      <c r="N54" s="39">
        <v>742.97775239999999</v>
      </c>
      <c r="O54" s="39">
        <v>737.91878069999996</v>
      </c>
      <c r="P54" s="39">
        <v>734.682863</v>
      </c>
      <c r="Q54" s="39">
        <v>719.43992820000005</v>
      </c>
      <c r="R54" s="39">
        <v>718.3943117</v>
      </c>
      <c r="S54" s="39">
        <v>714.55765689999998</v>
      </c>
      <c r="T54" s="39">
        <v>721.37348989999998</v>
      </c>
      <c r="U54" s="39">
        <v>665.00145039999995</v>
      </c>
      <c r="V54" s="39">
        <v>648.16376060000005</v>
      </c>
      <c r="W54" s="39">
        <v>625.82572860000005</v>
      </c>
      <c r="X54" s="39">
        <v>604.8736801</v>
      </c>
      <c r="Y54" s="39">
        <v>592.62504249999995</v>
      </c>
      <c r="Z54" s="39">
        <v>578.91516220000005</v>
      </c>
      <c r="AA54" s="39">
        <v>562.52260020000006</v>
      </c>
      <c r="AB54" s="39">
        <v>542.24341449999997</v>
      </c>
      <c r="AC54" s="39">
        <v>517.4834085</v>
      </c>
      <c r="AD54" s="39">
        <v>490.19548150000003</v>
      </c>
      <c r="AE54" s="39">
        <v>460.69411409999998</v>
      </c>
      <c r="AF54" s="39">
        <v>429.53207200000003</v>
      </c>
      <c r="AG54" s="39">
        <v>397.31074999999998</v>
      </c>
      <c r="AH54" s="39">
        <v>364.72376850000001</v>
      </c>
      <c r="AI54" s="39">
        <v>332.24021750000003</v>
      </c>
      <c r="AJ54" s="39">
        <v>300.45322299999998</v>
      </c>
      <c r="AK54" s="39">
        <v>269.69718690000002</v>
      </c>
      <c r="AL54" s="39">
        <v>240.3419328</v>
      </c>
      <c r="AM54" s="39">
        <v>212.62693669999999</v>
      </c>
      <c r="AN54" s="39">
        <v>186.53532340000001</v>
      </c>
      <c r="AO54" s="39">
        <v>162.56123009999999</v>
      </c>
      <c r="AP54" s="39">
        <v>140.74516180000001</v>
      </c>
      <c r="AQ54" s="39">
        <v>121.1152834</v>
      </c>
      <c r="AR54" s="39">
        <v>103.60126150000001</v>
      </c>
      <c r="AS54" s="39">
        <v>88.07130497</v>
      </c>
      <c r="AT54" s="39">
        <v>74.514987849999997</v>
      </c>
      <c r="AU54" s="39">
        <v>62.775459980000001</v>
      </c>
      <c r="AV54">
        <v>52.688404830000003</v>
      </c>
      <c r="AW54" s="39">
        <v>44.100770500000003</v>
      </c>
    </row>
    <row r="55" spans="2:99" x14ac:dyDescent="0.2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513.84523890000003</v>
      </c>
      <c r="G55" s="39">
        <v>487.67007790000002</v>
      </c>
      <c r="H55">
        <v>528.57762549999995</v>
      </c>
      <c r="I55">
        <v>516.86585990000003</v>
      </c>
      <c r="J55">
        <v>499.51163109999999</v>
      </c>
      <c r="K55" s="39">
        <v>433.62144569999998</v>
      </c>
      <c r="L55" s="39">
        <v>417.06566509999999</v>
      </c>
      <c r="M55" s="39">
        <v>415.10564460000001</v>
      </c>
      <c r="N55" s="39">
        <v>442.73978349999999</v>
      </c>
      <c r="O55" s="39">
        <v>439.60820539999997</v>
      </c>
      <c r="P55" s="39">
        <v>421.07658620000001</v>
      </c>
      <c r="Q55" s="39">
        <v>406.1719961</v>
      </c>
      <c r="R55" s="39">
        <v>396.2441384</v>
      </c>
      <c r="S55" s="39">
        <v>372.31322540000002</v>
      </c>
      <c r="T55" s="39">
        <v>391.7494428</v>
      </c>
      <c r="U55" s="39">
        <v>341.02997379999999</v>
      </c>
      <c r="V55" s="39">
        <v>329.7485456</v>
      </c>
      <c r="W55" s="39">
        <v>315.8921062</v>
      </c>
      <c r="X55" s="39">
        <v>303.41681560000001</v>
      </c>
      <c r="Y55" s="39">
        <v>295.5800107</v>
      </c>
      <c r="Z55" s="39">
        <v>287.58138400000001</v>
      </c>
      <c r="AA55" s="39">
        <v>278.44944930000003</v>
      </c>
      <c r="AB55" s="39">
        <v>267.56531630000001</v>
      </c>
      <c r="AC55" s="39">
        <v>254.60401179999999</v>
      </c>
      <c r="AD55" s="39">
        <v>240.51004570000001</v>
      </c>
      <c r="AE55" s="39">
        <v>225.43493219999999</v>
      </c>
      <c r="AF55" s="39">
        <v>209.65266170000001</v>
      </c>
      <c r="AG55" s="39">
        <v>193.4659877</v>
      </c>
      <c r="AH55" s="39">
        <v>177.21967309999999</v>
      </c>
      <c r="AI55" s="39">
        <v>161.13897249999999</v>
      </c>
      <c r="AJ55" s="39">
        <v>145.50766010000001</v>
      </c>
      <c r="AK55" s="39">
        <v>130.4703499</v>
      </c>
      <c r="AL55" s="39">
        <v>116.1829812</v>
      </c>
      <c r="AM55" s="39">
        <v>102.7444091</v>
      </c>
      <c r="AN55" s="39">
        <v>90.158559280000006</v>
      </c>
      <c r="AO55" s="39">
        <v>78.622781540000005</v>
      </c>
      <c r="AP55" s="39">
        <v>68.144053099999894</v>
      </c>
      <c r="AQ55" s="39">
        <v>58.726657629999998</v>
      </c>
      <c r="AR55" s="39">
        <v>50.330801919999999</v>
      </c>
      <c r="AS55" s="39">
        <v>42.89750634</v>
      </c>
      <c r="AT55" s="39">
        <v>36.410354759999997</v>
      </c>
      <c r="AU55" s="39">
        <v>30.790509449999998</v>
      </c>
      <c r="AV55">
        <v>25.957011430000001</v>
      </c>
      <c r="AW55" s="39">
        <v>21.835907649999999</v>
      </c>
    </row>
    <row r="56" spans="2:99" x14ac:dyDescent="0.2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168.7800972</v>
      </c>
      <c r="G56" s="39">
        <v>150.30117820000001</v>
      </c>
      <c r="H56">
        <v>161.3213294</v>
      </c>
      <c r="I56">
        <v>157.558379</v>
      </c>
      <c r="J56">
        <v>149.23624330000001</v>
      </c>
      <c r="K56" s="39">
        <v>127.6660746</v>
      </c>
      <c r="L56" s="39">
        <v>118.6300762</v>
      </c>
      <c r="M56" s="39">
        <v>117.00958540000001</v>
      </c>
      <c r="N56" s="39">
        <v>121.33862449999999</v>
      </c>
      <c r="O56" s="39">
        <v>119.14664</v>
      </c>
      <c r="P56" s="39">
        <v>115.0846889</v>
      </c>
      <c r="Q56" s="39">
        <v>109.6310804</v>
      </c>
      <c r="R56" s="39">
        <v>105.0840158</v>
      </c>
      <c r="S56" s="39">
        <v>93.883141820000006</v>
      </c>
      <c r="T56" s="39">
        <v>78.730892549999894</v>
      </c>
      <c r="U56" s="39">
        <v>68.837289200000001</v>
      </c>
      <c r="V56" s="39">
        <v>66.441025060000001</v>
      </c>
      <c r="W56" s="39">
        <v>63.63521918</v>
      </c>
      <c r="X56" s="39">
        <v>61.209508210000003</v>
      </c>
      <c r="Y56" s="39">
        <v>59.719698360000002</v>
      </c>
      <c r="Z56" s="39">
        <v>58.206295169999997</v>
      </c>
      <c r="AA56" s="39">
        <v>56.473401279999997</v>
      </c>
      <c r="AB56" s="39">
        <v>54.39097202</v>
      </c>
      <c r="AC56" s="39">
        <v>51.89077048</v>
      </c>
      <c r="AD56" s="39">
        <v>49.163280319999998</v>
      </c>
      <c r="AE56" s="39">
        <v>46.23673994</v>
      </c>
      <c r="AF56" s="39">
        <v>43.16352912</v>
      </c>
      <c r="AG56" s="39">
        <v>40.00015776</v>
      </c>
      <c r="AH56" s="39">
        <v>36.810937000000003</v>
      </c>
      <c r="AI56" s="39">
        <v>33.636755370000003</v>
      </c>
      <c r="AJ56" s="39">
        <v>30.52951436</v>
      </c>
      <c r="AK56" s="39">
        <v>27.516778890000001</v>
      </c>
      <c r="AL56" s="39">
        <v>24.633227900000001</v>
      </c>
      <c r="AM56" s="39">
        <v>21.90059522</v>
      </c>
      <c r="AN56" s="39">
        <v>19.32698379</v>
      </c>
      <c r="AO56" s="39">
        <v>16.952241449999999</v>
      </c>
      <c r="AP56" s="39">
        <v>14.77956092</v>
      </c>
      <c r="AQ56" s="39">
        <v>12.81372622</v>
      </c>
      <c r="AR56" s="39">
        <v>11.04967886</v>
      </c>
      <c r="AS56" s="39">
        <v>9.4783756780000008</v>
      </c>
      <c r="AT56" s="39">
        <v>8.098137994</v>
      </c>
      <c r="AU56" s="39">
        <v>6.8938301879999999</v>
      </c>
      <c r="AV56">
        <v>5.8502046590000001</v>
      </c>
      <c r="AW56" s="39">
        <v>4.9536623359999998</v>
      </c>
    </row>
    <row r="57" spans="2:99" x14ac:dyDescent="0.2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41.032327649999999</v>
      </c>
      <c r="G57" s="39">
        <v>32.754842699999998</v>
      </c>
      <c r="H57">
        <v>35.314419479999998</v>
      </c>
      <c r="I57">
        <v>33.93296471</v>
      </c>
      <c r="J57">
        <v>30.37698</v>
      </c>
      <c r="K57" s="39">
        <v>24.899677919999998</v>
      </c>
      <c r="L57" s="39">
        <v>20.850969800000001</v>
      </c>
      <c r="M57" s="39">
        <v>20.327041319999999</v>
      </c>
      <c r="N57" s="39">
        <v>23.911040929999999</v>
      </c>
      <c r="O57" s="39">
        <v>22.719152820000001</v>
      </c>
      <c r="P57" s="39">
        <v>21.164561859999999</v>
      </c>
      <c r="Q57" s="39">
        <v>19.15521378</v>
      </c>
      <c r="R57" s="39">
        <v>17.15910942</v>
      </c>
      <c r="S57" s="39">
        <v>14.946996479999999</v>
      </c>
      <c r="T57" s="39">
        <v>12.159028729999999</v>
      </c>
      <c r="U57" s="39">
        <v>10.28520604</v>
      </c>
      <c r="V57" s="39">
        <v>9.5463420019999994</v>
      </c>
      <c r="W57" s="39">
        <v>8.8087816619999995</v>
      </c>
      <c r="X57" s="39">
        <v>8.2174577089999996</v>
      </c>
      <c r="Y57" s="39">
        <v>7.8512224479999997</v>
      </c>
      <c r="Z57" s="39">
        <v>7.5422029630000003</v>
      </c>
      <c r="AA57" s="39">
        <v>7.2283264750000003</v>
      </c>
      <c r="AB57" s="39">
        <v>6.8876453020000001</v>
      </c>
      <c r="AC57" s="39">
        <v>6.5076049930000002</v>
      </c>
      <c r="AD57" s="39">
        <v>6.1101922100000001</v>
      </c>
      <c r="AE57" s="39">
        <v>5.6981244139999996</v>
      </c>
      <c r="AF57" s="39">
        <v>5.2775305560000003</v>
      </c>
      <c r="AG57" s="39">
        <v>4.8552712360000001</v>
      </c>
      <c r="AH57" s="39">
        <v>4.4389016520000002</v>
      </c>
      <c r="AI57" s="39">
        <v>4.0325877529999996</v>
      </c>
      <c r="AJ57" s="39">
        <v>3.6418003749999999</v>
      </c>
      <c r="AK57" s="39">
        <v>3.2685142389999999</v>
      </c>
      <c r="AL57" s="39">
        <v>2.9154017300000001</v>
      </c>
      <c r="AM57" s="39">
        <v>2.584002446</v>
      </c>
      <c r="AN57" s="39">
        <v>2.2739851889999998</v>
      </c>
      <c r="AO57" s="39">
        <v>1.9898152710000001</v>
      </c>
      <c r="AP57" s="39">
        <v>1.7313122519999999</v>
      </c>
      <c r="AQ57" s="39">
        <v>1.498506463</v>
      </c>
      <c r="AR57">
        <v>1.2903996209999999</v>
      </c>
      <c r="AS57">
        <v>1.105593982</v>
      </c>
      <c r="AT57">
        <v>0.94370273559999995</v>
      </c>
      <c r="AU57">
        <v>0.80277346500000002</v>
      </c>
      <c r="AV57" s="39">
        <v>0.68087579359999995</v>
      </c>
      <c r="AW57" s="39">
        <v>0.57630962829999999</v>
      </c>
      <c r="CT57" s="39"/>
      <c r="CU57" s="39"/>
    </row>
    <row r="58" spans="2:99" x14ac:dyDescent="0.2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3.0612711240000001</v>
      </c>
      <c r="G58" s="39">
        <v>4.1581864150000003</v>
      </c>
      <c r="H58">
        <v>6.0415754039999996</v>
      </c>
      <c r="I58">
        <v>7.7879406930000004</v>
      </c>
      <c r="J58">
        <v>9.9322424569999903</v>
      </c>
      <c r="K58" s="39">
        <v>11.2387709</v>
      </c>
      <c r="L58" s="39">
        <v>13.67776222</v>
      </c>
      <c r="M58" s="39">
        <v>17.42189505</v>
      </c>
      <c r="N58" s="39">
        <v>24.205483520000001</v>
      </c>
      <c r="O58" s="39">
        <v>30.333758079999999</v>
      </c>
      <c r="P58" s="39">
        <v>36.777558910000003</v>
      </c>
      <c r="Q58" s="39">
        <v>44.501107439999998</v>
      </c>
      <c r="R58" s="39">
        <v>53.361730260000002</v>
      </c>
      <c r="S58" s="39">
        <v>99.449402879999994</v>
      </c>
      <c r="T58" s="39">
        <v>177.57902469999999</v>
      </c>
      <c r="U58" s="39">
        <v>304.84311639999999</v>
      </c>
      <c r="V58" s="39">
        <v>352.519383</v>
      </c>
      <c r="W58" s="39">
        <v>404.3952979</v>
      </c>
      <c r="X58" s="39">
        <v>464.45993970000001</v>
      </c>
      <c r="Y58" s="39">
        <v>539.49075540000001</v>
      </c>
      <c r="Z58" s="39">
        <v>624.01062790000003</v>
      </c>
      <c r="AA58" s="39">
        <v>718.11574040000005</v>
      </c>
      <c r="AB58" s="39">
        <v>820.25490290000005</v>
      </c>
      <c r="AC58" s="39">
        <v>928.35501309999995</v>
      </c>
      <c r="AD58" s="39">
        <v>1044.0674320000001</v>
      </c>
      <c r="AE58" s="39">
        <v>1166.4636149999999</v>
      </c>
      <c r="AF58" s="39">
        <v>1294.7089209999999</v>
      </c>
      <c r="AG58" s="39">
        <v>1427.805083</v>
      </c>
      <c r="AH58" s="39">
        <v>1564.9640870000001</v>
      </c>
      <c r="AI58" s="39">
        <v>1704.6137880000001</v>
      </c>
      <c r="AJ58" s="39">
        <v>1845.638146</v>
      </c>
      <c r="AK58" s="39">
        <v>1985.975659</v>
      </c>
      <c r="AL58" s="39">
        <v>2124.3098279999999</v>
      </c>
      <c r="AM58" s="39">
        <v>2258.6257649999998</v>
      </c>
      <c r="AN58">
        <v>2385.869228</v>
      </c>
      <c r="AO58">
        <v>2507.110334</v>
      </c>
      <c r="AP58">
        <v>2620.651687</v>
      </c>
      <c r="AQ58">
        <v>2726.1286829999999</v>
      </c>
      <c r="AR58">
        <v>2822.5478240000002</v>
      </c>
      <c r="AS58">
        <v>2908.80717</v>
      </c>
      <c r="AT58">
        <v>2987.3413289999999</v>
      </c>
      <c r="AU58">
        <v>3058.1967800000002</v>
      </c>
      <c r="AV58">
        <v>3122.0063439999999</v>
      </c>
      <c r="AW58">
        <v>3181.070275</v>
      </c>
    </row>
    <row r="59" spans="2:99" x14ac:dyDescent="0.2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1.66026591E-2</v>
      </c>
      <c r="G59" s="39">
        <v>3.3210593400000002E-2</v>
      </c>
      <c r="H59">
        <v>6.16221718E-2</v>
      </c>
      <c r="I59">
        <v>9.3183741099999995E-2</v>
      </c>
      <c r="J59">
        <v>0.13845653899999999</v>
      </c>
      <c r="K59" s="39">
        <v>0.1730579984</v>
      </c>
      <c r="L59" s="39">
        <v>0.23391828270000001</v>
      </c>
      <c r="M59" s="39">
        <v>0.3430702645</v>
      </c>
      <c r="N59" s="39">
        <v>0.52391228310000004</v>
      </c>
      <c r="O59" s="39">
        <v>0.71778484539999998</v>
      </c>
      <c r="P59" s="39">
        <v>0.94944357219999997</v>
      </c>
      <c r="Q59" s="39">
        <v>1.252978559</v>
      </c>
      <c r="R59" s="39">
        <v>1.6335586259999999</v>
      </c>
      <c r="S59" s="39">
        <v>3.291392187</v>
      </c>
      <c r="T59" s="39">
        <v>6.3532630369999996</v>
      </c>
      <c r="U59" s="39">
        <v>11.77934385</v>
      </c>
      <c r="V59" s="39">
        <v>14.676968049999999</v>
      </c>
      <c r="W59" s="39">
        <v>18.078313229999999</v>
      </c>
      <c r="X59" s="39">
        <v>22.215309959999999</v>
      </c>
      <c r="Y59" s="39">
        <v>27.476178059999999</v>
      </c>
      <c r="Z59" s="39">
        <v>33.68279107</v>
      </c>
      <c r="AA59" s="39">
        <v>40.901575370000003</v>
      </c>
      <c r="AB59" s="39">
        <v>49.106818869999998</v>
      </c>
      <c r="AC59" s="39">
        <v>58.227841439999999</v>
      </c>
      <c r="AD59" s="39">
        <v>68.420318140000006</v>
      </c>
      <c r="AE59" s="39">
        <v>79.691605429999996</v>
      </c>
      <c r="AF59" s="39">
        <v>92.048651680000006</v>
      </c>
      <c r="AG59" s="39">
        <v>105.47976009999999</v>
      </c>
      <c r="AH59" s="39">
        <v>119.98173989999999</v>
      </c>
      <c r="AI59" s="39">
        <v>135.47522050000001</v>
      </c>
      <c r="AJ59" s="39">
        <v>151.89844650000001</v>
      </c>
      <c r="AK59" s="39">
        <v>169.106685</v>
      </c>
      <c r="AL59" s="39">
        <v>186.99265500000001</v>
      </c>
      <c r="AM59" s="39">
        <v>205.37241069999999</v>
      </c>
      <c r="AN59">
        <v>223.9451799</v>
      </c>
      <c r="AO59">
        <v>242.7734973</v>
      </c>
      <c r="AP59">
        <v>261.66344220000002</v>
      </c>
      <c r="AQ59">
        <v>280.54207020000001</v>
      </c>
      <c r="AR59">
        <v>299.26029920000002</v>
      </c>
      <c r="AS59">
        <v>317.65381070000001</v>
      </c>
      <c r="AT59">
        <v>335.92665940000001</v>
      </c>
      <c r="AU59">
        <v>354.03530060000003</v>
      </c>
      <c r="AV59">
        <v>372.00170209999999</v>
      </c>
      <c r="AW59">
        <v>390.06638249999997</v>
      </c>
    </row>
    <row r="60" spans="2:99" x14ac:dyDescent="0.2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2.54172787E-2</v>
      </c>
      <c r="G60" s="39">
        <v>4.0885072000000001E-2</v>
      </c>
      <c r="H60">
        <v>6.7272611400000001E-2</v>
      </c>
      <c r="I60">
        <v>9.4716651900000004E-2</v>
      </c>
      <c r="J60">
        <v>0.13210462610000001</v>
      </c>
      <c r="K60" s="39">
        <v>0.15885162489999999</v>
      </c>
      <c r="L60" s="39">
        <v>0.20654426049999999</v>
      </c>
      <c r="M60" s="39">
        <v>0.2884030031</v>
      </c>
      <c r="N60" s="39">
        <v>0.42691341830000001</v>
      </c>
      <c r="O60" s="39">
        <v>0.56861218530000002</v>
      </c>
      <c r="P60" s="39">
        <v>0.73239352030000004</v>
      </c>
      <c r="Q60" s="39">
        <v>0.94206786689999999</v>
      </c>
      <c r="R60" s="39">
        <v>1.199050266</v>
      </c>
      <c r="S60" s="39">
        <v>2.363603683</v>
      </c>
      <c r="T60" s="39">
        <v>4.4654706580000001</v>
      </c>
      <c r="U60" s="39">
        <v>8.1076997370000008</v>
      </c>
      <c r="V60" s="39">
        <v>9.9008793219999998</v>
      </c>
      <c r="W60" s="39">
        <v>11.964404139999999</v>
      </c>
      <c r="X60" s="39">
        <v>14.437260370000001</v>
      </c>
      <c r="Y60" s="39">
        <v>17.55521542</v>
      </c>
      <c r="Z60" s="39">
        <v>21.18162856</v>
      </c>
      <c r="AA60" s="39">
        <v>25.341848110000001</v>
      </c>
      <c r="AB60" s="39">
        <v>30.003130290000001</v>
      </c>
      <c r="AC60" s="39">
        <v>35.10675621</v>
      </c>
      <c r="AD60" s="39">
        <v>40.730872609999999</v>
      </c>
      <c r="AE60" s="39">
        <v>46.860830149999998</v>
      </c>
      <c r="AF60" s="39">
        <v>53.481650270000003</v>
      </c>
      <c r="AG60" s="39">
        <v>60.567511799999998</v>
      </c>
      <c r="AH60" s="39">
        <v>68.097513239999998</v>
      </c>
      <c r="AI60" s="39">
        <v>76.009292430000002</v>
      </c>
      <c r="AJ60" s="39">
        <v>84.252929019999996</v>
      </c>
      <c r="AK60" s="39">
        <v>92.732790829999999</v>
      </c>
      <c r="AL60" s="39">
        <v>101.3779519</v>
      </c>
      <c r="AM60" s="39">
        <v>110.0784982</v>
      </c>
      <c r="AN60">
        <v>118.66601609999999</v>
      </c>
      <c r="AO60">
        <v>127.1692465</v>
      </c>
      <c r="AP60">
        <v>135.4806385</v>
      </c>
      <c r="AQ60">
        <v>143.55767420000001</v>
      </c>
      <c r="AR60">
        <v>151.3212972</v>
      </c>
      <c r="AS60">
        <v>158.68573900000001</v>
      </c>
      <c r="AT60">
        <v>165.75316029999999</v>
      </c>
      <c r="AU60">
        <v>172.49980669999999</v>
      </c>
      <c r="AV60">
        <v>178.93477820000001</v>
      </c>
      <c r="AW60">
        <v>185.168387</v>
      </c>
    </row>
    <row r="61" spans="2:99" x14ac:dyDescent="0.2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8.6608054399999995E-2</v>
      </c>
      <c r="G61" s="39">
        <v>0.1190085354</v>
      </c>
      <c r="H61">
        <v>0.17436785990000001</v>
      </c>
      <c r="I61">
        <v>0.22604249949999999</v>
      </c>
      <c r="J61">
        <v>0.28993026150000001</v>
      </c>
      <c r="K61" s="39">
        <v>0.32932101070000003</v>
      </c>
      <c r="L61" s="39">
        <v>0.40240389989999997</v>
      </c>
      <c r="M61" s="39">
        <v>0.51524982429999999</v>
      </c>
      <c r="N61" s="39">
        <v>0.71821302669999998</v>
      </c>
      <c r="O61" s="39">
        <v>0.90253646440000002</v>
      </c>
      <c r="P61" s="39">
        <v>1.0967447619999999</v>
      </c>
      <c r="Q61" s="39">
        <v>1.3292960840000001</v>
      </c>
      <c r="R61" s="39">
        <v>1.5953871070000001</v>
      </c>
      <c r="S61" s="39">
        <v>2.97328232</v>
      </c>
      <c r="T61" s="39">
        <v>5.3037618420000001</v>
      </c>
      <c r="U61" s="39">
        <v>9.0843840910000004</v>
      </c>
      <c r="V61" s="39">
        <v>10.46722956</v>
      </c>
      <c r="W61" s="39">
        <v>11.94695488</v>
      </c>
      <c r="X61" s="39">
        <v>13.63165442</v>
      </c>
      <c r="Y61" s="39">
        <v>15.708777230000001</v>
      </c>
      <c r="Z61" s="39">
        <v>18.00370594</v>
      </c>
      <c r="AA61" s="39">
        <v>20.505977850000001</v>
      </c>
      <c r="AB61" s="39">
        <v>23.157122780000002</v>
      </c>
      <c r="AC61" s="39">
        <v>25.884561399999999</v>
      </c>
      <c r="AD61" s="39">
        <v>28.719542780000001</v>
      </c>
      <c r="AE61" s="39">
        <v>31.618528399999999</v>
      </c>
      <c r="AF61" s="39">
        <v>34.540138540000001</v>
      </c>
      <c r="AG61" s="39">
        <v>37.43843648</v>
      </c>
      <c r="AH61" s="39">
        <v>40.272967549999997</v>
      </c>
      <c r="AI61" s="39">
        <v>42.984926549999997</v>
      </c>
      <c r="AJ61" s="39">
        <v>45.529855300000001</v>
      </c>
      <c r="AK61" s="39">
        <v>47.840576230000003</v>
      </c>
      <c r="AL61" s="39">
        <v>49.872840429999997</v>
      </c>
      <c r="AM61" s="39">
        <v>51.56932887</v>
      </c>
      <c r="AN61">
        <v>52.8542494</v>
      </c>
      <c r="AO61">
        <v>53.749192280000003</v>
      </c>
      <c r="AP61">
        <v>54.214279689999998</v>
      </c>
      <c r="AQ61">
        <v>54.240650520000003</v>
      </c>
      <c r="AR61">
        <v>53.810450860000003</v>
      </c>
      <c r="AS61">
        <v>52.905416969999997</v>
      </c>
      <c r="AT61">
        <v>51.577233890000002</v>
      </c>
      <c r="AU61" s="39">
        <v>49.83139714</v>
      </c>
      <c r="AV61">
        <v>47.684517569999997</v>
      </c>
      <c r="AW61">
        <v>45.173460720000001</v>
      </c>
    </row>
    <row r="62" spans="2:99" x14ac:dyDescent="0.2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2.0087703399999999</v>
      </c>
      <c r="G62" s="39">
        <v>2.7266924100000001</v>
      </c>
      <c r="H62">
        <v>3.9565880139999998</v>
      </c>
      <c r="I62">
        <v>5.0925481130000003</v>
      </c>
      <c r="J62">
        <v>6.4836588170000002</v>
      </c>
      <c r="K62" s="39">
        <v>7.3272883090000001</v>
      </c>
      <c r="L62" s="39">
        <v>8.9042309209999999</v>
      </c>
      <c r="M62" s="39">
        <v>11.31604111</v>
      </c>
      <c r="N62" s="39">
        <v>15.69526879</v>
      </c>
      <c r="O62" s="39">
        <v>19.633998980000001</v>
      </c>
      <c r="P62" s="39">
        <v>23.759548769999999</v>
      </c>
      <c r="Q62" s="39">
        <v>28.689506519999998</v>
      </c>
      <c r="R62" s="39">
        <v>34.326547859999998</v>
      </c>
      <c r="S62" s="39">
        <v>63.831660880000001</v>
      </c>
      <c r="T62" s="39">
        <v>113.7046375</v>
      </c>
      <c r="U62" s="39">
        <v>194.68815369999999</v>
      </c>
      <c r="V62" s="39">
        <v>224.52616180000001</v>
      </c>
      <c r="W62" s="39">
        <v>256.84801729999998</v>
      </c>
      <c r="X62" s="39">
        <v>294.15624819999999</v>
      </c>
      <c r="Y62" s="39">
        <v>340.70616580000001</v>
      </c>
      <c r="Z62" s="39">
        <v>392.98054969999998</v>
      </c>
      <c r="AA62" s="39">
        <v>451.00480659999999</v>
      </c>
      <c r="AB62" s="39">
        <v>513.76888350000002</v>
      </c>
      <c r="AC62" s="39">
        <v>579.94392059999996</v>
      </c>
      <c r="AD62" s="39">
        <v>650.53208919999997</v>
      </c>
      <c r="AE62" s="39">
        <v>724.91627100000005</v>
      </c>
      <c r="AF62" s="39">
        <v>802.54187930000001</v>
      </c>
      <c r="AG62" s="39">
        <v>882.75720160000003</v>
      </c>
      <c r="AH62" s="39">
        <v>965.04484219999995</v>
      </c>
      <c r="AI62" s="39">
        <v>1048.4133899999999</v>
      </c>
      <c r="AJ62" s="39">
        <v>1132.1629150000001</v>
      </c>
      <c r="AK62" s="39">
        <v>1215.0167349999999</v>
      </c>
      <c r="AL62" s="39">
        <v>1296.1690630000001</v>
      </c>
      <c r="AM62" s="39">
        <v>1374.3968540000001</v>
      </c>
      <c r="AN62">
        <v>1447.857471</v>
      </c>
      <c r="AO62">
        <v>1517.224776</v>
      </c>
      <c r="AP62">
        <v>1581.4914329999999</v>
      </c>
      <c r="AQ62">
        <v>1640.4613850000001</v>
      </c>
      <c r="AR62">
        <v>1693.566695</v>
      </c>
      <c r="AS62">
        <v>1740.1765800000001</v>
      </c>
      <c r="AT62">
        <v>1781.786032</v>
      </c>
      <c r="AU62">
        <v>1818.454105</v>
      </c>
      <c r="AV62">
        <v>1850.5898970000001</v>
      </c>
      <c r="AW62">
        <v>1879.580117</v>
      </c>
    </row>
    <row r="63" spans="2:99" x14ac:dyDescent="0.25">
      <c r="B63" t="s">
        <v>163</v>
      </c>
      <c r="C63">
        <v>0.29742225840361802</v>
      </c>
      <c r="D63">
        <v>0.302197468966243</v>
      </c>
      <c r="E63">
        <v>0.46065729080000001</v>
      </c>
      <c r="F63" s="39">
        <v>0.78776190160000004</v>
      </c>
      <c r="G63" s="39">
        <v>1.0636779489999999</v>
      </c>
      <c r="H63">
        <v>1.5364239850000001</v>
      </c>
      <c r="I63">
        <v>1.9703183440000001</v>
      </c>
      <c r="J63">
        <v>2.498281634</v>
      </c>
      <c r="K63" s="39">
        <v>2.8148095359999998</v>
      </c>
      <c r="L63" s="39">
        <v>3.4085067219999998</v>
      </c>
      <c r="M63" s="39">
        <v>4.3084746760000003</v>
      </c>
      <c r="N63" s="39">
        <v>5.9516144750000004</v>
      </c>
      <c r="O63" s="39">
        <v>7.4140093040000004</v>
      </c>
      <c r="P63" s="39">
        <v>8.9318537300000003</v>
      </c>
      <c r="Q63" s="39">
        <v>10.73297505</v>
      </c>
      <c r="R63" s="39">
        <v>12.77677285</v>
      </c>
      <c r="S63" s="39">
        <v>23.637656629999999</v>
      </c>
      <c r="T63" s="39">
        <v>41.875142289999999</v>
      </c>
      <c r="U63" s="39">
        <v>71.281661650000004</v>
      </c>
      <c r="V63" s="39">
        <v>81.708432880000004</v>
      </c>
      <c r="W63" s="39">
        <v>92.894795740000006</v>
      </c>
      <c r="X63" s="39">
        <v>105.7265855</v>
      </c>
      <c r="Y63" s="39">
        <v>121.71028509999999</v>
      </c>
      <c r="Z63" s="39">
        <v>139.55094690000001</v>
      </c>
      <c r="AA63" s="39">
        <v>159.23793739999999</v>
      </c>
      <c r="AB63" s="39">
        <v>180.39527269999999</v>
      </c>
      <c r="AC63" s="39">
        <v>202.5418823</v>
      </c>
      <c r="AD63" s="39">
        <v>226.01488860000001</v>
      </c>
      <c r="AE63" s="39">
        <v>250.58174769999999</v>
      </c>
      <c r="AF63" s="39">
        <v>276.03585570000001</v>
      </c>
      <c r="AG63" s="39">
        <v>302.141503</v>
      </c>
      <c r="AH63" s="39">
        <v>328.71316100000001</v>
      </c>
      <c r="AI63" s="39">
        <v>355.4111097</v>
      </c>
      <c r="AJ63" s="39">
        <v>382.0020854</v>
      </c>
      <c r="AK63" s="39">
        <v>408.06082909999998</v>
      </c>
      <c r="AL63" s="39">
        <v>433.32968790000001</v>
      </c>
      <c r="AM63" s="39">
        <v>457.41672690000001</v>
      </c>
      <c r="AN63">
        <v>479.73085730000003</v>
      </c>
      <c r="AO63">
        <v>500.52181460000003</v>
      </c>
      <c r="AP63">
        <v>519.48085140000001</v>
      </c>
      <c r="AQ63">
        <v>536.56892809999999</v>
      </c>
      <c r="AR63">
        <v>551.62807069999997</v>
      </c>
      <c r="AS63">
        <v>564.48025240000004</v>
      </c>
      <c r="AT63">
        <v>575.64084960000002</v>
      </c>
      <c r="AU63">
        <v>585.15518229999998</v>
      </c>
      <c r="AV63">
        <v>593.18080350000002</v>
      </c>
      <c r="AW63">
        <v>600.18340850000004</v>
      </c>
    </row>
    <row r="64" spans="2:99" x14ac:dyDescent="0.2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6.3605879499999997E-3</v>
      </c>
      <c r="G64" s="39">
        <v>2.4636542900000002E-3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25">
      <c r="B65" t="s">
        <v>165</v>
      </c>
      <c r="C65">
        <v>4.9816121892674002E-2</v>
      </c>
      <c r="D65">
        <v>5.0615935843142099E-2</v>
      </c>
      <c r="E65">
        <v>7.7156833800000005E-2</v>
      </c>
      <c r="F65" s="39">
        <v>0.12975030230000001</v>
      </c>
      <c r="G65" s="39">
        <v>0.17224820020000001</v>
      </c>
      <c r="H65">
        <v>0.2453007623</v>
      </c>
      <c r="I65">
        <v>0.31113134279999999</v>
      </c>
      <c r="J65">
        <v>0.38981058010000003</v>
      </c>
      <c r="K65" s="39">
        <v>0.43544241769999997</v>
      </c>
      <c r="L65" s="39">
        <v>0.52215813730000005</v>
      </c>
      <c r="M65" s="39">
        <v>0.65065617249999996</v>
      </c>
      <c r="N65" s="39">
        <v>0.88956152399999999</v>
      </c>
      <c r="O65" s="39">
        <v>1.0968163</v>
      </c>
      <c r="P65" s="39">
        <v>1.3075745620000001</v>
      </c>
      <c r="Q65" s="39">
        <v>1.554283353</v>
      </c>
      <c r="R65" s="39">
        <v>1.8304135560000001</v>
      </c>
      <c r="S65" s="39">
        <v>3.3518071850000002</v>
      </c>
      <c r="T65" s="39">
        <v>5.8767493389999998</v>
      </c>
      <c r="U65" s="39">
        <v>9.9018733189999999</v>
      </c>
      <c r="V65" s="39">
        <v>11.23971135</v>
      </c>
      <c r="W65" s="39">
        <v>12.662812580000001</v>
      </c>
      <c r="X65" s="39">
        <v>14.292881230000001</v>
      </c>
      <c r="Y65" s="39">
        <v>16.334133749999999</v>
      </c>
      <c r="Z65" s="39">
        <v>18.6110057</v>
      </c>
      <c r="AA65" s="39">
        <v>21.12359494</v>
      </c>
      <c r="AB65" s="39">
        <v>23.823674839999999</v>
      </c>
      <c r="AC65" s="39">
        <v>26.650051210000001</v>
      </c>
      <c r="AD65" s="39">
        <v>29.64972088</v>
      </c>
      <c r="AE65" s="39">
        <v>32.794632210000003</v>
      </c>
      <c r="AF65" s="39">
        <v>36.060745580000003</v>
      </c>
      <c r="AG65" s="39">
        <v>39.42067042</v>
      </c>
      <c r="AH65" s="39">
        <v>42.853863099999998</v>
      </c>
      <c r="AI65" s="39">
        <v>46.31984946</v>
      </c>
      <c r="AJ65" s="39">
        <v>49.791914859999999</v>
      </c>
      <c r="AK65" s="39">
        <v>53.218042920000002</v>
      </c>
      <c r="AL65" s="39">
        <v>56.567628999999997</v>
      </c>
      <c r="AM65" s="39">
        <v>59.791946039999999</v>
      </c>
      <c r="AN65">
        <v>62.815454699999997</v>
      </c>
      <c r="AO65">
        <v>65.671806599999996</v>
      </c>
      <c r="AP65">
        <v>68.321042779999999</v>
      </c>
      <c r="AQ65">
        <v>70.757974779999998</v>
      </c>
      <c r="AR65">
        <v>72.961011490000004</v>
      </c>
      <c r="AS65">
        <v>74.905371709999997</v>
      </c>
      <c r="AT65">
        <v>76.657394409999995</v>
      </c>
      <c r="AU65">
        <v>78.220989009999997</v>
      </c>
      <c r="AV65">
        <v>79.614645240000002</v>
      </c>
      <c r="AW65">
        <v>80.898519329999999</v>
      </c>
    </row>
    <row r="66" spans="2:49" x14ac:dyDescent="0.2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167</v>
      </c>
      <c r="C67">
        <v>5.2121797950038999</v>
      </c>
      <c r="D67">
        <v>5.29586302754001</v>
      </c>
      <c r="E67">
        <v>5.3808898210000002</v>
      </c>
      <c r="F67">
        <v>5.4210567259999998</v>
      </c>
      <c r="G67">
        <v>4.6468195190000001</v>
      </c>
      <c r="H67">
        <v>3.9009199919999999</v>
      </c>
      <c r="I67">
        <v>4.1619620580000003</v>
      </c>
      <c r="J67">
        <v>4.0389394579999998</v>
      </c>
      <c r="K67">
        <v>3.8360586410000002</v>
      </c>
      <c r="L67">
        <v>4.0587032770000002</v>
      </c>
      <c r="M67">
        <v>4.2203159570000004</v>
      </c>
      <c r="N67">
        <v>4.2267495789999998</v>
      </c>
      <c r="O67">
        <v>3.5834266389999998</v>
      </c>
      <c r="P67">
        <v>2.9349144520000001</v>
      </c>
      <c r="Q67">
        <v>2.5322904259999999</v>
      </c>
      <c r="R67">
        <v>2.3448251560000002</v>
      </c>
      <c r="S67">
        <v>2.1686502820000002</v>
      </c>
      <c r="T67">
        <v>2.0954859099999998</v>
      </c>
      <c r="U67">
        <v>2.1095016169999998</v>
      </c>
      <c r="V67">
        <v>2.1660865359999999</v>
      </c>
      <c r="W67">
        <v>2.2221035840000001</v>
      </c>
      <c r="X67">
        <v>2.2742719259999999</v>
      </c>
      <c r="Y67">
        <v>2.3134996600000002</v>
      </c>
      <c r="Z67">
        <v>2.3523249239999999</v>
      </c>
      <c r="AA67">
        <v>2.3904970630000002</v>
      </c>
      <c r="AB67">
        <v>2.4301063059999999</v>
      </c>
      <c r="AC67">
        <v>2.4716024430000001</v>
      </c>
      <c r="AD67">
        <v>2.5129186809999999</v>
      </c>
      <c r="AE67">
        <v>2.5538685600000002</v>
      </c>
      <c r="AF67">
        <v>2.5944055449999999</v>
      </c>
      <c r="AG67">
        <v>2.6345881699999998</v>
      </c>
      <c r="AH67">
        <v>2.6751564189999999</v>
      </c>
      <c r="AI67">
        <v>2.715193411</v>
      </c>
      <c r="AJ67">
        <v>2.7555344580000001</v>
      </c>
      <c r="AK67">
        <v>2.7969067550000002</v>
      </c>
      <c r="AL67">
        <v>2.838679908</v>
      </c>
      <c r="AM67">
        <v>2.8807658969999999</v>
      </c>
      <c r="AN67">
        <v>2.920081572</v>
      </c>
      <c r="AO67">
        <v>2.9574639519999999</v>
      </c>
      <c r="AP67">
        <v>2.9935246750000002</v>
      </c>
      <c r="AQ67">
        <v>3.029135057</v>
      </c>
      <c r="AR67">
        <v>3.0636212139999999</v>
      </c>
      <c r="AS67">
        <v>3.1017380669999999</v>
      </c>
      <c r="AT67">
        <v>3.1410532130000002</v>
      </c>
      <c r="AU67">
        <v>3.1810609150000002</v>
      </c>
      <c r="AV67">
        <v>3.2217227940000002</v>
      </c>
      <c r="AW67">
        <v>3.265084995</v>
      </c>
    </row>
    <row r="68" spans="2:49" x14ac:dyDescent="0.25">
      <c r="B68" t="s">
        <v>168</v>
      </c>
      <c r="C68">
        <v>0.35839918454870201</v>
      </c>
      <c r="D68">
        <v>0.36415339938413299</v>
      </c>
      <c r="E68">
        <v>0.37</v>
      </c>
      <c r="F68">
        <v>0.36107389829999997</v>
      </c>
      <c r="G68">
        <v>0.35164607460000002</v>
      </c>
      <c r="H68">
        <v>0.34207316329999998</v>
      </c>
      <c r="I68">
        <v>0.33414099419999999</v>
      </c>
      <c r="J68">
        <v>0.32615210849999998</v>
      </c>
      <c r="K68">
        <v>0.31718417310000002</v>
      </c>
      <c r="L68">
        <v>0.30730132669999999</v>
      </c>
      <c r="M68">
        <v>0.29768359490000001</v>
      </c>
      <c r="N68">
        <v>0.28931120449999997</v>
      </c>
      <c r="O68">
        <v>0.2831083875</v>
      </c>
      <c r="P68">
        <v>0.27810508449999999</v>
      </c>
      <c r="Q68">
        <v>0.27261421120000001</v>
      </c>
      <c r="R68">
        <v>0.26504117319999998</v>
      </c>
      <c r="S68">
        <v>0.2569764014</v>
      </c>
      <c r="T68">
        <v>0.24788772919999999</v>
      </c>
      <c r="U68">
        <v>0.2384275458</v>
      </c>
      <c r="V68">
        <v>0.2280186458</v>
      </c>
      <c r="W68">
        <v>0.21790004390000001</v>
      </c>
      <c r="X68">
        <v>0.20814945069999999</v>
      </c>
      <c r="Y68">
        <v>0.199186166</v>
      </c>
      <c r="Z68">
        <v>0.19133420509999999</v>
      </c>
      <c r="AA68">
        <v>0.1844344097</v>
      </c>
      <c r="AB68">
        <v>0.1783115458</v>
      </c>
      <c r="AC68">
        <v>0.1727926457</v>
      </c>
      <c r="AD68">
        <v>0.16774622810000001</v>
      </c>
      <c r="AE68">
        <v>0.16307523669999999</v>
      </c>
      <c r="AF68">
        <v>0.15871116020000001</v>
      </c>
      <c r="AG68">
        <v>0.1546040756</v>
      </c>
      <c r="AH68">
        <v>0.15072083319999999</v>
      </c>
      <c r="AI68">
        <v>0.14702715399999999</v>
      </c>
      <c r="AJ68">
        <v>0.14349640050000001</v>
      </c>
      <c r="AK68" s="39">
        <v>0.1401115071</v>
      </c>
      <c r="AL68" s="39">
        <v>0.1368547795</v>
      </c>
      <c r="AM68" s="39">
        <v>0.133709935</v>
      </c>
      <c r="AN68" s="39">
        <v>0.13065834949999999</v>
      </c>
      <c r="AO68" s="39">
        <v>0.1276616092</v>
      </c>
      <c r="AP68" s="39">
        <v>0.12470118920000001</v>
      </c>
      <c r="AQ68" s="39">
        <v>0.1217762195</v>
      </c>
      <c r="AR68" s="39">
        <v>0.1188878521</v>
      </c>
      <c r="AS68" s="39">
        <v>0.1160361566</v>
      </c>
      <c r="AT68" s="39">
        <v>0.1132107579</v>
      </c>
      <c r="AU68" s="39">
        <v>0.11040675849999999</v>
      </c>
      <c r="AV68">
        <v>0.1076254244</v>
      </c>
      <c r="AW68">
        <v>0.10490287600000001</v>
      </c>
    </row>
    <row r="69" spans="2:49" x14ac:dyDescent="0.2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2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2.2765456400000001</v>
      </c>
      <c r="G72">
        <v>2.1982007160000001</v>
      </c>
      <c r="H72">
        <v>2.2364711220000002</v>
      </c>
      <c r="I72">
        <v>2.3273714650000001</v>
      </c>
      <c r="J72">
        <v>2.242494207</v>
      </c>
      <c r="K72">
        <v>2.1854984389999998</v>
      </c>
      <c r="L72">
        <v>2.0789506489999998</v>
      </c>
      <c r="M72">
        <v>2.170965566</v>
      </c>
      <c r="N72">
        <v>2.2222759070000002</v>
      </c>
      <c r="O72">
        <v>2.3364093889999999</v>
      </c>
      <c r="P72">
        <v>2.386822451</v>
      </c>
      <c r="Q72">
        <v>2.3679107620000002</v>
      </c>
      <c r="R72">
        <v>2.3927007050000002</v>
      </c>
      <c r="S72">
        <v>2.3756298949999999</v>
      </c>
      <c r="T72">
        <v>2.369338457</v>
      </c>
      <c r="U72">
        <v>2.3655505149999998</v>
      </c>
      <c r="V72">
        <v>2.3697757269999999</v>
      </c>
      <c r="W72">
        <v>2.3640094600000001</v>
      </c>
      <c r="X72">
        <v>2.354710608</v>
      </c>
      <c r="Y72">
        <v>2.357739971</v>
      </c>
      <c r="Z72">
        <v>2.3766037359999999</v>
      </c>
      <c r="AA72">
        <v>2.4064602019999999</v>
      </c>
      <c r="AB72">
        <v>2.4439971850000002</v>
      </c>
      <c r="AC72">
        <v>2.4865727629999999</v>
      </c>
      <c r="AD72">
        <v>2.5317135419999999</v>
      </c>
      <c r="AE72">
        <v>2.5778889839999999</v>
      </c>
      <c r="AF72">
        <v>2.6243600929999999</v>
      </c>
      <c r="AG72">
        <v>2.670830306</v>
      </c>
      <c r="AH72">
        <v>2.717714205</v>
      </c>
      <c r="AI72">
        <v>2.7645530530000002</v>
      </c>
      <c r="AJ72">
        <v>2.8118967260000001</v>
      </c>
      <c r="AK72">
        <v>2.860288352</v>
      </c>
      <c r="AL72">
        <v>2.909423656</v>
      </c>
      <c r="AM72">
        <v>2.9593225630000002</v>
      </c>
      <c r="AN72">
        <v>3.0056071740000001</v>
      </c>
      <c r="AO72">
        <v>3.0489602790000001</v>
      </c>
      <c r="AP72">
        <v>3.0904804750000001</v>
      </c>
      <c r="AQ72">
        <v>3.1314731710000001</v>
      </c>
      <c r="AR72">
        <v>3.1716415329999998</v>
      </c>
      <c r="AS72">
        <v>3.2102744969999999</v>
      </c>
      <c r="AT72">
        <v>3.2475561210000001</v>
      </c>
      <c r="AU72">
        <v>3.2839028689999998</v>
      </c>
      <c r="AV72">
        <v>3.3200772550000002</v>
      </c>
      <c r="AW72">
        <v>3.3591882960000001</v>
      </c>
    </row>
    <row r="73" spans="2:49" x14ac:dyDescent="0.2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18.059095299999999</v>
      </c>
      <c r="G73">
        <v>17.05587195</v>
      </c>
      <c r="H73">
        <v>15.743983630000001</v>
      </c>
      <c r="I73">
        <v>16.095060570000001</v>
      </c>
      <c r="J73">
        <v>16.334472219999999</v>
      </c>
      <c r="K73">
        <v>15.02189695</v>
      </c>
      <c r="L73">
        <v>14.549824360000001</v>
      </c>
      <c r="M73">
        <v>14.701017950000001</v>
      </c>
      <c r="N73">
        <v>15.25888185</v>
      </c>
      <c r="O73">
        <v>15.224438320000001</v>
      </c>
      <c r="P73">
        <v>14.41798796</v>
      </c>
      <c r="Q73">
        <v>13.373011890000001</v>
      </c>
      <c r="R73">
        <v>12.76970751</v>
      </c>
      <c r="S73">
        <v>12.25144656</v>
      </c>
      <c r="T73">
        <v>11.932520050000001</v>
      </c>
      <c r="U73">
        <v>11.9434776</v>
      </c>
      <c r="V73">
        <v>12.14681221</v>
      </c>
      <c r="W73">
        <v>12.23465624</v>
      </c>
      <c r="X73">
        <v>12.29084039</v>
      </c>
      <c r="Y73">
        <v>12.267989869999999</v>
      </c>
      <c r="Z73">
        <v>12.32297103</v>
      </c>
      <c r="AA73">
        <v>12.420813750000001</v>
      </c>
      <c r="AB73">
        <v>12.55036233</v>
      </c>
      <c r="AC73">
        <v>12.70307848</v>
      </c>
      <c r="AD73">
        <v>12.866492839999999</v>
      </c>
      <c r="AE73">
        <v>13.028356520000001</v>
      </c>
      <c r="AF73">
        <v>13.185904109999999</v>
      </c>
      <c r="AG73">
        <v>13.33930904</v>
      </c>
      <c r="AH73">
        <v>13.496489759999999</v>
      </c>
      <c r="AI73">
        <v>13.642363059999999</v>
      </c>
      <c r="AJ73">
        <v>13.786496870000001</v>
      </c>
      <c r="AK73">
        <v>13.939279620000001</v>
      </c>
      <c r="AL73">
        <v>14.09368184</v>
      </c>
      <c r="AM73">
        <v>14.249103379999999</v>
      </c>
      <c r="AN73">
        <v>14.37485092</v>
      </c>
      <c r="AO73">
        <v>14.47791381</v>
      </c>
      <c r="AP73">
        <v>14.56836654</v>
      </c>
      <c r="AQ73">
        <v>14.65698869</v>
      </c>
      <c r="AR73">
        <v>14.735835460000001</v>
      </c>
      <c r="AS73">
        <v>14.821398439999999</v>
      </c>
      <c r="AT73">
        <v>14.90742144</v>
      </c>
      <c r="AU73">
        <v>14.99224426</v>
      </c>
      <c r="AV73">
        <v>15.078492710000001</v>
      </c>
      <c r="AW73">
        <v>15.1878481</v>
      </c>
    </row>
    <row r="74" spans="2:49" x14ac:dyDescent="0.25">
      <c r="B74" t="s">
        <v>174</v>
      </c>
      <c r="C74">
        <v>9.6518912203120095</v>
      </c>
      <c r="D74">
        <v>9.8068554558467902</v>
      </c>
      <c r="E74">
        <v>9.9643076920000002</v>
      </c>
      <c r="F74">
        <v>9.58180415</v>
      </c>
      <c r="G74">
        <v>8.9070393849999903</v>
      </c>
      <c r="H74">
        <v>9.1392843110000008</v>
      </c>
      <c r="I74">
        <v>8.4584327629999905</v>
      </c>
      <c r="J74">
        <v>7.8519116120000003</v>
      </c>
      <c r="K74">
        <v>7.4067064599999997</v>
      </c>
      <c r="L74">
        <v>7.2204199400000002</v>
      </c>
      <c r="M74">
        <v>7.0760016649999997</v>
      </c>
      <c r="N74">
        <v>7.1580586369999999</v>
      </c>
      <c r="O74">
        <v>7.1393199879999996</v>
      </c>
      <c r="P74">
        <v>6.8518553339999997</v>
      </c>
      <c r="Q74">
        <v>6.5009103929999998</v>
      </c>
      <c r="R74">
        <v>6.4923774820000002</v>
      </c>
      <c r="S74">
        <v>6.307206742</v>
      </c>
      <c r="T74">
        <v>6.1880950390000002</v>
      </c>
      <c r="U74">
        <v>6.1191833469999999</v>
      </c>
      <c r="V74">
        <v>6.0373954330000004</v>
      </c>
      <c r="W74">
        <v>5.9005400190000001</v>
      </c>
      <c r="X74">
        <v>5.7283904239999996</v>
      </c>
      <c r="Y74">
        <v>5.5329132879999996</v>
      </c>
      <c r="Z74">
        <v>5.3670476599999999</v>
      </c>
      <c r="AA74">
        <v>5.2247874019999996</v>
      </c>
      <c r="AB74">
        <v>5.1019946889999996</v>
      </c>
      <c r="AC74">
        <v>4.9906986990000002</v>
      </c>
      <c r="AD74">
        <v>4.8789890079999996</v>
      </c>
      <c r="AE74">
        <v>4.769128459</v>
      </c>
      <c r="AF74">
        <v>4.661613622</v>
      </c>
      <c r="AG74">
        <v>4.5560082030000002</v>
      </c>
      <c r="AH74">
        <v>4.4534202609999998</v>
      </c>
      <c r="AI74">
        <v>4.3531759819999998</v>
      </c>
      <c r="AJ74">
        <v>4.2552193760000003</v>
      </c>
      <c r="AK74">
        <v>4.1602762909999997</v>
      </c>
      <c r="AL74">
        <v>4.067312137</v>
      </c>
      <c r="AM74">
        <v>3.9763152019999999</v>
      </c>
      <c r="AN74">
        <v>3.8739468979999998</v>
      </c>
      <c r="AO74">
        <v>3.7707289419999999</v>
      </c>
      <c r="AP74">
        <v>3.6677158319999998</v>
      </c>
      <c r="AQ74">
        <v>3.566106005</v>
      </c>
      <c r="AR74">
        <v>3.4658172669999998</v>
      </c>
      <c r="AS74">
        <v>3.3664822920000002</v>
      </c>
      <c r="AT74">
        <v>3.2680823409999999</v>
      </c>
      <c r="AU74">
        <v>3.1707574620000001</v>
      </c>
      <c r="AV74">
        <v>3.0750123939999998</v>
      </c>
      <c r="AW74">
        <v>2.9834392869999999</v>
      </c>
    </row>
    <row r="75" spans="2:49" x14ac:dyDescent="0.25">
      <c r="B75" t="s">
        <v>175</v>
      </c>
      <c r="C75">
        <v>4.6065844460580001</v>
      </c>
      <c r="D75">
        <v>4.68054464938142</v>
      </c>
      <c r="E75">
        <v>4.7556923080000004</v>
      </c>
      <c r="F75">
        <v>4.8414771349999999</v>
      </c>
      <c r="G75">
        <v>4.723946626</v>
      </c>
      <c r="H75">
        <v>4.5706275429999996</v>
      </c>
      <c r="I75">
        <v>4.5462278979999997</v>
      </c>
      <c r="J75">
        <v>4.4106150179999997</v>
      </c>
      <c r="K75">
        <v>4.2123500180000004</v>
      </c>
      <c r="L75">
        <v>4.0993143060000001</v>
      </c>
      <c r="M75">
        <v>4.0746038880000004</v>
      </c>
      <c r="N75">
        <v>4.1478139929999998</v>
      </c>
      <c r="O75">
        <v>4.2269131980000001</v>
      </c>
      <c r="P75">
        <v>4.1939618919999999</v>
      </c>
      <c r="Q75">
        <v>4.107319307</v>
      </c>
      <c r="R75">
        <v>4.0828008889999996</v>
      </c>
      <c r="S75">
        <v>4.019084586</v>
      </c>
      <c r="T75">
        <v>4.0183247350000002</v>
      </c>
      <c r="U75">
        <v>4.0719780270000001</v>
      </c>
      <c r="V75">
        <v>4.1624896869999999</v>
      </c>
      <c r="W75">
        <v>4.0718759020000004</v>
      </c>
      <c r="X75">
        <v>3.9533512869999998</v>
      </c>
      <c r="Y75">
        <v>3.8797639469999998</v>
      </c>
      <c r="Z75">
        <v>3.800822283</v>
      </c>
      <c r="AA75">
        <v>3.723930905</v>
      </c>
      <c r="AB75">
        <v>3.6518340579999999</v>
      </c>
      <c r="AC75">
        <v>3.5841522760000002</v>
      </c>
      <c r="AD75">
        <v>3.5175602210000001</v>
      </c>
      <c r="AE75">
        <v>3.4518451639999999</v>
      </c>
      <c r="AF75">
        <v>3.387307651</v>
      </c>
      <c r="AG75">
        <v>3.3240496589999999</v>
      </c>
      <c r="AH75">
        <v>3.2625094319999999</v>
      </c>
      <c r="AI75">
        <v>3.2028033009999999</v>
      </c>
      <c r="AJ75">
        <v>3.1449913020000002</v>
      </c>
      <c r="AK75">
        <v>3.0893422899999998</v>
      </c>
      <c r="AL75">
        <v>3.0356430090000002</v>
      </c>
      <c r="AM75">
        <v>2.9838460250000001</v>
      </c>
      <c r="AN75">
        <v>2.955390086</v>
      </c>
      <c r="AO75">
        <v>2.9355611659999998</v>
      </c>
      <c r="AP75">
        <v>2.9188362429999999</v>
      </c>
      <c r="AQ75">
        <v>2.9033459590000001</v>
      </c>
      <c r="AR75">
        <v>2.8882725969999998</v>
      </c>
      <c r="AS75">
        <v>2.8744691530000002</v>
      </c>
      <c r="AT75">
        <v>2.8611794060000002</v>
      </c>
      <c r="AU75">
        <v>2.8481029680000001</v>
      </c>
      <c r="AV75">
        <v>2.8352602349999998</v>
      </c>
      <c r="AW75">
        <v>2.8232759949999999</v>
      </c>
    </row>
    <row r="76" spans="2:49" x14ac:dyDescent="0.25">
      <c r="B76" t="s">
        <v>176</v>
      </c>
      <c r="C76">
        <v>27.122100452334202</v>
      </c>
      <c r="D76">
        <v>27.557554547988399</v>
      </c>
      <c r="E76">
        <v>28</v>
      </c>
      <c r="F76">
        <v>27.773339679999999</v>
      </c>
      <c r="G76">
        <v>27.492279119999999</v>
      </c>
      <c r="H76">
        <v>27.397772450000001</v>
      </c>
      <c r="I76">
        <v>27.264810019999999</v>
      </c>
      <c r="J76">
        <v>27.084094910000001</v>
      </c>
      <c r="K76">
        <v>26.667398240000001</v>
      </c>
      <c r="L76">
        <v>26.194590959999999</v>
      </c>
      <c r="M76">
        <v>25.755464329999999</v>
      </c>
      <c r="N76">
        <v>25.509441590000002</v>
      </c>
      <c r="O76">
        <v>25.267121660000001</v>
      </c>
      <c r="P76">
        <v>25.024532220000001</v>
      </c>
      <c r="Q76">
        <v>24.77249024</v>
      </c>
      <c r="R76">
        <v>24.518582339999998</v>
      </c>
      <c r="S76">
        <v>24.277406339999999</v>
      </c>
      <c r="T76">
        <v>24.02390608</v>
      </c>
      <c r="U76">
        <v>23.653278839999999</v>
      </c>
      <c r="V76">
        <v>23.275768530000001</v>
      </c>
      <c r="W76">
        <v>22.880069089999999</v>
      </c>
      <c r="X76">
        <v>22.470816469999999</v>
      </c>
      <c r="Y76">
        <v>22.068313740000001</v>
      </c>
      <c r="Z76">
        <v>21.668177579999998</v>
      </c>
      <c r="AA76">
        <v>21.26399683</v>
      </c>
      <c r="AB76">
        <v>20.847112079999999</v>
      </c>
      <c r="AC76">
        <v>20.40820102</v>
      </c>
      <c r="AD76">
        <v>19.943135959999999</v>
      </c>
      <c r="AE76">
        <v>19.44881359</v>
      </c>
      <c r="AF76">
        <v>18.923606759999998</v>
      </c>
      <c r="AG76">
        <v>18.367337639999999</v>
      </c>
      <c r="AH76">
        <v>17.78136795</v>
      </c>
      <c r="AI76">
        <v>17.16797901</v>
      </c>
      <c r="AJ76">
        <v>16.530569700000001</v>
      </c>
      <c r="AK76">
        <v>15.873026879999999</v>
      </c>
      <c r="AL76">
        <v>15.199826529999999</v>
      </c>
      <c r="AM76">
        <v>14.51566832</v>
      </c>
      <c r="AN76">
        <v>13.82491815</v>
      </c>
      <c r="AO76">
        <v>13.132753709999999</v>
      </c>
      <c r="AP76">
        <v>12.44406513</v>
      </c>
      <c r="AQ76">
        <v>11.76347554</v>
      </c>
      <c r="AR76">
        <v>11.09512462</v>
      </c>
      <c r="AS76">
        <v>10.44255602</v>
      </c>
      <c r="AT76">
        <v>9.8090403730000002</v>
      </c>
      <c r="AU76">
        <v>9.1972436040000005</v>
      </c>
      <c r="AV76">
        <v>8.6092612440000007</v>
      </c>
      <c r="AW76">
        <v>8.046692256</v>
      </c>
    </row>
    <row r="77" spans="2:49" x14ac:dyDescent="0.25">
      <c r="B77" t="s">
        <v>177</v>
      </c>
      <c r="C77">
        <v>21.139912734115001</v>
      </c>
      <c r="D77">
        <v>21.4793208709597</v>
      </c>
      <c r="E77">
        <v>21.824178320000001</v>
      </c>
      <c r="F77">
        <v>22.091772800000001</v>
      </c>
      <c r="G77">
        <v>20.97267231</v>
      </c>
      <c r="H77">
        <v>18.928388739999999</v>
      </c>
      <c r="I77">
        <v>19.261049450000002</v>
      </c>
      <c r="J77">
        <v>18.956079079999999</v>
      </c>
      <c r="K77">
        <v>18.061145870000001</v>
      </c>
      <c r="L77">
        <v>17.52488541</v>
      </c>
      <c r="M77">
        <v>17.419382559999999</v>
      </c>
      <c r="N77">
        <v>17.078450929999999</v>
      </c>
      <c r="O77">
        <v>17.690029819999999</v>
      </c>
      <c r="P77">
        <v>17.998889819999999</v>
      </c>
      <c r="Q77">
        <v>17.89295993</v>
      </c>
      <c r="R77">
        <v>18.071160930000001</v>
      </c>
      <c r="S77">
        <v>18.13911753</v>
      </c>
      <c r="T77">
        <v>18.005342639999999</v>
      </c>
      <c r="U77">
        <v>17.88477391</v>
      </c>
      <c r="V77">
        <v>17.78686785</v>
      </c>
      <c r="W77">
        <v>16.89738659</v>
      </c>
      <c r="X77">
        <v>16.017098959999998</v>
      </c>
      <c r="Y77">
        <v>15.17646238</v>
      </c>
      <c r="Z77">
        <v>14.37867421</v>
      </c>
      <c r="AA77">
        <v>13.620627389999999</v>
      </c>
      <c r="AB77">
        <v>12.899207090000001</v>
      </c>
      <c r="AC77">
        <v>12.211901579999999</v>
      </c>
      <c r="AD77">
        <v>11.55621146</v>
      </c>
      <c r="AE77">
        <v>10.930320249999999</v>
      </c>
      <c r="AF77">
        <v>10.332619619999999</v>
      </c>
      <c r="AG77">
        <v>9.7619057779999903</v>
      </c>
      <c r="AH77">
        <v>9.2174341149999997</v>
      </c>
      <c r="AI77">
        <v>8.6980990410000008</v>
      </c>
      <c r="AJ77">
        <v>8.2033960659999998</v>
      </c>
      <c r="AK77">
        <v>7.7325197609999998</v>
      </c>
      <c r="AL77">
        <v>7.284661786</v>
      </c>
      <c r="AM77">
        <v>6.8589652369999996</v>
      </c>
      <c r="AN77">
        <v>6.4517602030000001</v>
      </c>
      <c r="AO77">
        <v>6.0631829809999997</v>
      </c>
      <c r="AP77">
        <v>5.6928561560000004</v>
      </c>
      <c r="AQ77">
        <v>5.3406238410000002</v>
      </c>
      <c r="AR77">
        <v>5.0056687870000003</v>
      </c>
      <c r="AS77">
        <v>4.6874300670000002</v>
      </c>
      <c r="AT77">
        <v>4.3848187489999999</v>
      </c>
      <c r="AU77">
        <v>4.0974957400000003</v>
      </c>
      <c r="AV77">
        <v>3.8250571459999998</v>
      </c>
      <c r="AW77">
        <v>3.5679707469999999</v>
      </c>
    </row>
    <row r="78" spans="2:49" x14ac:dyDescent="0.2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0.2965093647</v>
      </c>
      <c r="G78">
        <v>0.29695525029999997</v>
      </c>
      <c r="H78">
        <v>0.2843654525</v>
      </c>
      <c r="I78">
        <v>0.29988483729999998</v>
      </c>
      <c r="J78">
        <v>0.30452734570000001</v>
      </c>
      <c r="K78">
        <v>0.31405244110000002</v>
      </c>
      <c r="L78">
        <v>0.30220909289999998</v>
      </c>
      <c r="M78">
        <v>0.30989437780000001</v>
      </c>
      <c r="N78">
        <v>0.29579206650000001</v>
      </c>
      <c r="O78">
        <v>0.28930390779999998</v>
      </c>
      <c r="P78">
        <v>0.29434395769999999</v>
      </c>
      <c r="Q78">
        <v>0.3074572062</v>
      </c>
      <c r="R78">
        <v>0.30967675420000002</v>
      </c>
      <c r="S78">
        <v>0.31003187789999997</v>
      </c>
      <c r="T78">
        <v>0.3127366265</v>
      </c>
      <c r="U78">
        <v>0.30998226540000001</v>
      </c>
      <c r="V78">
        <v>0.3041305654</v>
      </c>
      <c r="W78">
        <v>0.29860350940000002</v>
      </c>
      <c r="X78">
        <v>0.29549048049999999</v>
      </c>
      <c r="Y78">
        <v>0.29478062970000002</v>
      </c>
      <c r="Z78">
        <v>0.29644650890000002</v>
      </c>
      <c r="AA78">
        <v>0.29971155269999999</v>
      </c>
      <c r="AB78">
        <v>0.30397371540000001</v>
      </c>
      <c r="AC78">
        <v>0.30901876709999998</v>
      </c>
      <c r="AD78">
        <v>0.3152184992</v>
      </c>
      <c r="AE78">
        <v>0.32235875409999998</v>
      </c>
      <c r="AF78">
        <v>0.33022247539999999</v>
      </c>
      <c r="AG78">
        <v>0.33871407879999998</v>
      </c>
      <c r="AH78">
        <v>0.34773964540000002</v>
      </c>
      <c r="AI78">
        <v>0.35711638089999997</v>
      </c>
      <c r="AJ78">
        <v>0.36687791310000001</v>
      </c>
      <c r="AK78">
        <v>0.37700320809999999</v>
      </c>
      <c r="AL78">
        <v>0.38749703159999999</v>
      </c>
      <c r="AM78">
        <v>0.39835078540000002</v>
      </c>
      <c r="AN78">
        <v>0.41045179879999999</v>
      </c>
      <c r="AO78">
        <v>0.42339552250000001</v>
      </c>
      <c r="AP78">
        <v>0.43694606689999999</v>
      </c>
      <c r="AQ78">
        <v>0.45098501410000003</v>
      </c>
      <c r="AR78">
        <v>0.46536377400000001</v>
      </c>
      <c r="AS78">
        <v>0.4799804359</v>
      </c>
      <c r="AT78">
        <v>0.49492090500000002</v>
      </c>
      <c r="AU78">
        <v>0.51019152499999998</v>
      </c>
      <c r="AV78">
        <v>0.52579174370000004</v>
      </c>
      <c r="AW78">
        <v>0.54189219060000005</v>
      </c>
    </row>
    <row r="79" spans="2:49" x14ac:dyDescent="0.25">
      <c r="B79" t="s">
        <v>179</v>
      </c>
      <c r="C79">
        <v>11.323476938849501</v>
      </c>
      <c r="D79">
        <v>11.5052790237851</v>
      </c>
      <c r="E79">
        <v>11.69</v>
      </c>
      <c r="F79">
        <v>11.7729661</v>
      </c>
      <c r="G79">
        <v>11.675352999999999</v>
      </c>
      <c r="H79">
        <v>10.222473859999999</v>
      </c>
      <c r="I79">
        <v>10.686221740000001</v>
      </c>
      <c r="J79">
        <v>11.11915684</v>
      </c>
      <c r="K79">
        <v>10.9655387</v>
      </c>
      <c r="L79">
        <v>10.7794565</v>
      </c>
      <c r="M79">
        <v>10.68669837</v>
      </c>
      <c r="N79">
        <v>10.39332624</v>
      </c>
      <c r="O79">
        <v>10.144969550000001</v>
      </c>
      <c r="P79">
        <v>10.04240832</v>
      </c>
      <c r="Q79">
        <v>10.07287043</v>
      </c>
      <c r="R79">
        <v>9.9268936980000007</v>
      </c>
      <c r="S79">
        <v>9.8128784689999904</v>
      </c>
      <c r="T79">
        <v>9.7279835769999998</v>
      </c>
      <c r="U79">
        <v>9.6784432809999998</v>
      </c>
      <c r="V79">
        <v>9.6006427589999994</v>
      </c>
      <c r="W79">
        <v>9.5190967279999903</v>
      </c>
      <c r="X79">
        <v>9.4865301629999994</v>
      </c>
      <c r="Y79">
        <v>9.4717781389999995</v>
      </c>
      <c r="Z79">
        <v>9.5254753789999995</v>
      </c>
      <c r="AA79">
        <v>9.6240671409999994</v>
      </c>
      <c r="AB79">
        <v>9.7527951129999995</v>
      </c>
      <c r="AC79">
        <v>9.9042735569999998</v>
      </c>
      <c r="AD79">
        <v>10.083084210000001</v>
      </c>
      <c r="AE79">
        <v>10.28397856</v>
      </c>
      <c r="AF79">
        <v>10.500788549999999</v>
      </c>
      <c r="AG79">
        <v>10.73139707</v>
      </c>
      <c r="AH79">
        <v>10.974135589999999</v>
      </c>
      <c r="AI79">
        <v>11.22224405</v>
      </c>
      <c r="AJ79">
        <v>11.47869786</v>
      </c>
      <c r="AK79">
        <v>11.74356955</v>
      </c>
      <c r="AL79">
        <v>12.01659583</v>
      </c>
      <c r="AM79">
        <v>12.2974409</v>
      </c>
      <c r="AN79">
        <v>12.595941809999999</v>
      </c>
      <c r="AO79">
        <v>12.90913639</v>
      </c>
      <c r="AP79">
        <v>13.233393810000001</v>
      </c>
      <c r="AQ79">
        <v>13.56679089</v>
      </c>
      <c r="AR79">
        <v>13.90584016</v>
      </c>
      <c r="AS79">
        <v>14.252685019999999</v>
      </c>
      <c r="AT79">
        <v>14.606034640000001</v>
      </c>
      <c r="AU79">
        <v>14.96737905</v>
      </c>
      <c r="AV79">
        <v>15.33597511</v>
      </c>
      <c r="AW79">
        <v>15.71288375</v>
      </c>
    </row>
    <row r="80" spans="2:49" x14ac:dyDescent="0.25">
      <c r="B80" t="s">
        <v>180</v>
      </c>
      <c r="C80">
        <v>12.401465507675301</v>
      </c>
      <c r="D80">
        <v>12.6005750477687</v>
      </c>
      <c r="E80">
        <v>12.802881360000001</v>
      </c>
      <c r="F80">
        <v>12.956461770000001</v>
      </c>
      <c r="G80">
        <v>13.35875455</v>
      </c>
      <c r="H80">
        <v>13.05206956</v>
      </c>
      <c r="I80">
        <v>13.379426759999999</v>
      </c>
      <c r="J80">
        <v>13.764622259999999</v>
      </c>
      <c r="K80">
        <v>14.089962939999999</v>
      </c>
      <c r="L80">
        <v>14.126881210000001</v>
      </c>
      <c r="M80">
        <v>14.08297775</v>
      </c>
      <c r="N80">
        <v>13.86416096</v>
      </c>
      <c r="O80">
        <v>13.69471983</v>
      </c>
      <c r="P80">
        <v>13.86508295</v>
      </c>
      <c r="Q80">
        <v>14.1836693</v>
      </c>
      <c r="R80">
        <v>14.13610444</v>
      </c>
      <c r="S80">
        <v>14.216026830000001</v>
      </c>
      <c r="T80">
        <v>14.18878353</v>
      </c>
      <c r="U80">
        <v>14.080600090000001</v>
      </c>
      <c r="V80">
        <v>13.888086120000001</v>
      </c>
      <c r="W80">
        <v>13.75018611</v>
      </c>
      <c r="X80">
        <v>13.6489034</v>
      </c>
      <c r="Y80">
        <v>13.5464197</v>
      </c>
      <c r="Z80">
        <v>13.47893912</v>
      </c>
      <c r="AA80">
        <v>13.43696422</v>
      </c>
      <c r="AB80">
        <v>13.410079659999999</v>
      </c>
      <c r="AC80">
        <v>13.396114750000001</v>
      </c>
      <c r="AD80">
        <v>13.40367153</v>
      </c>
      <c r="AE80">
        <v>13.42413494</v>
      </c>
      <c r="AF80">
        <v>13.4539958</v>
      </c>
      <c r="AG80">
        <v>13.49228525</v>
      </c>
      <c r="AH80">
        <v>13.53719901</v>
      </c>
      <c r="AI80">
        <v>13.58427539</v>
      </c>
      <c r="AJ80">
        <v>13.63321401</v>
      </c>
      <c r="AK80">
        <v>13.683419410000001</v>
      </c>
      <c r="AL80">
        <v>13.73535176</v>
      </c>
      <c r="AM80">
        <v>13.78750069</v>
      </c>
      <c r="AN80">
        <v>13.85243788</v>
      </c>
      <c r="AO80">
        <v>13.91914695</v>
      </c>
      <c r="AP80">
        <v>13.98504769</v>
      </c>
      <c r="AQ80">
        <v>14.04934445</v>
      </c>
      <c r="AR80">
        <v>14.111459350000001</v>
      </c>
      <c r="AS80">
        <v>14.16861838</v>
      </c>
      <c r="AT80">
        <v>14.22426467</v>
      </c>
      <c r="AU80">
        <v>14.2763934</v>
      </c>
      <c r="AV80">
        <v>14.32364918</v>
      </c>
      <c r="AW80">
        <v>14.371493940000001</v>
      </c>
    </row>
    <row r="81" spans="2:99" x14ac:dyDescent="0.25">
      <c r="B81" t="s">
        <v>181</v>
      </c>
      <c r="C81">
        <v>10.826676236859401</v>
      </c>
      <c r="D81">
        <v>11.000502025829901</v>
      </c>
      <c r="E81">
        <v>11.17711864</v>
      </c>
      <c r="F81">
        <v>11.63614757</v>
      </c>
      <c r="G81">
        <v>12.14231317</v>
      </c>
      <c r="H81">
        <v>11.41111527</v>
      </c>
      <c r="I81">
        <v>11.903210079999999</v>
      </c>
      <c r="J81">
        <v>12.47965932</v>
      </c>
      <c r="K81">
        <v>12.83586543</v>
      </c>
      <c r="L81">
        <v>12.90823148</v>
      </c>
      <c r="M81">
        <v>12.920323310000001</v>
      </c>
      <c r="N81">
        <v>12.715632230000001</v>
      </c>
      <c r="O81">
        <v>12.96635221</v>
      </c>
      <c r="P81">
        <v>13.60577103</v>
      </c>
      <c r="Q81">
        <v>14.51865003</v>
      </c>
      <c r="R81">
        <v>15.11748027</v>
      </c>
      <c r="S81">
        <v>15.629691019999999</v>
      </c>
      <c r="T81">
        <v>15.85511655</v>
      </c>
      <c r="U81">
        <v>15.75419361</v>
      </c>
      <c r="V81">
        <v>15.476977720000001</v>
      </c>
      <c r="W81">
        <v>15.100027389999999</v>
      </c>
      <c r="X81">
        <v>14.88477634</v>
      </c>
      <c r="Y81">
        <v>15.026271680000001</v>
      </c>
      <c r="Z81">
        <v>15.20809927</v>
      </c>
      <c r="AA81">
        <v>15.40545543</v>
      </c>
      <c r="AB81">
        <v>15.59923043</v>
      </c>
      <c r="AC81">
        <v>15.785678709999999</v>
      </c>
      <c r="AD81">
        <v>15.982619959999999</v>
      </c>
      <c r="AE81">
        <v>16.186531859999999</v>
      </c>
      <c r="AF81">
        <v>16.392267709999999</v>
      </c>
      <c r="AG81">
        <v>16.597830030000001</v>
      </c>
      <c r="AH81">
        <v>16.79881202</v>
      </c>
      <c r="AI81">
        <v>16.990964009999999</v>
      </c>
      <c r="AJ81">
        <v>17.174098690000001</v>
      </c>
      <c r="AK81">
        <v>17.346423860000002</v>
      </c>
      <c r="AL81">
        <v>17.509960580000001</v>
      </c>
      <c r="AM81">
        <v>17.664893230000001</v>
      </c>
      <c r="AN81">
        <v>17.717799889999998</v>
      </c>
      <c r="AO81">
        <v>17.734902680000001</v>
      </c>
      <c r="AP81">
        <v>17.739372029999998</v>
      </c>
      <c r="AQ81">
        <v>17.73771902</v>
      </c>
      <c r="AR81">
        <v>17.73332989</v>
      </c>
      <c r="AS81">
        <v>17.719248780000001</v>
      </c>
      <c r="AT81">
        <v>17.702540039999999</v>
      </c>
      <c r="AU81">
        <v>17.684735360000001</v>
      </c>
      <c r="AV81">
        <v>17.66476892</v>
      </c>
      <c r="AW81">
        <v>17.637092079999999</v>
      </c>
    </row>
    <row r="82" spans="2:99" x14ac:dyDescent="0.2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1.00150603E-3</v>
      </c>
      <c r="G82" s="39">
        <v>1.71150405E-3</v>
      </c>
      <c r="H82">
        <v>2.7231333599999998E-3</v>
      </c>
      <c r="I82">
        <v>3.9869560299999997E-3</v>
      </c>
      <c r="J82" s="39">
        <v>5.5587512599999996E-3</v>
      </c>
      <c r="K82" s="39">
        <v>7.25580233E-3</v>
      </c>
      <c r="L82" s="39">
        <v>9.2829525099999994E-3</v>
      </c>
      <c r="M82" s="39">
        <v>1.18618249E-2</v>
      </c>
      <c r="N82" s="39">
        <v>1.5525431399999999E-2</v>
      </c>
      <c r="O82" s="39">
        <v>2.0065181299999998E-2</v>
      </c>
      <c r="P82" s="39">
        <v>2.5472681399999999E-2</v>
      </c>
      <c r="Q82" s="39">
        <v>3.19229023E-2</v>
      </c>
      <c r="R82" s="39">
        <v>3.9550163100000001E-2</v>
      </c>
      <c r="S82" s="39">
        <v>5.53170324E-2</v>
      </c>
      <c r="T82" s="39">
        <v>8.4661717900000003E-2</v>
      </c>
      <c r="U82" s="39">
        <v>0.13583808859999999</v>
      </c>
      <c r="V82" s="39">
        <v>0.1920660552</v>
      </c>
      <c r="W82" s="39">
        <v>0.2537482902</v>
      </c>
      <c r="X82" s="39">
        <v>0.32201202169999998</v>
      </c>
      <c r="Y82" s="39">
        <v>0.39918101680000001</v>
      </c>
      <c r="Z82" s="39">
        <v>0.48636034340000001</v>
      </c>
      <c r="AA82" s="39">
        <v>0.58458729809999999</v>
      </c>
      <c r="AB82" s="39">
        <v>0.69452451829999995</v>
      </c>
      <c r="AC82" s="39">
        <v>0.81639024140000005</v>
      </c>
      <c r="AD82" s="39">
        <v>0.95069863830000001</v>
      </c>
      <c r="AE82" s="39">
        <v>1.0977479160000001</v>
      </c>
      <c r="AF82" s="39">
        <v>1.25765492</v>
      </c>
      <c r="AG82" s="39">
        <v>1.430338238</v>
      </c>
      <c r="AH82" s="39">
        <v>1.6155734740000001</v>
      </c>
      <c r="AI82" s="39">
        <v>1.8128557890000001</v>
      </c>
      <c r="AJ82" s="39">
        <v>2.0215081499999998</v>
      </c>
      <c r="AK82" s="39">
        <v>2.2405155790000002</v>
      </c>
      <c r="AL82" s="39">
        <v>2.4686926200000001</v>
      </c>
      <c r="AM82" s="39">
        <v>2.7045642669999999</v>
      </c>
      <c r="AN82" s="39">
        <v>2.9461915539999999</v>
      </c>
      <c r="AO82" s="39">
        <v>3.1919891809999998</v>
      </c>
      <c r="AP82" s="39">
        <v>3.4401735800000002</v>
      </c>
      <c r="AQ82" s="39">
        <v>3.6890308909999998</v>
      </c>
      <c r="AR82" s="39">
        <v>3.9367923729999998</v>
      </c>
      <c r="AS82" s="39">
        <v>4.1816181190000004</v>
      </c>
      <c r="AT82" s="39">
        <v>4.4222727449999999</v>
      </c>
      <c r="AU82" s="39">
        <v>4.6576258079999997</v>
      </c>
      <c r="AV82" s="39">
        <v>4.8867547550000001</v>
      </c>
      <c r="AW82" s="39">
        <v>5.1092447009999997</v>
      </c>
    </row>
    <row r="83" spans="2:99" x14ac:dyDescent="0.25">
      <c r="B83" t="s">
        <v>183</v>
      </c>
      <c r="C83">
        <v>1.20067893172721</v>
      </c>
      <c r="D83">
        <v>1.2199562203467</v>
      </c>
      <c r="E83">
        <v>1.2395430119999999</v>
      </c>
      <c r="F83">
        <v>1.277976883</v>
      </c>
      <c r="G83">
        <v>1.261146331</v>
      </c>
      <c r="H83">
        <v>1.089959825</v>
      </c>
      <c r="I83">
        <v>1.1481641380000001</v>
      </c>
      <c r="J83">
        <v>1.1738986280000001</v>
      </c>
      <c r="K83">
        <v>1.2125120599999999</v>
      </c>
      <c r="L83">
        <v>1.2108635249999999</v>
      </c>
      <c r="M83">
        <v>1.2115960569999999</v>
      </c>
      <c r="N83">
        <v>1.135097856</v>
      </c>
      <c r="O83">
        <v>1.1347907450000001</v>
      </c>
      <c r="P83">
        <v>1.176456803</v>
      </c>
      <c r="Q83">
        <v>1.254866225</v>
      </c>
      <c r="R83">
        <v>1.2947214549999999</v>
      </c>
      <c r="S83">
        <v>1.324434967</v>
      </c>
      <c r="T83">
        <v>1.3324125410000001</v>
      </c>
      <c r="U83">
        <v>1.3218669949999999</v>
      </c>
      <c r="V83">
        <v>1.30010604</v>
      </c>
      <c r="W83">
        <v>1.498580966</v>
      </c>
      <c r="X83">
        <v>1.7149564610000001</v>
      </c>
      <c r="Y83">
        <v>1.922796851</v>
      </c>
      <c r="Z83">
        <v>2.123453848</v>
      </c>
      <c r="AA83">
        <v>2.3161849210000001</v>
      </c>
      <c r="AB83">
        <v>2.4997016799999998</v>
      </c>
      <c r="AC83">
        <v>2.674108387</v>
      </c>
      <c r="AD83">
        <v>2.8407541260000002</v>
      </c>
      <c r="AE83">
        <v>2.9998193959999999</v>
      </c>
      <c r="AF83">
        <v>3.1513211980000002</v>
      </c>
      <c r="AG83">
        <v>3.2954964539999998</v>
      </c>
      <c r="AH83">
        <v>3.4325235859999998</v>
      </c>
      <c r="AI83">
        <v>3.5624109640000001</v>
      </c>
      <c r="AJ83">
        <v>3.6855420790000002</v>
      </c>
      <c r="AK83">
        <v>3.802068829</v>
      </c>
      <c r="AL83">
        <v>3.9123052980000002</v>
      </c>
      <c r="AM83">
        <v>4.0164611920000004</v>
      </c>
      <c r="AN83">
        <v>4.1161855279999999</v>
      </c>
      <c r="AO83">
        <v>4.2112727679999997</v>
      </c>
      <c r="AP83">
        <v>4.3015020430000002</v>
      </c>
      <c r="AQ83">
        <v>4.3868126949999997</v>
      </c>
      <c r="AR83">
        <v>4.4671909599999999</v>
      </c>
      <c r="AS83">
        <v>4.5426281550000001</v>
      </c>
      <c r="AT83">
        <v>4.613316223</v>
      </c>
      <c r="AU83">
        <v>4.6795474050000001</v>
      </c>
      <c r="AV83">
        <v>4.7414612260000002</v>
      </c>
      <c r="AW83">
        <v>4.7991697139999996</v>
      </c>
    </row>
    <row r="84" spans="2:99" x14ac:dyDescent="0.25">
      <c r="B84" t="s">
        <v>184</v>
      </c>
      <c r="C84">
        <v>0.33902625565417799</v>
      </c>
      <c r="D84">
        <v>0.34446943184985501</v>
      </c>
      <c r="E84">
        <v>0.35</v>
      </c>
      <c r="F84">
        <v>0.3582592114</v>
      </c>
      <c r="G84">
        <v>0.34969595409999998</v>
      </c>
      <c r="H84">
        <v>0.34367353480000001</v>
      </c>
      <c r="I84">
        <v>0.36256052300000002</v>
      </c>
      <c r="J84">
        <v>0.35887800139999998</v>
      </c>
      <c r="K84">
        <v>0.35576205869999999</v>
      </c>
      <c r="L84">
        <v>0.3368253497</v>
      </c>
      <c r="M84">
        <v>0.34530900019999999</v>
      </c>
      <c r="N84">
        <v>0.33733957869999998</v>
      </c>
      <c r="O84">
        <v>0.33924112820000002</v>
      </c>
      <c r="P84">
        <v>0.3422905873</v>
      </c>
      <c r="Q84">
        <v>0.34068861480000001</v>
      </c>
      <c r="R84">
        <v>0.33354629940000002</v>
      </c>
      <c r="S84">
        <v>0.32245844060000001</v>
      </c>
      <c r="T84">
        <v>0.3152692312</v>
      </c>
      <c r="U84">
        <v>0.31254301919999999</v>
      </c>
      <c r="V84">
        <v>0.31371342819999998</v>
      </c>
      <c r="W84">
        <v>0.315004534</v>
      </c>
      <c r="X84">
        <v>0.31658126399999997</v>
      </c>
      <c r="Y84">
        <v>0.32079174300000002</v>
      </c>
      <c r="Z84">
        <v>0.32581424510000001</v>
      </c>
      <c r="AA84">
        <v>0.3308189721</v>
      </c>
      <c r="AB84">
        <v>0.33576393459999998</v>
      </c>
      <c r="AC84">
        <v>0.34076630940000002</v>
      </c>
      <c r="AD84">
        <v>0.34593357749999998</v>
      </c>
      <c r="AE84">
        <v>0.3512823384</v>
      </c>
      <c r="AF84">
        <v>0.3568002408</v>
      </c>
      <c r="AG84">
        <v>0.362460744</v>
      </c>
      <c r="AH84">
        <v>0.36831071269999999</v>
      </c>
      <c r="AI84">
        <v>0.37437817439999999</v>
      </c>
      <c r="AJ84">
        <v>0.3806942398</v>
      </c>
      <c r="AK84">
        <v>0.38727828510000001</v>
      </c>
      <c r="AL84">
        <v>0.39404741539999999</v>
      </c>
      <c r="AM84">
        <v>0.40098204589999997</v>
      </c>
      <c r="AN84">
        <v>0.40837109420000001</v>
      </c>
      <c r="AO84">
        <v>0.41588587859999998</v>
      </c>
      <c r="AP84">
        <v>0.42344169320000002</v>
      </c>
      <c r="AQ84">
        <v>0.43107810140000002</v>
      </c>
      <c r="AR84">
        <v>0.43867343489999999</v>
      </c>
      <c r="AS84">
        <v>0.44644630709999999</v>
      </c>
      <c r="AT84">
        <v>0.45413627699999998</v>
      </c>
      <c r="AU84">
        <v>0.4617049044</v>
      </c>
      <c r="AV84">
        <v>0.46922269220000001</v>
      </c>
      <c r="AW84">
        <v>0.4770991832</v>
      </c>
    </row>
    <row r="85" spans="2:99" x14ac:dyDescent="0.25">
      <c r="B85" t="s">
        <v>185</v>
      </c>
      <c r="C85">
        <v>12.8442518570697</v>
      </c>
      <c r="D85">
        <v>13.0504704752259</v>
      </c>
      <c r="E85">
        <v>13.26</v>
      </c>
      <c r="F85">
        <v>13.409461289999999</v>
      </c>
      <c r="G85">
        <v>12.963035359999999</v>
      </c>
      <c r="H85">
        <v>11.78422481</v>
      </c>
      <c r="I85">
        <v>12.187886000000001</v>
      </c>
      <c r="J85">
        <v>12.38917006</v>
      </c>
      <c r="K85">
        <v>11.77368849</v>
      </c>
      <c r="L85">
        <v>11.423596699999999</v>
      </c>
      <c r="M85">
        <v>11.363607610000001</v>
      </c>
      <c r="N85">
        <v>11.374767629999999</v>
      </c>
      <c r="O85">
        <v>11.835950739999999</v>
      </c>
      <c r="P85" s="39">
        <v>12.17940932</v>
      </c>
      <c r="Q85" s="39">
        <v>12.22969442</v>
      </c>
      <c r="R85" s="39">
        <v>12.27343823</v>
      </c>
      <c r="S85" s="39">
        <v>12.2194273</v>
      </c>
      <c r="T85" s="39">
        <v>11.83435089</v>
      </c>
      <c r="U85" s="39">
        <v>11.700512209999999</v>
      </c>
      <c r="V85" s="39">
        <v>11.72986777</v>
      </c>
      <c r="W85" s="39">
        <v>11.726475649999999</v>
      </c>
      <c r="X85" s="39">
        <v>11.71492245</v>
      </c>
      <c r="Y85" s="39">
        <v>11.77404087</v>
      </c>
      <c r="Z85" s="39">
        <v>11.8875239</v>
      </c>
      <c r="AA85" s="39">
        <v>12.00497187</v>
      </c>
      <c r="AB85" s="39">
        <v>12.12275992</v>
      </c>
      <c r="AC85" s="39">
        <v>12.242947020000001</v>
      </c>
      <c r="AD85" s="39">
        <v>12.363164319999999</v>
      </c>
      <c r="AE85" s="39">
        <v>12.48458493</v>
      </c>
      <c r="AF85">
        <v>12.606631849999999</v>
      </c>
      <c r="AG85">
        <v>12.72931067</v>
      </c>
      <c r="AH85">
        <v>12.856406079999999</v>
      </c>
      <c r="AI85">
        <v>12.984777040000001</v>
      </c>
      <c r="AJ85">
        <v>13.11901815</v>
      </c>
      <c r="AK85">
        <v>13.261810909999999</v>
      </c>
      <c r="AL85">
        <v>13.408654479999999</v>
      </c>
      <c r="AM85">
        <v>13.558582919999999</v>
      </c>
      <c r="AN85">
        <v>13.70227775</v>
      </c>
      <c r="AO85">
        <v>13.839699789999999</v>
      </c>
      <c r="AP85">
        <v>13.97293421</v>
      </c>
      <c r="AQ85">
        <v>14.10625362</v>
      </c>
      <c r="AR85">
        <v>14.234733370000001</v>
      </c>
      <c r="AS85">
        <v>14.370564030000001</v>
      </c>
      <c r="AT85">
        <v>14.501325189999999</v>
      </c>
      <c r="AU85">
        <v>14.627537950000001</v>
      </c>
      <c r="AV85">
        <v>14.751248309999999</v>
      </c>
      <c r="AW85">
        <v>14.885441650000001</v>
      </c>
    </row>
    <row r="86" spans="2:99" x14ac:dyDescent="0.2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17.596295380000001</v>
      </c>
      <c r="G86">
        <v>17.279760889999999</v>
      </c>
      <c r="H86">
        <v>17.22149499</v>
      </c>
      <c r="I86">
        <v>17.250545249999998</v>
      </c>
      <c r="J86">
        <v>16.945826740000001</v>
      </c>
      <c r="K86" s="39">
        <v>16.38416964</v>
      </c>
      <c r="L86" s="39">
        <v>16.025319450000001</v>
      </c>
      <c r="M86" s="39">
        <v>15.81148372</v>
      </c>
      <c r="N86" s="39">
        <v>15.75369366</v>
      </c>
      <c r="O86" s="39">
        <v>15.80965698</v>
      </c>
      <c r="P86" s="39">
        <v>15.53720596</v>
      </c>
      <c r="Q86" s="39">
        <v>14.898341</v>
      </c>
      <c r="R86" s="39">
        <v>14.322180700000001</v>
      </c>
      <c r="S86" s="39">
        <v>13.64285272</v>
      </c>
      <c r="T86" s="39">
        <v>12.967773899999999</v>
      </c>
      <c r="U86" s="39">
        <v>12.77058141</v>
      </c>
      <c r="V86" s="39">
        <v>12.638452600000001</v>
      </c>
      <c r="W86" s="39">
        <v>12.414914680000001</v>
      </c>
      <c r="X86" s="39">
        <v>12.130608840000001</v>
      </c>
      <c r="Y86" s="39">
        <v>11.93940918</v>
      </c>
      <c r="Z86">
        <v>11.711392780000001</v>
      </c>
      <c r="AA86">
        <v>11.47632626</v>
      </c>
      <c r="AB86">
        <v>11.25393407</v>
      </c>
      <c r="AC86">
        <v>11.04527167</v>
      </c>
      <c r="AD86">
        <v>10.837747950000001</v>
      </c>
      <c r="AE86">
        <v>10.63869334</v>
      </c>
      <c r="AF86">
        <v>10.448899409999999</v>
      </c>
      <c r="AG86">
        <v>10.26601331</v>
      </c>
      <c r="AH86">
        <v>10.0918498</v>
      </c>
      <c r="AI86">
        <v>9.93033097</v>
      </c>
      <c r="AJ86">
        <v>9.7758560960000001</v>
      </c>
      <c r="AK86">
        <v>9.6283396589999999</v>
      </c>
      <c r="AL86">
        <v>9.4844138939999905</v>
      </c>
      <c r="AM86">
        <v>9.3438154450000006</v>
      </c>
      <c r="AN86">
        <v>9.1986618169999996</v>
      </c>
      <c r="AO86">
        <v>9.0497163119999904</v>
      </c>
      <c r="AP86">
        <v>8.8986673530000004</v>
      </c>
      <c r="AQ86">
        <v>8.7475084580000004</v>
      </c>
      <c r="AR86">
        <v>8.5953785590000003</v>
      </c>
      <c r="AS86">
        <v>8.4494164880000007</v>
      </c>
      <c r="AT86" s="39">
        <v>8.2982571669999903</v>
      </c>
      <c r="AU86" s="39">
        <v>8.1438078120000004</v>
      </c>
      <c r="AV86">
        <v>7.9879230960000003</v>
      </c>
      <c r="AW86">
        <v>7.83748164</v>
      </c>
    </row>
    <row r="87" spans="2:99" x14ac:dyDescent="0.2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6.1608714869999996</v>
      </c>
      <c r="G87">
        <v>6.4152493860000002</v>
      </c>
      <c r="H87">
        <v>6.5821085950000002</v>
      </c>
      <c r="I87">
        <v>7.0546045360000003</v>
      </c>
      <c r="J87">
        <v>7.3791330740000003</v>
      </c>
      <c r="K87">
        <v>7.482231949</v>
      </c>
      <c r="L87">
        <v>7.6531174589999997</v>
      </c>
      <c r="M87">
        <v>7.9694805229999996</v>
      </c>
      <c r="N87">
        <v>8.4946648039999904</v>
      </c>
      <c r="O87">
        <v>9.1475214939999905</v>
      </c>
      <c r="P87">
        <v>9.4168085829999999</v>
      </c>
      <c r="Q87">
        <v>9.2422887869999997</v>
      </c>
      <c r="R87">
        <v>9.0627024780000003</v>
      </c>
      <c r="S87">
        <v>8.7568412589999998</v>
      </c>
      <c r="T87">
        <v>8.3888494159999905</v>
      </c>
      <c r="U87">
        <v>8.1800671309999995</v>
      </c>
      <c r="V87">
        <v>8.1075217970000004</v>
      </c>
      <c r="W87">
        <v>7.9922880640000002</v>
      </c>
      <c r="X87">
        <v>7.9074948029999996</v>
      </c>
      <c r="Y87">
        <v>8.0252290810000009</v>
      </c>
      <c r="Z87">
        <v>8.1342740199999994</v>
      </c>
      <c r="AA87">
        <v>8.2111553879999999</v>
      </c>
      <c r="AB87">
        <v>8.2587205180000005</v>
      </c>
      <c r="AC87">
        <v>8.2840115490000006</v>
      </c>
      <c r="AD87">
        <v>8.2898821639999998</v>
      </c>
      <c r="AE87">
        <v>8.2820762590000001</v>
      </c>
      <c r="AF87">
        <v>8.2644983940000003</v>
      </c>
      <c r="AG87">
        <v>8.2387239230000002</v>
      </c>
      <c r="AH87">
        <v>8.2067157959999903</v>
      </c>
      <c r="AI87">
        <v>8.1726049589999903</v>
      </c>
      <c r="AJ87">
        <v>8.1360692720000003</v>
      </c>
      <c r="AK87">
        <v>8.0971568830000002</v>
      </c>
      <c r="AL87">
        <v>8.0549426390000001</v>
      </c>
      <c r="AM87">
        <v>8.009476007</v>
      </c>
      <c r="AN87">
        <v>7.9153627420000001</v>
      </c>
      <c r="AO87">
        <v>7.800801323</v>
      </c>
      <c r="AP87">
        <v>7.6784318530000002</v>
      </c>
      <c r="AQ87">
        <v>7.5541034429999998</v>
      </c>
      <c r="AR87">
        <v>7.4297593339999999</v>
      </c>
      <c r="AS87">
        <v>7.3072291199999997</v>
      </c>
      <c r="AT87">
        <v>7.1837400650000003</v>
      </c>
      <c r="AU87">
        <v>7.0597244229999996</v>
      </c>
      <c r="AV87">
        <v>6.9363237499999997</v>
      </c>
      <c r="AW87">
        <v>6.8155373900000003</v>
      </c>
    </row>
    <row r="88" spans="2:99" x14ac:dyDescent="0.2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1.4799466799999999E-6</v>
      </c>
      <c r="G88" s="39">
        <v>3.5759854399999999E-6</v>
      </c>
      <c r="H88" s="39">
        <v>5.5320033900000004E-6</v>
      </c>
      <c r="I88" s="39">
        <v>7.53381133E-6</v>
      </c>
      <c r="J88" s="39">
        <v>1.00111617E-5</v>
      </c>
      <c r="K88" s="39">
        <v>1.23908246E-5</v>
      </c>
      <c r="L88" s="39">
        <v>1.45023761E-5</v>
      </c>
      <c r="M88" s="39">
        <v>1.6518410400000001E-5</v>
      </c>
      <c r="N88" s="39">
        <v>1.8043282600000001E-5</v>
      </c>
      <c r="O88" s="39">
        <v>1.9275507600000001E-5</v>
      </c>
      <c r="P88" s="39">
        <v>2.0997008499999999E-5</v>
      </c>
      <c r="Q88" s="39">
        <v>2.3576839499999999E-5</v>
      </c>
      <c r="R88" s="39">
        <v>2.60645993E-5</v>
      </c>
      <c r="S88" s="39">
        <v>2.9936602700000001E-5</v>
      </c>
      <c r="T88" s="39">
        <v>3.3070777799999998E-5</v>
      </c>
      <c r="U88" s="39">
        <v>3.6330965899999997E-5</v>
      </c>
      <c r="V88" s="39">
        <v>3.97745064E-5</v>
      </c>
      <c r="W88" s="39">
        <v>4.3362298500000002E-5</v>
      </c>
      <c r="X88" s="39">
        <v>4.7057765600000003E-5</v>
      </c>
      <c r="Y88" s="39">
        <v>5.0743442999999997E-5</v>
      </c>
      <c r="Z88" s="39">
        <v>5.4297281700000002E-5</v>
      </c>
      <c r="AA88" s="39">
        <v>5.76595849E-5</v>
      </c>
      <c r="AB88" s="39">
        <v>6.0765684299999998E-5</v>
      </c>
      <c r="AC88" s="39">
        <v>6.3552724400000004E-5</v>
      </c>
      <c r="AD88" s="39">
        <v>6.5992078399999994E-5</v>
      </c>
      <c r="AE88" s="39">
        <v>6.8060384299999994E-5</v>
      </c>
      <c r="AF88" s="39">
        <v>6.9741110500000001E-5</v>
      </c>
      <c r="AG88" s="39">
        <v>7.1022833000000004E-5</v>
      </c>
      <c r="AH88" s="39">
        <v>7.1900108699999996E-5</v>
      </c>
      <c r="AI88" s="39">
        <v>7.2371375500000006E-5</v>
      </c>
      <c r="AJ88" s="39">
        <v>7.2439748400000001E-5</v>
      </c>
      <c r="AK88" s="39">
        <v>7.2113402100000004E-5</v>
      </c>
      <c r="AL88" s="39">
        <v>7.1410761399999997E-5</v>
      </c>
      <c r="AM88" s="39">
        <v>7.0355718300000005E-5</v>
      </c>
      <c r="AN88" s="39">
        <v>6.8989192899999996E-5</v>
      </c>
      <c r="AO88" s="39">
        <v>6.7346893400000005E-5</v>
      </c>
      <c r="AP88" s="39">
        <v>6.5464185300000003E-5</v>
      </c>
      <c r="AQ88" s="39">
        <v>6.3378905599999994E-5</v>
      </c>
      <c r="AR88" s="39">
        <v>6.1128848499999999E-5</v>
      </c>
      <c r="AS88" s="39">
        <v>5.8753707799999998E-5</v>
      </c>
      <c r="AT88" s="39">
        <v>5.6289391099999997E-5</v>
      </c>
      <c r="AU88" s="39">
        <v>5.3767769099999997E-5</v>
      </c>
      <c r="AV88" s="39">
        <v>5.1217376800000003E-5</v>
      </c>
      <c r="AW88" s="39">
        <v>4.86642375E-5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2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0.29830070720000001</v>
      </c>
      <c r="G89" s="39">
        <v>0.28579862389999999</v>
      </c>
      <c r="H89" s="39">
        <v>0.22557562489999999</v>
      </c>
      <c r="I89" s="39">
        <v>0.25579315339999997</v>
      </c>
      <c r="J89" s="39">
        <v>0.2482830633</v>
      </c>
      <c r="K89" s="39">
        <v>0.27103351399999998</v>
      </c>
      <c r="L89" s="39">
        <v>0.26027623789999998</v>
      </c>
      <c r="M89" s="39">
        <v>0.2483374039</v>
      </c>
      <c r="N89" s="39">
        <v>0.2295954704</v>
      </c>
      <c r="O89" s="39">
        <v>0.21394609510000001</v>
      </c>
      <c r="P89" s="39">
        <v>0.20817185160000001</v>
      </c>
      <c r="Q89" s="39">
        <v>0.2049718194</v>
      </c>
      <c r="R89" s="39">
        <v>0.2005209449</v>
      </c>
      <c r="S89" s="39">
        <v>0.20074833419999999</v>
      </c>
      <c r="T89" s="39">
        <v>0.19587347760000001</v>
      </c>
      <c r="U89" s="39">
        <v>0.19404393249999999</v>
      </c>
      <c r="V89" s="39">
        <v>0.19466859189999999</v>
      </c>
      <c r="W89" s="39">
        <v>0.253588392</v>
      </c>
      <c r="X89" s="39">
        <v>0.30706571580000003</v>
      </c>
      <c r="Y89" s="39">
        <v>0.35803344500000001</v>
      </c>
      <c r="Z89" s="39">
        <v>0.40607776449999999</v>
      </c>
      <c r="AA89" s="39">
        <v>0.45119459519999999</v>
      </c>
      <c r="AB89" s="39">
        <v>0.4936142201</v>
      </c>
      <c r="AC89" s="39">
        <v>0.53359253289999997</v>
      </c>
      <c r="AD89" s="39">
        <v>0.57133366029999999</v>
      </c>
      <c r="AE89" s="39">
        <v>0.60699680769999997</v>
      </c>
      <c r="AF89" s="39">
        <v>0.64067545110000002</v>
      </c>
      <c r="AG89" s="39">
        <v>0.67245451789999999</v>
      </c>
      <c r="AH89" s="39">
        <v>0.70242858320000001</v>
      </c>
      <c r="AI89" s="39">
        <v>0.73063402349999995</v>
      </c>
      <c r="AJ89" s="39">
        <v>0.75720021900000001</v>
      </c>
      <c r="AK89" s="39">
        <v>0.78220088529999998</v>
      </c>
      <c r="AL89" s="39">
        <v>0.80570238979999997</v>
      </c>
      <c r="AM89" s="39">
        <v>0.8277655451</v>
      </c>
      <c r="AN89" s="39">
        <v>0.84874587509999999</v>
      </c>
      <c r="AO89" s="39">
        <v>0.86854754619999996</v>
      </c>
      <c r="AP89" s="39">
        <v>0.88712988979999996</v>
      </c>
      <c r="AQ89" s="39">
        <v>0.90451792440000001</v>
      </c>
      <c r="AR89" s="39">
        <v>0.92071716920000002</v>
      </c>
      <c r="AS89" s="39">
        <v>0.93597263620000004</v>
      </c>
      <c r="AT89" s="39">
        <v>0.95016034859999998</v>
      </c>
      <c r="AU89" s="39">
        <v>0.96330274989999998</v>
      </c>
      <c r="AV89">
        <v>0.97544036909999998</v>
      </c>
      <c r="AW89">
        <v>0.98668079779999995</v>
      </c>
    </row>
    <row r="90" spans="2:99" x14ac:dyDescent="0.2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99" x14ac:dyDescent="0.25">
      <c r="B91" t="s">
        <v>191</v>
      </c>
      <c r="C91">
        <v>640398.31806251395</v>
      </c>
      <c r="D91">
        <v>650680.12020171306</v>
      </c>
      <c r="E91">
        <v>661127</v>
      </c>
      <c r="F91">
        <v>1306989.3030000001</v>
      </c>
      <c r="G91">
        <v>7467147.3930000002</v>
      </c>
      <c r="H91">
        <v>16360119.960000001</v>
      </c>
      <c r="I91">
        <v>26085877.109999999</v>
      </c>
      <c r="J91">
        <v>36158840.149999999</v>
      </c>
      <c r="K91">
        <v>46794996.5</v>
      </c>
      <c r="L91">
        <v>57837561.479999997</v>
      </c>
      <c r="M91">
        <v>69793725.459999904</v>
      </c>
      <c r="N91">
        <v>82754271.319999903</v>
      </c>
      <c r="O91">
        <v>97006468.930000007</v>
      </c>
      <c r="P91">
        <v>111906057.59999999</v>
      </c>
      <c r="Q91">
        <v>127883353.8</v>
      </c>
      <c r="R91">
        <v>144662351.90000001</v>
      </c>
      <c r="S91">
        <v>163828256.19999999</v>
      </c>
      <c r="T91">
        <v>183865601.69999999</v>
      </c>
      <c r="U91">
        <v>206945746.30000001</v>
      </c>
      <c r="V91">
        <v>231591750.69999999</v>
      </c>
      <c r="W91">
        <v>259418481.80000001</v>
      </c>
      <c r="X91">
        <v>289704641.69999999</v>
      </c>
      <c r="Y91">
        <v>322972949.39999998</v>
      </c>
      <c r="Z91">
        <v>358148216</v>
      </c>
      <c r="AA91">
        <v>393956211.69999999</v>
      </c>
      <c r="AB91">
        <v>429833311.30000001</v>
      </c>
      <c r="AC91">
        <v>465473937.39999998</v>
      </c>
      <c r="AD91">
        <v>500750489</v>
      </c>
      <c r="AE91">
        <v>535573089.89999998</v>
      </c>
      <c r="AF91">
        <v>569851352.29999995</v>
      </c>
      <c r="AG91">
        <v>603511024.29999995</v>
      </c>
      <c r="AH91">
        <v>636530078.60000002</v>
      </c>
      <c r="AI91">
        <v>668880796.60000002</v>
      </c>
      <c r="AJ91">
        <v>700568314.79999995</v>
      </c>
      <c r="AK91">
        <v>731663532.60000002</v>
      </c>
      <c r="AL91">
        <v>762236392.39999998</v>
      </c>
      <c r="AM91">
        <v>792350705</v>
      </c>
      <c r="AN91">
        <v>822096437</v>
      </c>
      <c r="AO91">
        <v>851516764.60000002</v>
      </c>
      <c r="AP91">
        <v>880655830.60000002</v>
      </c>
      <c r="AQ91">
        <v>909598222</v>
      </c>
      <c r="AR91">
        <v>938365939.79999995</v>
      </c>
      <c r="AS91">
        <v>967005316.70000005</v>
      </c>
      <c r="AT91">
        <v>995608333.70000005</v>
      </c>
      <c r="AU91">
        <v>1024249286</v>
      </c>
      <c r="AV91">
        <v>1053001800</v>
      </c>
      <c r="AW91">
        <v>1081919450</v>
      </c>
    </row>
    <row r="92" spans="2:99" x14ac:dyDescent="0.25">
      <c r="B92" t="s">
        <v>192</v>
      </c>
      <c r="C92">
        <v>41062689.603059798</v>
      </c>
      <c r="D92">
        <v>41721964.366740197</v>
      </c>
      <c r="E92">
        <v>42391824</v>
      </c>
      <c r="F92">
        <v>45367326.310000002</v>
      </c>
      <c r="G92">
        <v>44973313.18</v>
      </c>
      <c r="H92">
        <v>43583046.759999998</v>
      </c>
      <c r="I92">
        <v>42676665.869999997</v>
      </c>
      <c r="J92">
        <v>43533156.240000002</v>
      </c>
      <c r="K92">
        <v>45889341.189999998</v>
      </c>
      <c r="L92" s="273">
        <v>49420932.5</v>
      </c>
      <c r="M92">
        <v>53386009.299999997</v>
      </c>
      <c r="N92">
        <v>57029416.200000003</v>
      </c>
      <c r="O92">
        <v>57822844.799999997</v>
      </c>
      <c r="P92">
        <v>58487026.689999998</v>
      </c>
      <c r="Q92">
        <v>59532969.780000001</v>
      </c>
      <c r="R92">
        <v>63304390.979999997</v>
      </c>
      <c r="S92">
        <v>66655294.469999999</v>
      </c>
      <c r="T92">
        <v>71368149.599999994</v>
      </c>
      <c r="U92">
        <v>76056676.709999904</v>
      </c>
      <c r="V92">
        <v>85131378.290000007</v>
      </c>
      <c r="W92">
        <v>94391515.689999998</v>
      </c>
      <c r="X92">
        <v>102636729.59999999</v>
      </c>
      <c r="Y92">
        <v>108781337.59999999</v>
      </c>
      <c r="Z92">
        <v>111772890.7</v>
      </c>
      <c r="AA92">
        <v>113373004.2</v>
      </c>
      <c r="AB92">
        <v>114032043.59999999</v>
      </c>
      <c r="AC92">
        <v>114132038.7</v>
      </c>
      <c r="AD92">
        <v>113869874</v>
      </c>
      <c r="AE92">
        <v>113197388.59999999</v>
      </c>
      <c r="AF92">
        <v>112132385.8</v>
      </c>
      <c r="AG92">
        <v>110761810.5</v>
      </c>
      <c r="AH92">
        <v>109215052.3</v>
      </c>
      <c r="AI92">
        <v>107560854.5</v>
      </c>
      <c r="AJ92">
        <v>105895551.40000001</v>
      </c>
      <c r="AK92">
        <v>104334667.8</v>
      </c>
      <c r="AL92">
        <v>102903644.8</v>
      </c>
      <c r="AM92">
        <v>101593885.3</v>
      </c>
      <c r="AN92">
        <v>100434450.90000001</v>
      </c>
      <c r="AO92">
        <v>99367259.400000006</v>
      </c>
      <c r="AP92">
        <v>98379279.049999997</v>
      </c>
      <c r="AQ92">
        <v>97521168.129999995</v>
      </c>
      <c r="AR92">
        <v>96732871.299999997</v>
      </c>
      <c r="AS92">
        <v>96061083.650000006</v>
      </c>
      <c r="AT92">
        <v>95642981.079999998</v>
      </c>
      <c r="AU92">
        <v>95428478.120000005</v>
      </c>
      <c r="AV92">
        <v>95367014.420000002</v>
      </c>
      <c r="AW92">
        <v>95397700.090000004</v>
      </c>
    </row>
    <row r="93" spans="2:99" x14ac:dyDescent="0.25">
      <c r="B93" t="s">
        <v>193</v>
      </c>
      <c r="C93">
        <v>291506404.18067801</v>
      </c>
      <c r="D93">
        <v>296186633.79021603</v>
      </c>
      <c r="E93">
        <v>300942006</v>
      </c>
      <c r="F93">
        <v>326243000.60000002</v>
      </c>
      <c r="G93">
        <v>351609989</v>
      </c>
      <c r="H93">
        <v>376481272.89999998</v>
      </c>
      <c r="I93">
        <v>396838327.5</v>
      </c>
      <c r="J93">
        <v>416449500.39999998</v>
      </c>
      <c r="K93">
        <v>437619414.60000002</v>
      </c>
      <c r="L93">
        <v>460998871.80000001</v>
      </c>
      <c r="M93">
        <v>484235871.10000002</v>
      </c>
      <c r="N93">
        <v>505273792.60000002</v>
      </c>
      <c r="O93">
        <v>516607708.89999998</v>
      </c>
      <c r="P93">
        <v>525482113.30000001</v>
      </c>
      <c r="Q93">
        <v>535506975.10000002</v>
      </c>
      <c r="R93">
        <v>550295913</v>
      </c>
      <c r="S93">
        <v>565839779.20000005</v>
      </c>
      <c r="T93">
        <v>584443285.5</v>
      </c>
      <c r="U93">
        <v>603230913.29999995</v>
      </c>
      <c r="V93">
        <v>626195894.29999995</v>
      </c>
      <c r="W93">
        <v>649448565.89999998</v>
      </c>
      <c r="X93">
        <v>673287168.70000005</v>
      </c>
      <c r="Y93">
        <v>694469078.89999998</v>
      </c>
      <c r="Z93">
        <v>712209453.70000005</v>
      </c>
      <c r="AA93">
        <v>726113390.39999998</v>
      </c>
      <c r="AB93">
        <v>736749083.5</v>
      </c>
      <c r="AC93">
        <v>744812874.89999998</v>
      </c>
      <c r="AD93">
        <v>751001209.70000005</v>
      </c>
      <c r="AE93">
        <v>755777824</v>
      </c>
      <c r="AF93">
        <v>759495376.20000005</v>
      </c>
      <c r="AG93">
        <v>762406604.89999998</v>
      </c>
      <c r="AH93">
        <v>764771062.60000002</v>
      </c>
      <c r="AI93">
        <v>766607353.60000002</v>
      </c>
      <c r="AJ93">
        <v>767949370</v>
      </c>
      <c r="AK93">
        <v>768938431.60000002</v>
      </c>
      <c r="AL93">
        <v>769605671.10000002</v>
      </c>
      <c r="AM93">
        <v>769961301</v>
      </c>
      <c r="AN93">
        <v>770118053.20000005</v>
      </c>
      <c r="AO93">
        <v>770135188.60000002</v>
      </c>
      <c r="AP93">
        <v>770065058.10000002</v>
      </c>
      <c r="AQ93">
        <v>769991621.5</v>
      </c>
      <c r="AR93">
        <v>769839594.20000005</v>
      </c>
      <c r="AS93">
        <v>769596694.70000005</v>
      </c>
      <c r="AT93">
        <v>769290016.10000002</v>
      </c>
      <c r="AU93">
        <v>768884940.39999998</v>
      </c>
      <c r="AV93">
        <v>768365591.39999998</v>
      </c>
      <c r="AW93">
        <v>767704914.29999995</v>
      </c>
    </row>
    <row r="94" spans="2:99" x14ac:dyDescent="0.25">
      <c r="B94" t="s">
        <v>194</v>
      </c>
      <c r="C94">
        <v>640671991.67983496</v>
      </c>
      <c r="D94">
        <v>650958187.73748195</v>
      </c>
      <c r="E94">
        <v>661409532</v>
      </c>
      <c r="F94">
        <v>681999265.20000005</v>
      </c>
      <c r="G94">
        <v>703084654</v>
      </c>
      <c r="H94">
        <v>724133926.89999998</v>
      </c>
      <c r="I94">
        <v>742564206.79999995</v>
      </c>
      <c r="J94">
        <v>760681040.20000005</v>
      </c>
      <c r="K94">
        <v>779963778.60000002</v>
      </c>
      <c r="L94">
        <v>799938630.10000002</v>
      </c>
      <c r="M94">
        <v>818589156.20000005</v>
      </c>
      <c r="N94">
        <v>834510778.5</v>
      </c>
      <c r="O94">
        <v>841171530.89999998</v>
      </c>
      <c r="P94">
        <v>845106359</v>
      </c>
      <c r="Q94">
        <v>849253220.70000005</v>
      </c>
      <c r="R94">
        <v>853004891.5</v>
      </c>
      <c r="S94">
        <v>856474580.10000002</v>
      </c>
      <c r="T94">
        <v>858635948.29999995</v>
      </c>
      <c r="U94">
        <v>859467594.89999998</v>
      </c>
      <c r="V94">
        <v>856406239.70000005</v>
      </c>
      <c r="W94">
        <v>849369539.39999998</v>
      </c>
      <c r="X94">
        <v>838418771.10000002</v>
      </c>
      <c r="Y94">
        <v>826057906.70000005</v>
      </c>
      <c r="Z94">
        <v>813505959.39999998</v>
      </c>
      <c r="AA94">
        <v>801719724</v>
      </c>
      <c r="AB94">
        <v>790822544.5</v>
      </c>
      <c r="AC94">
        <v>780701418.89999998</v>
      </c>
      <c r="AD94">
        <v>771346309.29999995</v>
      </c>
      <c r="AE94">
        <v>762697948.29999995</v>
      </c>
      <c r="AF94">
        <v>754705050.20000005</v>
      </c>
      <c r="AG94">
        <v>747291105.29999995</v>
      </c>
      <c r="AH94">
        <v>740470885.79999995</v>
      </c>
      <c r="AI94">
        <v>733994202.5</v>
      </c>
      <c r="AJ94">
        <v>727681358</v>
      </c>
      <c r="AK94">
        <v>721521726.20000005</v>
      </c>
      <c r="AL94">
        <v>715399153.89999998</v>
      </c>
      <c r="AM94">
        <v>709211186.70000005</v>
      </c>
      <c r="AN94">
        <v>702973550.10000002</v>
      </c>
      <c r="AO94">
        <v>696630903.79999995</v>
      </c>
      <c r="AP94">
        <v>690174193.39999998</v>
      </c>
      <c r="AQ94">
        <v>683642872.10000002</v>
      </c>
      <c r="AR94">
        <v>676951454.89999998</v>
      </c>
      <c r="AS94">
        <v>670048289.20000005</v>
      </c>
      <c r="AT94">
        <v>662844555.29999995</v>
      </c>
      <c r="AU94">
        <v>655272722.10000002</v>
      </c>
      <c r="AV94">
        <v>647309211.60000002</v>
      </c>
      <c r="AW94">
        <v>639911849.39999998</v>
      </c>
    </row>
    <row r="95" spans="2:99" x14ac:dyDescent="0.25">
      <c r="B95" t="s">
        <v>195</v>
      </c>
      <c r="C95">
        <v>762047427.55376601</v>
      </c>
      <c r="D95">
        <v>774282345.494367</v>
      </c>
      <c r="E95">
        <v>786713699</v>
      </c>
      <c r="F95">
        <v>775762528.89999998</v>
      </c>
      <c r="G95">
        <v>763662089.10000002</v>
      </c>
      <c r="H95">
        <v>751098735.5</v>
      </c>
      <c r="I95">
        <v>741750095.70000005</v>
      </c>
      <c r="J95">
        <v>731878156.60000002</v>
      </c>
      <c r="K95">
        <v>719563792.39999998</v>
      </c>
      <c r="L95">
        <v>704919353.70000005</v>
      </c>
      <c r="M95">
        <v>690307527.5</v>
      </c>
      <c r="N95">
        <v>677948428.29999995</v>
      </c>
      <c r="O95">
        <v>670723780.29999995</v>
      </c>
      <c r="P95">
        <v>665966997.70000005</v>
      </c>
      <c r="Q95">
        <v>659481800.39999998</v>
      </c>
      <c r="R95">
        <v>647449879.79999995</v>
      </c>
      <c r="S95">
        <v>633659419.29999995</v>
      </c>
      <c r="T95">
        <v>616903019.20000005</v>
      </c>
      <c r="U95">
        <v>598588886.79999995</v>
      </c>
      <c r="V95">
        <v>577230318.10000002</v>
      </c>
      <c r="W95">
        <v>556039489.5</v>
      </c>
      <c r="X95">
        <v>535645309.5</v>
      </c>
      <c r="Y95">
        <v>516831676.39999998</v>
      </c>
      <c r="Z95">
        <v>500687213.60000002</v>
      </c>
      <c r="AA95">
        <v>486607986.10000002</v>
      </c>
      <c r="AB95">
        <v>474185256.19999999</v>
      </c>
      <c r="AC95">
        <v>463006387.10000002</v>
      </c>
      <c r="AD95">
        <v>452750039.60000002</v>
      </c>
      <c r="AE95">
        <v>443193755.89999998</v>
      </c>
      <c r="AF95">
        <v>434186236.69999999</v>
      </c>
      <c r="AG95">
        <v>425623248.80000001</v>
      </c>
      <c r="AH95">
        <v>417434584.89999998</v>
      </c>
      <c r="AI95">
        <v>409564347</v>
      </c>
      <c r="AJ95">
        <v>401965535.19999999</v>
      </c>
      <c r="AK95">
        <v>394601268.5</v>
      </c>
      <c r="AL95">
        <v>387441477</v>
      </c>
      <c r="AM95">
        <v>380458116.5</v>
      </c>
      <c r="AN95">
        <v>373606150.5</v>
      </c>
      <c r="AO95">
        <v>366792070.10000002</v>
      </c>
      <c r="AP95">
        <v>359971922.39999998</v>
      </c>
      <c r="AQ95">
        <v>353145899.80000001</v>
      </c>
      <c r="AR95">
        <v>346329894.19999999</v>
      </c>
      <c r="AS95">
        <v>339531553.30000001</v>
      </c>
      <c r="AT95">
        <v>332725232.69999999</v>
      </c>
      <c r="AU95">
        <v>325903579.30000001</v>
      </c>
      <c r="AV95">
        <v>319075170.30000001</v>
      </c>
      <c r="AW95">
        <v>312267200</v>
      </c>
    </row>
    <row r="96" spans="2:99" x14ac:dyDescent="0.25">
      <c r="B96" t="s">
        <v>196</v>
      </c>
      <c r="C96">
        <v>399231640.45290101</v>
      </c>
      <c r="D96">
        <v>405641433.57550502</v>
      </c>
      <c r="E96">
        <v>412154138</v>
      </c>
      <c r="F96">
        <v>406704107</v>
      </c>
      <c r="G96">
        <v>400032396</v>
      </c>
      <c r="H96">
        <v>392807388.30000001</v>
      </c>
      <c r="I96">
        <v>387318096</v>
      </c>
      <c r="J96">
        <v>381411022.5</v>
      </c>
      <c r="K96">
        <v>373780758.30000001</v>
      </c>
      <c r="L96">
        <v>364598094.39999998</v>
      </c>
      <c r="M96">
        <v>355393917.19999999</v>
      </c>
      <c r="N96">
        <v>347572426.69999999</v>
      </c>
      <c r="O96">
        <v>342701576.19999999</v>
      </c>
      <c r="P96">
        <v>339381557.80000001</v>
      </c>
      <c r="Q96">
        <v>335135412.30000001</v>
      </c>
      <c r="R96">
        <v>327905073.10000002</v>
      </c>
      <c r="S96">
        <v>319694144.10000002</v>
      </c>
      <c r="T96">
        <v>309961602.89999998</v>
      </c>
      <c r="U96">
        <v>299358786.30000001</v>
      </c>
      <c r="V96">
        <v>287305928.5</v>
      </c>
      <c r="W96">
        <v>275406783.89999998</v>
      </c>
      <c r="X96">
        <v>263833014.30000001</v>
      </c>
      <c r="Y96">
        <v>253042152.5</v>
      </c>
      <c r="Z96">
        <v>243557342.59999999</v>
      </c>
      <c r="AA96">
        <v>235174958.69999999</v>
      </c>
      <c r="AB96">
        <v>227703750.80000001</v>
      </c>
      <c r="AC96">
        <v>220940756.5</v>
      </c>
      <c r="AD96">
        <v>214722196.19999999</v>
      </c>
      <c r="AE96">
        <v>208926692.80000001</v>
      </c>
      <c r="AF96">
        <v>203466960.30000001</v>
      </c>
      <c r="AG96">
        <v>198280159.69999999</v>
      </c>
      <c r="AH96">
        <v>193322124.30000001</v>
      </c>
      <c r="AI96">
        <v>188557877.59999999</v>
      </c>
      <c r="AJ96">
        <v>183959447.5</v>
      </c>
      <c r="AK96">
        <v>179505555</v>
      </c>
      <c r="AL96">
        <v>175179175.69999999</v>
      </c>
      <c r="AM96">
        <v>170964967.69999999</v>
      </c>
      <c r="AN96">
        <v>166837722.30000001</v>
      </c>
      <c r="AO96">
        <v>162743503.80000001</v>
      </c>
      <c r="AP96">
        <v>158656693.30000001</v>
      </c>
      <c r="AQ96">
        <v>154576710.90000001</v>
      </c>
      <c r="AR96">
        <v>150512368.09999999</v>
      </c>
      <c r="AS96">
        <v>146468185.30000001</v>
      </c>
      <c r="AT96">
        <v>142433469.5</v>
      </c>
      <c r="AU96">
        <v>138406978.59999999</v>
      </c>
      <c r="AV96">
        <v>134395480.09999999</v>
      </c>
      <c r="AW96">
        <v>130414889.59999999</v>
      </c>
    </row>
    <row r="97" spans="2:49" x14ac:dyDescent="0.25">
      <c r="B97" t="s">
        <v>197</v>
      </c>
      <c r="C97">
        <v>182970972.649156</v>
      </c>
      <c r="D97">
        <v>185908630.79867601</v>
      </c>
      <c r="E97">
        <v>188893454</v>
      </c>
      <c r="F97">
        <v>180359848.59999999</v>
      </c>
      <c r="G97">
        <v>171743166.40000001</v>
      </c>
      <c r="H97">
        <v>163192949.5</v>
      </c>
      <c r="I97">
        <v>155766469.59999999</v>
      </c>
      <c r="J97">
        <v>148490581.30000001</v>
      </c>
      <c r="K97">
        <v>140855707.19999999</v>
      </c>
      <c r="L97">
        <v>132885469</v>
      </c>
      <c r="M97">
        <v>125292191.3</v>
      </c>
      <c r="N97">
        <v>118579886.3</v>
      </c>
      <c r="O97">
        <v>113241875.09999999</v>
      </c>
      <c r="P97">
        <v>108645294.59999999</v>
      </c>
      <c r="Q97">
        <v>103974684.59999999</v>
      </c>
      <c r="R97">
        <v>98469862.180000007</v>
      </c>
      <c r="S97">
        <v>92926688.040000007</v>
      </c>
      <c r="T97">
        <v>87061895.290000007</v>
      </c>
      <c r="U97">
        <v>81283078.5</v>
      </c>
      <c r="V97">
        <v>75353346.540000007</v>
      </c>
      <c r="W97">
        <v>69851374.269999996</v>
      </c>
      <c r="X97">
        <v>64727632.950000003</v>
      </c>
      <c r="Y97">
        <v>60161002.890000001</v>
      </c>
      <c r="Z97">
        <v>56189415.479999997</v>
      </c>
      <c r="AA97">
        <v>52732436.829999998</v>
      </c>
      <c r="AB97">
        <v>49686375.420000002</v>
      </c>
      <c r="AC97">
        <v>46962837.439999998</v>
      </c>
      <c r="AD97">
        <v>44495503.5</v>
      </c>
      <c r="AE97">
        <v>42235570.590000004</v>
      </c>
      <c r="AF97">
        <v>40148585.259999998</v>
      </c>
      <c r="AG97">
        <v>38209798.920000002</v>
      </c>
      <c r="AH97">
        <v>36401051.75</v>
      </c>
      <c r="AI97">
        <v>34708186.310000002</v>
      </c>
      <c r="AJ97">
        <v>33120356.210000001</v>
      </c>
      <c r="AK97">
        <v>31628483.289999999</v>
      </c>
      <c r="AL97">
        <v>30224560.190000001</v>
      </c>
      <c r="AM97">
        <v>28901059.280000001</v>
      </c>
      <c r="AN97">
        <v>27648504.23</v>
      </c>
      <c r="AO97">
        <v>26451755.77</v>
      </c>
      <c r="AP97">
        <v>25302520.010000002</v>
      </c>
      <c r="AQ97">
        <v>24198208.059999999</v>
      </c>
      <c r="AR97">
        <v>23138530.690000001</v>
      </c>
      <c r="AS97">
        <v>22122972.960000001</v>
      </c>
      <c r="AT97">
        <v>21148898.800000001</v>
      </c>
      <c r="AU97">
        <v>20214251.420000002</v>
      </c>
      <c r="AV97">
        <v>19318126.789999999</v>
      </c>
      <c r="AW97">
        <v>18461393.699999999</v>
      </c>
    </row>
    <row r="98" spans="2:49" x14ac:dyDescent="0.25">
      <c r="B98" t="s">
        <v>198</v>
      </c>
      <c r="C98">
        <v>59.785285595105599</v>
      </c>
      <c r="D98">
        <v>59.785285595105599</v>
      </c>
      <c r="E98">
        <v>59.784676240000003</v>
      </c>
      <c r="F98">
        <v>58.732616909999997</v>
      </c>
      <c r="G98">
        <v>58.603687729999997</v>
      </c>
      <c r="H98">
        <v>58.962779560000001</v>
      </c>
      <c r="I98">
        <v>58.030777649999997</v>
      </c>
      <c r="J98">
        <v>57.480175600000003</v>
      </c>
      <c r="K98">
        <v>57.995154749999998</v>
      </c>
      <c r="L98">
        <v>57.635515689999998</v>
      </c>
      <c r="M98">
        <v>65.797409220000006</v>
      </c>
      <c r="N98">
        <v>73.902818589999995</v>
      </c>
      <c r="O98">
        <v>83.543133850000004</v>
      </c>
      <c r="P98">
        <v>93.896138590000007</v>
      </c>
      <c r="Q98">
        <v>110.0075847</v>
      </c>
      <c r="R98">
        <v>107.6959987</v>
      </c>
      <c r="S98">
        <v>108.2321714</v>
      </c>
      <c r="T98">
        <v>105.3359399</v>
      </c>
      <c r="U98">
        <v>101.7611972</v>
      </c>
      <c r="V98">
        <v>97.841274769999998</v>
      </c>
      <c r="W98">
        <v>93.929221100000007</v>
      </c>
      <c r="X98">
        <v>90.121916959999893</v>
      </c>
      <c r="Y98">
        <v>86.694043239999999</v>
      </c>
      <c r="Z98">
        <v>83.612781269999999</v>
      </c>
      <c r="AA98">
        <v>80.911686349999997</v>
      </c>
      <c r="AB98">
        <v>78.535932759999994</v>
      </c>
      <c r="AC98">
        <v>76.44205212</v>
      </c>
      <c r="AD98">
        <v>74.542341930000006</v>
      </c>
      <c r="AE98">
        <v>72.821495549999995</v>
      </c>
      <c r="AF98">
        <v>71.326175969999994</v>
      </c>
      <c r="AG98">
        <v>69.867875769999998</v>
      </c>
      <c r="AH98">
        <v>68.481657859999999</v>
      </c>
      <c r="AI98">
        <v>67.159052369999998</v>
      </c>
      <c r="AJ98">
        <v>65.899093989999997</v>
      </c>
      <c r="AK98">
        <v>64.67509373</v>
      </c>
      <c r="AL98">
        <v>63.480999240000003</v>
      </c>
      <c r="AM98">
        <v>62.318407309999998</v>
      </c>
      <c r="AN98">
        <v>61.260092120000003</v>
      </c>
      <c r="AO98">
        <v>60.248488719999997</v>
      </c>
      <c r="AP98">
        <v>59.258861439999997</v>
      </c>
      <c r="AQ98">
        <v>58.271473710000002</v>
      </c>
      <c r="AR98">
        <v>57.283705980000001</v>
      </c>
      <c r="AS98">
        <v>56.030918970000002</v>
      </c>
      <c r="AT98">
        <v>54.724108710000003</v>
      </c>
      <c r="AU98">
        <v>53.394994490000002</v>
      </c>
      <c r="AV98">
        <v>52.049652610000003</v>
      </c>
      <c r="AW98">
        <v>50.681238370000003</v>
      </c>
    </row>
    <row r="99" spans="2:49" x14ac:dyDescent="0.25">
      <c r="B99" t="s">
        <v>199</v>
      </c>
      <c r="C99">
        <v>59.785285595105599</v>
      </c>
      <c r="D99">
        <v>59.785285595105599</v>
      </c>
      <c r="E99">
        <v>59.784676240000003</v>
      </c>
      <c r="F99">
        <v>58.732616909999997</v>
      </c>
      <c r="G99">
        <v>58.603687729999997</v>
      </c>
      <c r="H99">
        <v>58.962779560000001</v>
      </c>
      <c r="I99">
        <v>58.030777649999997</v>
      </c>
      <c r="J99">
        <v>57.480175600000003</v>
      </c>
      <c r="K99">
        <v>57.995154749999998</v>
      </c>
      <c r="L99">
        <v>57.635515689999998</v>
      </c>
      <c r="M99">
        <v>65.797409220000006</v>
      </c>
      <c r="N99">
        <v>73.902818589999995</v>
      </c>
      <c r="O99">
        <v>83.543133850000004</v>
      </c>
      <c r="P99">
        <v>93.896138590000007</v>
      </c>
      <c r="Q99">
        <v>110.0075847</v>
      </c>
      <c r="R99">
        <v>107.6959987</v>
      </c>
      <c r="S99">
        <v>108.2321714</v>
      </c>
      <c r="T99">
        <v>105.3359399</v>
      </c>
      <c r="U99">
        <v>101.7611972</v>
      </c>
      <c r="V99">
        <v>97.841274769999998</v>
      </c>
      <c r="W99">
        <v>93.79779465</v>
      </c>
      <c r="X99">
        <v>89.863106389999999</v>
      </c>
      <c r="Y99">
        <v>86.306667739999995</v>
      </c>
      <c r="Z99">
        <v>83.087482550000004</v>
      </c>
      <c r="AA99">
        <v>80.247807100000003</v>
      </c>
      <c r="AB99">
        <v>77.735929839999997</v>
      </c>
      <c r="AC99">
        <v>75.512112130000006</v>
      </c>
      <c r="AD99">
        <v>73.509442730000004</v>
      </c>
      <c r="AE99">
        <v>71.693412230000007</v>
      </c>
      <c r="AF99">
        <v>70.109522299999995</v>
      </c>
      <c r="AG99">
        <v>68.565212950000003</v>
      </c>
      <c r="AH99">
        <v>67.096650150000002</v>
      </c>
      <c r="AI99">
        <v>65.697804180000006</v>
      </c>
      <c r="AJ99">
        <v>64.364125040000005</v>
      </c>
      <c r="AK99">
        <v>63.069611199999997</v>
      </c>
      <c r="AL99">
        <v>61.807460749999997</v>
      </c>
      <c r="AM99">
        <v>60.579658270000003</v>
      </c>
      <c r="AN99">
        <v>59.468449710000002</v>
      </c>
      <c r="AO99">
        <v>58.401434610000003</v>
      </c>
      <c r="AP99">
        <v>57.357086840000001</v>
      </c>
      <c r="AQ99">
        <v>56.317200210000003</v>
      </c>
      <c r="AR99">
        <v>55.279608770000003</v>
      </c>
      <c r="AS99">
        <v>54.041097809999997</v>
      </c>
      <c r="AT99">
        <v>52.764488210000003</v>
      </c>
      <c r="AU99">
        <v>51.474364540000003</v>
      </c>
      <c r="AV99">
        <v>50.175115699999999</v>
      </c>
      <c r="AW99">
        <v>48.859291169999999</v>
      </c>
    </row>
    <row r="100" spans="2:49" x14ac:dyDescent="0.25">
      <c r="B100" t="s">
        <v>200</v>
      </c>
      <c r="C100">
        <v>0.96116878123798499</v>
      </c>
      <c r="D100">
        <v>0.98039215686274495</v>
      </c>
      <c r="E100">
        <v>0.99999956769999998</v>
      </c>
      <c r="F100">
        <v>1.0233709959999999</v>
      </c>
      <c r="G100">
        <v>1.0434103809999999</v>
      </c>
      <c r="H100">
        <v>1.057358813</v>
      </c>
      <c r="I100">
        <v>1.0691314160000001</v>
      </c>
      <c r="J100">
        <v>1.0805166129999999</v>
      </c>
      <c r="K100">
        <v>1.0903633779999999</v>
      </c>
      <c r="L100">
        <v>1.103738662</v>
      </c>
      <c r="M100">
        <v>1.119152894</v>
      </c>
      <c r="N100">
        <v>1.1357543400000001</v>
      </c>
      <c r="O100">
        <v>1.1512785720000001</v>
      </c>
      <c r="P100">
        <v>1.166833046</v>
      </c>
      <c r="Q100">
        <v>1.1904566160000001</v>
      </c>
      <c r="R100">
        <v>1.227500407</v>
      </c>
      <c r="S100">
        <v>1.266203851</v>
      </c>
      <c r="T100">
        <v>1.310287389</v>
      </c>
      <c r="U100">
        <v>1.3619884529999999</v>
      </c>
      <c r="V100">
        <v>1.420397385</v>
      </c>
      <c r="W100">
        <v>1.481177679</v>
      </c>
      <c r="X100">
        <v>1.5446563339999999</v>
      </c>
      <c r="Y100">
        <v>1.6065846660000001</v>
      </c>
      <c r="Z100">
        <v>1.6658844770000001</v>
      </c>
      <c r="AA100">
        <v>1.7215051720000001</v>
      </c>
      <c r="AB100">
        <v>1.7732070550000001</v>
      </c>
      <c r="AC100">
        <v>1.8212580110000001</v>
      </c>
      <c r="AD100">
        <v>1.866133152</v>
      </c>
      <c r="AE100">
        <v>1.908589055</v>
      </c>
      <c r="AF100">
        <v>1.949296878</v>
      </c>
      <c r="AG100">
        <v>1.9888210310000001</v>
      </c>
      <c r="AH100">
        <v>2.0278447389999998</v>
      </c>
      <c r="AI100">
        <v>2.066264017</v>
      </c>
      <c r="AJ100">
        <v>2.104195297</v>
      </c>
      <c r="AK100">
        <v>2.142307883</v>
      </c>
      <c r="AL100">
        <v>2.1805969310000002</v>
      </c>
      <c r="AM100">
        <v>2.219166381</v>
      </c>
      <c r="AN100">
        <v>2.2580365269999998</v>
      </c>
      <c r="AO100">
        <v>2.2976218739999998</v>
      </c>
      <c r="AP100">
        <v>2.3383647920000001</v>
      </c>
      <c r="AQ100">
        <v>2.3808511389999998</v>
      </c>
      <c r="AR100">
        <v>2.4251810520000001</v>
      </c>
      <c r="AS100">
        <v>2.4718634339999999</v>
      </c>
      <c r="AT100">
        <v>2.5212817479999998</v>
      </c>
      <c r="AU100">
        <v>2.5735676270000001</v>
      </c>
      <c r="AV100">
        <v>2.628941658</v>
      </c>
      <c r="AW100">
        <v>2.688277791</v>
      </c>
    </row>
    <row r="101" spans="2:49" x14ac:dyDescent="0.25">
      <c r="B101" t="s">
        <v>201</v>
      </c>
      <c r="C101">
        <v>0.96116878123798499</v>
      </c>
      <c r="D101">
        <v>0.98039215686274495</v>
      </c>
      <c r="E101">
        <v>0.99999956769999998</v>
      </c>
      <c r="F101">
        <v>1.0233709959999999</v>
      </c>
      <c r="G101">
        <v>1.0434103809999999</v>
      </c>
      <c r="H101">
        <v>1.057358813</v>
      </c>
      <c r="I101">
        <v>1.0691314160000001</v>
      </c>
      <c r="J101">
        <v>1.0805166129999999</v>
      </c>
      <c r="K101">
        <v>1.0903633779999999</v>
      </c>
      <c r="L101">
        <v>1.103738662</v>
      </c>
      <c r="M101">
        <v>1.119152894</v>
      </c>
      <c r="N101">
        <v>1.1357543400000001</v>
      </c>
      <c r="O101">
        <v>1.1512785720000001</v>
      </c>
      <c r="P101">
        <v>1.166833046</v>
      </c>
      <c r="Q101">
        <v>1.1904566160000001</v>
      </c>
      <c r="R101">
        <v>1.227500407</v>
      </c>
      <c r="S101">
        <v>1.266203851</v>
      </c>
      <c r="T101">
        <v>1.310287389</v>
      </c>
      <c r="U101">
        <v>1.3619884529999999</v>
      </c>
      <c r="V101">
        <v>1.420397385</v>
      </c>
      <c r="W101">
        <v>1.4812446239999999</v>
      </c>
      <c r="X101">
        <v>1.5448643280000001</v>
      </c>
      <c r="Y101">
        <v>1.606959641</v>
      </c>
      <c r="Z101">
        <v>1.666399612</v>
      </c>
      <c r="AA101">
        <v>1.7220968640000001</v>
      </c>
      <c r="AB101">
        <v>1.7737772700000001</v>
      </c>
      <c r="AC101">
        <v>1.821640393</v>
      </c>
      <c r="AD101">
        <v>1.866254289</v>
      </c>
      <c r="AE101">
        <v>1.908304292</v>
      </c>
      <c r="AF101">
        <v>1.948504185</v>
      </c>
      <c r="AG101">
        <v>1.9874464810000001</v>
      </c>
      <c r="AH101">
        <v>2.02583175</v>
      </c>
      <c r="AI101">
        <v>2.063566695</v>
      </c>
      <c r="AJ101">
        <v>2.100777957</v>
      </c>
      <c r="AK101">
        <v>2.1381436269999998</v>
      </c>
      <c r="AL101">
        <v>2.1756660750000001</v>
      </c>
      <c r="AM101">
        <v>2.2134542490000002</v>
      </c>
      <c r="AN101">
        <v>2.2514568719999999</v>
      </c>
      <c r="AO101">
        <v>2.2901630640000001</v>
      </c>
      <c r="AP101">
        <v>2.32999314</v>
      </c>
      <c r="AQ101">
        <v>2.3715222630000001</v>
      </c>
      <c r="AR101">
        <v>2.4148477659999998</v>
      </c>
      <c r="AS101">
        <v>2.460469636</v>
      </c>
      <c r="AT101">
        <v>2.508788558</v>
      </c>
      <c r="AU101">
        <v>2.5599384770000002</v>
      </c>
      <c r="AV101">
        <v>2.6141441350000001</v>
      </c>
      <c r="AW101">
        <v>2.672280116</v>
      </c>
    </row>
    <row r="102" spans="2:49" x14ac:dyDescent="0.2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2.37783613160624E-2</v>
      </c>
      <c r="X102">
        <v>4.2077287537667298E-2</v>
      </c>
      <c r="Y102">
        <v>6.4174109503678495E-2</v>
      </c>
      <c r="Z102">
        <v>8.9367693447828203E-2</v>
      </c>
      <c r="AA102">
        <v>0.11546733684881701</v>
      </c>
      <c r="AB102">
        <v>0.141098989003407</v>
      </c>
      <c r="AC102">
        <v>0.16286185088236699</v>
      </c>
      <c r="AD102">
        <v>0.16782263546633</v>
      </c>
      <c r="AE102">
        <v>0.18089767710711599</v>
      </c>
      <c r="AF102">
        <v>0.19166904166607601</v>
      </c>
      <c r="AG102" s="39">
        <v>0.20127485503122999</v>
      </c>
      <c r="AH102" s="39">
        <v>0.210415449989764</v>
      </c>
      <c r="AI102">
        <v>0.22010165647430299</v>
      </c>
      <c r="AJ102">
        <v>0.229940403070272</v>
      </c>
      <c r="AK102">
        <v>0.239798460483298</v>
      </c>
      <c r="AL102" s="39">
        <v>0.24962633148157801</v>
      </c>
      <c r="AM102">
        <v>0.25922447650232799</v>
      </c>
      <c r="AN102">
        <v>0.275706646216278</v>
      </c>
      <c r="AO102">
        <v>0.28713255439576302</v>
      </c>
      <c r="AP102">
        <v>0.29893729001930702</v>
      </c>
      <c r="AQ102">
        <v>0.31004556098335101</v>
      </c>
      <c r="AR102">
        <v>0.320190962674749</v>
      </c>
      <c r="AS102">
        <v>0.32906548958475601</v>
      </c>
      <c r="AT102">
        <v>0.33711094655854901</v>
      </c>
      <c r="AU102">
        <v>0.344214724133862</v>
      </c>
      <c r="AV102">
        <v>0.35046482328175899</v>
      </c>
      <c r="AW102">
        <v>0.35566678957401598</v>
      </c>
    </row>
    <row r="103" spans="2:49" x14ac:dyDescent="0.2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s="39">
        <v>2.51455042885151E-2</v>
      </c>
      <c r="X103">
        <v>5.2303116675278503E-2</v>
      </c>
      <c r="Y103">
        <v>7.75363989200306E-2</v>
      </c>
      <c r="Z103">
        <v>0.10065580371632001</v>
      </c>
      <c r="AA103">
        <v>0.122358727041937</v>
      </c>
      <c r="AB103">
        <v>0.143031375409785</v>
      </c>
      <c r="AC103">
        <v>0.15524105750779299</v>
      </c>
      <c r="AD103">
        <v>0.169075944971908</v>
      </c>
      <c r="AE103">
        <v>0.179358981096777</v>
      </c>
      <c r="AF103">
        <v>0.189220106702681</v>
      </c>
      <c r="AG103">
        <v>0.19993849339532399</v>
      </c>
      <c r="AH103">
        <v>0.21200413450304101</v>
      </c>
      <c r="AI103">
        <v>0.22605895002520901</v>
      </c>
      <c r="AJ103">
        <v>0.24189465047970099</v>
      </c>
      <c r="AK103">
        <v>0.25883673710225202</v>
      </c>
      <c r="AL103">
        <v>0.27659585146229099</v>
      </c>
      <c r="AM103">
        <v>0.29463295073568402</v>
      </c>
      <c r="AN103">
        <v>0.310055937931075</v>
      </c>
      <c r="AO103">
        <v>0.329110654183351</v>
      </c>
      <c r="AP103">
        <v>0.34932883543632398</v>
      </c>
      <c r="AQ103">
        <v>0.369160282704728</v>
      </c>
      <c r="AR103">
        <v>0.38802814781912998</v>
      </c>
      <c r="AS103">
        <v>0.40582406171372198</v>
      </c>
      <c r="AT103">
        <v>0.42220834573907201</v>
      </c>
      <c r="AU103">
        <v>0.43718777175292201</v>
      </c>
      <c r="AV103">
        <v>0.450780418913932</v>
      </c>
      <c r="AW103">
        <v>0.46234015996855499</v>
      </c>
    </row>
    <row r="104" spans="2:49" x14ac:dyDescent="0.2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s="39">
        <v>0.118627299918516</v>
      </c>
      <c r="X104">
        <v>0.128386412408554</v>
      </c>
      <c r="Y104">
        <v>0.14600825125521399</v>
      </c>
      <c r="Z104">
        <v>0.17233029690173399</v>
      </c>
      <c r="AA104">
        <v>0.19893535317163599</v>
      </c>
      <c r="AB104">
        <v>0.22435246533622999</v>
      </c>
      <c r="AC104">
        <v>0.24368186034446901</v>
      </c>
      <c r="AD104">
        <v>0.13612212762938999</v>
      </c>
      <c r="AE104">
        <v>0.160830404092071</v>
      </c>
      <c r="AF104">
        <v>0.18472973514718199</v>
      </c>
      <c r="AG104">
        <v>0.20549353062009301</v>
      </c>
      <c r="AH104">
        <v>0.223877048250198</v>
      </c>
      <c r="AI104">
        <v>0.25214983680148501</v>
      </c>
      <c r="AJ104">
        <v>0.28038219763488698</v>
      </c>
      <c r="AK104">
        <v>0.30837462021706602</v>
      </c>
      <c r="AL104">
        <v>0.33632968122587698</v>
      </c>
      <c r="AM104" s="39">
        <v>0.36420794506992699</v>
      </c>
      <c r="AN104">
        <v>0.45385136101301299</v>
      </c>
      <c r="AO104">
        <v>0.474751376309479</v>
      </c>
      <c r="AP104">
        <v>0.50168720348939799</v>
      </c>
      <c r="AQ104">
        <v>0.52866793968930903</v>
      </c>
      <c r="AR104">
        <v>0.55584156599908197</v>
      </c>
      <c r="AS104">
        <v>0.57742587152025404</v>
      </c>
      <c r="AT104">
        <v>0.60150595287160602</v>
      </c>
      <c r="AU104">
        <v>0.62528220710566995</v>
      </c>
      <c r="AV104">
        <v>0.64874864662269804</v>
      </c>
      <c r="AW104" s="39">
        <v>0.67129072451064198</v>
      </c>
    </row>
    <row r="105" spans="2:49" x14ac:dyDescent="0.2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>
        <v>0</v>
      </c>
      <c r="T105">
        <v>0</v>
      </c>
      <c r="U105">
        <v>0</v>
      </c>
      <c r="V105">
        <v>0</v>
      </c>
      <c r="W105" s="39">
        <v>2.3635261581222899E-3</v>
      </c>
      <c r="X105" s="39">
        <v>6.8789073394359603E-3</v>
      </c>
      <c r="Y105">
        <v>1.1956382857603001E-2</v>
      </c>
      <c r="Z105">
        <v>1.65389263960369E-2</v>
      </c>
      <c r="AA105">
        <v>1.9921861206162399E-2</v>
      </c>
      <c r="AB105">
        <v>2.1586420778318901E-2</v>
      </c>
      <c r="AC105">
        <v>2.06506905475967E-2</v>
      </c>
      <c r="AD105" s="39">
        <v>1.8188065991009399E-2</v>
      </c>
      <c r="AE105" s="39">
        <v>1.35596353693312E-2</v>
      </c>
      <c r="AF105" s="39">
        <v>7.5146134408843298E-3</v>
      </c>
      <c r="AG105" s="39">
        <v>6.2005564702705097E-4</v>
      </c>
      <c r="AH105">
        <v>-6.79829827989753E-3</v>
      </c>
      <c r="AI105" s="39">
        <v>-1.4570068331454199E-2</v>
      </c>
      <c r="AJ105" s="39">
        <v>-2.25647787678862E-2</v>
      </c>
      <c r="AK105" s="39">
        <v>-3.0665966636678199E-2</v>
      </c>
      <c r="AL105" s="39">
        <v>-3.8770168296764503E-2</v>
      </c>
      <c r="AM105" s="39">
        <v>-4.6809787677992702E-2</v>
      </c>
      <c r="AN105" s="39">
        <v>-5.49681086181808E-2</v>
      </c>
      <c r="AO105">
        <v>-6.2825484491302305E-2</v>
      </c>
      <c r="AP105">
        <v>-7.0695323271263696E-2</v>
      </c>
      <c r="AQ105">
        <v>-7.8754152297455499E-2</v>
      </c>
      <c r="AR105">
        <v>-8.7031229048173397E-2</v>
      </c>
      <c r="AS105">
        <v>-9.5378395247203096E-2</v>
      </c>
      <c r="AT105">
        <v>-0.10375007754016501</v>
      </c>
      <c r="AU105">
        <v>-0.11209617450116301</v>
      </c>
      <c r="AV105">
        <v>-0.120341668618784</v>
      </c>
      <c r="AW105">
        <v>-0.12845275807944401</v>
      </c>
    </row>
    <row r="106" spans="2:49" x14ac:dyDescent="0.2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>
        <v>0</v>
      </c>
      <c r="S106">
        <v>0</v>
      </c>
      <c r="T106" s="39">
        <v>0</v>
      </c>
      <c r="U106">
        <v>0</v>
      </c>
      <c r="V106" s="39">
        <v>0</v>
      </c>
      <c r="W106" s="39">
        <v>3.8642613877737299E-2</v>
      </c>
      <c r="X106">
        <v>4.3440478711342899E-2</v>
      </c>
      <c r="Y106">
        <v>3.6930577930194199E-2</v>
      </c>
      <c r="Z106">
        <v>2.1543783833322099E-2</v>
      </c>
      <c r="AA106">
        <v>-1.75039383720765E-4</v>
      </c>
      <c r="AB106">
        <v>-2.4558355113390901E-2</v>
      </c>
      <c r="AC106">
        <v>-5.8920727695055401E-2</v>
      </c>
      <c r="AD106">
        <v>-0.10478515678264901</v>
      </c>
      <c r="AE106">
        <v>-0.11691636041487601</v>
      </c>
      <c r="AF106">
        <v>-0.12469003083673801</v>
      </c>
      <c r="AG106">
        <v>-0.12981645027828601</v>
      </c>
      <c r="AH106">
        <v>-0.13277301759594401</v>
      </c>
      <c r="AI106">
        <v>-0.12913623629124901</v>
      </c>
      <c r="AJ106">
        <v>-0.122925567339204</v>
      </c>
      <c r="AK106" s="39">
        <v>-0.114939443259332</v>
      </c>
      <c r="AL106">
        <v>-0.10540162086112299</v>
      </c>
      <c r="AM106">
        <v>-9.4680089871135298E-2</v>
      </c>
      <c r="AN106">
        <v>-7.9423254481481007E-2</v>
      </c>
      <c r="AO106">
        <v>-7.6107226638189002E-2</v>
      </c>
      <c r="AP106">
        <v>-6.8506762236153401E-2</v>
      </c>
      <c r="AQ106">
        <v>-5.9390759054200798E-2</v>
      </c>
      <c r="AR106">
        <v>-4.91974814883833E-2</v>
      </c>
      <c r="AS106">
        <v>-3.9494757913771598E-2</v>
      </c>
      <c r="AT106">
        <v>-2.88569372581148E-2</v>
      </c>
      <c r="AU106">
        <v>-1.80589408862896E-2</v>
      </c>
      <c r="AV106">
        <v>-7.2308906094997703E-3</v>
      </c>
      <c r="AW106">
        <v>3.26415960816284E-3</v>
      </c>
    </row>
    <row r="107" spans="2:49" x14ac:dyDescent="0.2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>
        <v>0</v>
      </c>
      <c r="V107" s="39">
        <v>0</v>
      </c>
      <c r="W107">
        <v>-1.10196282062238E-2</v>
      </c>
      <c r="X107">
        <v>-1.1555740602887899E-2</v>
      </c>
      <c r="Y107">
        <v>-9.4118458511024908E-3</v>
      </c>
      <c r="Z107" s="39">
        <v>-4.1836847942098403E-3</v>
      </c>
      <c r="AA107">
        <v>3.4390128580149598E-3</v>
      </c>
      <c r="AB107">
        <v>1.25076349080582E-2</v>
      </c>
      <c r="AC107">
        <v>2.55606148238995E-2</v>
      </c>
      <c r="AD107" s="39">
        <v>4.1279093628898297E-2</v>
      </c>
      <c r="AE107">
        <v>4.8241313926440398E-2</v>
      </c>
      <c r="AF107">
        <v>5.4398507505070498E-2</v>
      </c>
      <c r="AG107">
        <v>5.9994003993370598E-2</v>
      </c>
      <c r="AH107" s="39">
        <v>6.5035909446348794E-2</v>
      </c>
      <c r="AI107" s="39">
        <v>6.8221154892002797E-2</v>
      </c>
      <c r="AJ107">
        <v>7.0680727046835104E-2</v>
      </c>
      <c r="AK107" s="39">
        <v>7.25748383273596E-2</v>
      </c>
      <c r="AL107">
        <v>7.3928454033447999E-2</v>
      </c>
      <c r="AM107">
        <v>7.4815361249841797E-2</v>
      </c>
      <c r="AN107">
        <v>7.6026649450566905E-2</v>
      </c>
      <c r="AO107">
        <v>8.0445229994127496E-2</v>
      </c>
      <c r="AP107">
        <v>8.3641402380657703E-2</v>
      </c>
      <c r="AQ107">
        <v>8.6444250240358497E-2</v>
      </c>
      <c r="AR107">
        <v>8.8923894768285203E-2</v>
      </c>
      <c r="AS107">
        <v>9.2271757539565194E-2</v>
      </c>
      <c r="AT107">
        <v>9.5142053165369597E-2</v>
      </c>
      <c r="AU107">
        <v>9.7788686625886898E-2</v>
      </c>
      <c r="AV107">
        <v>0.10021211299282699</v>
      </c>
      <c r="AW107">
        <v>0.102567929725291</v>
      </c>
    </row>
    <row r="108" spans="2:49" x14ac:dyDescent="0.2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>
        <v>0</v>
      </c>
      <c r="S108">
        <v>0</v>
      </c>
      <c r="T108">
        <v>0</v>
      </c>
      <c r="U108">
        <v>0</v>
      </c>
      <c r="V108" s="39">
        <v>0</v>
      </c>
      <c r="W108" s="39">
        <v>-7.2297799999995697E-3</v>
      </c>
      <c r="X108">
        <v>-1.6618499999999901E-2</v>
      </c>
      <c r="Y108">
        <v>-2.82344099999998E-2</v>
      </c>
      <c r="Z108">
        <v>-4.1775979999999997E-2</v>
      </c>
      <c r="AA108">
        <v>-5.6525760000000702E-2</v>
      </c>
      <c r="AB108">
        <v>-7.1744699999999606E-2</v>
      </c>
      <c r="AC108">
        <v>-8.6278559999999796E-2</v>
      </c>
      <c r="AD108" s="39">
        <v>-9.4026559999998899E-2</v>
      </c>
      <c r="AE108">
        <v>-0.10106725999999901</v>
      </c>
      <c r="AF108">
        <v>-0.10697300999999899</v>
      </c>
      <c r="AG108">
        <v>-0.1118483</v>
      </c>
      <c r="AH108">
        <v>-0.11595747000000101</v>
      </c>
      <c r="AI108">
        <v>-0.11975629</v>
      </c>
      <c r="AJ108">
        <v>-0.12335465999999901</v>
      </c>
      <c r="AK108" s="39">
        <v>-0.126808739999999</v>
      </c>
      <c r="AL108">
        <v>-0.13013432999999999</v>
      </c>
      <c r="AM108" s="39">
        <v>-0.13329711999999999</v>
      </c>
      <c r="AN108" s="39">
        <v>-0.13928932999999999</v>
      </c>
      <c r="AO108">
        <v>-0.14496852999999801</v>
      </c>
      <c r="AP108">
        <v>-0.15062519999999999</v>
      </c>
      <c r="AQ108">
        <v>-0.15609540999999899</v>
      </c>
      <c r="AR108">
        <v>-0.16120443999999901</v>
      </c>
      <c r="AS108" s="39">
        <v>-0.16571590999999999</v>
      </c>
      <c r="AT108" s="39">
        <v>-0.16969437000000001</v>
      </c>
      <c r="AU108">
        <v>-0.17312688000000001</v>
      </c>
      <c r="AV108">
        <v>-0.17603115999999999</v>
      </c>
      <c r="AW108">
        <v>-0.17839870999999899</v>
      </c>
    </row>
    <row r="109" spans="2:49" x14ac:dyDescent="0.2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s="39">
        <v>1.09906246581248E-2</v>
      </c>
      <c r="X109">
        <v>2.4734037690921001E-2</v>
      </c>
      <c r="Y109">
        <v>4.13612111600958E-2</v>
      </c>
      <c r="Z109">
        <v>6.04053100971002E-2</v>
      </c>
      <c r="AA109">
        <v>8.0789012199100604E-2</v>
      </c>
      <c r="AB109">
        <v>0.101426030786711</v>
      </c>
      <c r="AC109">
        <v>0.12063508031676599</v>
      </c>
      <c r="AD109">
        <v>0.12930466210045999</v>
      </c>
      <c r="AE109">
        <v>0.13723356814816501</v>
      </c>
      <c r="AF109">
        <v>0.14375440398199901</v>
      </c>
      <c r="AG109">
        <v>0.149040217083906</v>
      </c>
      <c r="AH109">
        <v>0.15349287342687401</v>
      </c>
      <c r="AI109">
        <v>0.15780994438259199</v>
      </c>
      <c r="AJ109">
        <v>0.16212029792117499</v>
      </c>
      <c r="AK109">
        <v>0.16642146448679901</v>
      </c>
      <c r="AL109">
        <v>0.17068311364554201</v>
      </c>
      <c r="AM109">
        <v>0.17480393587683199</v>
      </c>
      <c r="AN109">
        <v>0.18325810502648399</v>
      </c>
      <c r="AO109">
        <v>0.19107309824355401</v>
      </c>
      <c r="AP109">
        <v>0.19871567867346601</v>
      </c>
      <c r="AQ109">
        <v>0.20593932789769701</v>
      </c>
      <c r="AR109">
        <v>0.212515966157655</v>
      </c>
      <c r="AS109">
        <v>0.21811452731832401</v>
      </c>
      <c r="AT109">
        <v>0.22289984151140299</v>
      </c>
      <c r="AU109">
        <v>0.22690066260702099</v>
      </c>
      <c r="AV109">
        <v>0.230172006632933</v>
      </c>
      <c r="AW109">
        <v>0.23264898519670399</v>
      </c>
    </row>
    <row r="110" spans="2:49" x14ac:dyDescent="0.2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>
        <v>0</v>
      </c>
      <c r="T110" s="39">
        <v>0</v>
      </c>
      <c r="U110">
        <v>0</v>
      </c>
      <c r="V110">
        <v>0</v>
      </c>
      <c r="W110" s="39">
        <v>7.3419130967256E-3</v>
      </c>
      <c r="X110">
        <v>2.02240268583509E-2</v>
      </c>
      <c r="Y110">
        <v>3.4683250335998402E-2</v>
      </c>
      <c r="Z110">
        <v>4.9582085130239699E-2</v>
      </c>
      <c r="AA110">
        <v>6.4411727189961299E-2</v>
      </c>
      <c r="AB110">
        <v>7.9014067582105996E-2</v>
      </c>
      <c r="AC110">
        <v>9.0886137565648895E-2</v>
      </c>
      <c r="AD110">
        <v>0.104982458844604</v>
      </c>
      <c r="AE110">
        <v>0.116702447287586</v>
      </c>
      <c r="AF110">
        <v>0.12703983501660601</v>
      </c>
      <c r="AG110">
        <v>0.136924210585398</v>
      </c>
      <c r="AH110">
        <v>0.14660764543625801</v>
      </c>
      <c r="AI110">
        <v>0.15625309172375701</v>
      </c>
      <c r="AJ110">
        <v>0.16596776278649999</v>
      </c>
      <c r="AK110">
        <v>0.17577601608962301</v>
      </c>
      <c r="AL110">
        <v>0.18567288356499101</v>
      </c>
      <c r="AM110">
        <v>0.19553028765399899</v>
      </c>
      <c r="AN110" s="39">
        <v>0.20369245371563099</v>
      </c>
      <c r="AO110">
        <v>0.21324636918960099</v>
      </c>
      <c r="AP110">
        <v>0.22365310478320499</v>
      </c>
      <c r="AQ110">
        <v>0.23430766663250499</v>
      </c>
      <c r="AR110">
        <v>0.24489564038061501</v>
      </c>
      <c r="AS110">
        <v>0.25549174290577698</v>
      </c>
      <c r="AT110">
        <v>0.26566818839763801</v>
      </c>
      <c r="AU110">
        <v>0.275190482832399</v>
      </c>
      <c r="AV110">
        <v>0.28396306054014803</v>
      </c>
      <c r="AW110">
        <v>0.29181959946702402</v>
      </c>
    </row>
    <row r="111" spans="2:49" x14ac:dyDescent="0.2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-7.0719099999998203E-5</v>
      </c>
      <c r="X111" s="39">
        <v>-1.0658839999999601E-4</v>
      </c>
      <c r="Y111" s="39">
        <v>-1.02703500000002E-4</v>
      </c>
      <c r="Z111" s="39">
        <v>-8.20566999999994E-5</v>
      </c>
      <c r="AA111" s="39">
        <v>-4.65496999999988E-5</v>
      </c>
      <c r="AB111" s="39">
        <v>3.3760000000063099E-7</v>
      </c>
      <c r="AC111" s="39">
        <v>8.0212999999999105E-5</v>
      </c>
      <c r="AD111" s="39">
        <v>1.1405719999999899E-4</v>
      </c>
      <c r="AE111" s="39">
        <v>1.6047619999999801E-4</v>
      </c>
      <c r="AF111" s="39">
        <v>1.9267690000000001E-4</v>
      </c>
      <c r="AG111" s="39">
        <v>2.1407539999999901E-4</v>
      </c>
      <c r="AH111" s="39">
        <v>2.2857089999999899E-4</v>
      </c>
      <c r="AI111" s="39">
        <v>2.3716279999999899E-4</v>
      </c>
      <c r="AJ111" s="39">
        <v>2.4167519999999899E-4</v>
      </c>
      <c r="AK111" s="39">
        <v>2.430829E-4</v>
      </c>
      <c r="AL111" s="39">
        <v>2.4155509999999799E-4</v>
      </c>
      <c r="AM111" s="39">
        <v>2.3837559999999601E-4</v>
      </c>
      <c r="AN111" s="39">
        <v>2.5043910000000202E-4</v>
      </c>
      <c r="AO111" s="39">
        <v>2.4774710000000002E-4</v>
      </c>
      <c r="AP111" s="39">
        <v>2.4929960000000202E-4</v>
      </c>
      <c r="AQ111" s="39">
        <v>2.5327999999999798E-4</v>
      </c>
      <c r="AR111" s="39">
        <v>2.5732679999999902E-4</v>
      </c>
      <c r="AS111" s="39">
        <v>2.5736119999999601E-4</v>
      </c>
      <c r="AT111" s="39">
        <v>2.5693169999999998E-4</v>
      </c>
      <c r="AU111" s="39">
        <v>2.5523259999999802E-4</v>
      </c>
      <c r="AV111" s="39">
        <v>2.51669900000001E-4</v>
      </c>
      <c r="AW111" s="39">
        <v>2.4738309999999797E-4</v>
      </c>
    </row>
    <row r="112" spans="2:49" x14ac:dyDescent="0.2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-6.7625000000001703E-6</v>
      </c>
      <c r="X112" s="39">
        <v>1.0320699999996599E-5</v>
      </c>
      <c r="Y112" s="39">
        <v>7.0063599999996203E-5</v>
      </c>
      <c r="Z112" s="39">
        <v>1.68810900000003E-4</v>
      </c>
      <c r="AA112" s="39">
        <v>3.0047329999999901E-4</v>
      </c>
      <c r="AB112" s="39">
        <v>4.5680740000000203E-4</v>
      </c>
      <c r="AC112" s="39">
        <v>6.3991730000000004E-4</v>
      </c>
      <c r="AD112" s="39">
        <v>7.8373050000000305E-4</v>
      </c>
      <c r="AE112" s="39">
        <v>9.1010970000000098E-4</v>
      </c>
      <c r="AF112" s="39">
        <v>1.0147944E-3</v>
      </c>
      <c r="AG112" s="39">
        <v>1.0979135E-3</v>
      </c>
      <c r="AH112" s="39">
        <v>1.1628111E-3</v>
      </c>
      <c r="AI112" s="39">
        <v>1.2137743E-3</v>
      </c>
      <c r="AJ112" s="39">
        <v>1.2545360000000001E-3</v>
      </c>
      <c r="AK112" s="39">
        <v>1.2878427E-3</v>
      </c>
      <c r="AL112" s="39">
        <v>1.3153143E-3</v>
      </c>
      <c r="AM112" s="39">
        <v>1.3383436000000001E-3</v>
      </c>
      <c r="AN112" s="39">
        <v>1.37910349999999E-3</v>
      </c>
      <c r="AO112" s="39">
        <v>1.4201864000000001E-3</v>
      </c>
      <c r="AP112" s="39">
        <v>1.4636393E-3</v>
      </c>
      <c r="AQ112" s="39">
        <v>1.508877E-3</v>
      </c>
      <c r="AR112" s="39">
        <v>1.5536058000000001E-3</v>
      </c>
      <c r="AS112" s="39">
        <v>1.5934859999999901E-3</v>
      </c>
      <c r="AT112" s="39">
        <v>1.6283933E-3</v>
      </c>
      <c r="AU112" s="39">
        <v>1.6578033999999999E-3</v>
      </c>
      <c r="AV112" s="39">
        <v>1.6812229999999899E-3</v>
      </c>
      <c r="AW112" s="39">
        <v>1.6989753E-3</v>
      </c>
    </row>
    <row r="113" spans="2:50" x14ac:dyDescent="0.2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>
        <v>0</v>
      </c>
      <c r="R113" s="39">
        <v>0</v>
      </c>
      <c r="S113">
        <v>0</v>
      </c>
      <c r="T113">
        <v>0</v>
      </c>
      <c r="U113" s="39">
        <v>0</v>
      </c>
      <c r="V113">
        <v>0</v>
      </c>
      <c r="W113" s="39">
        <v>-1.3797812831273199E-2</v>
      </c>
      <c r="X113">
        <v>-2.4414393859339901E-2</v>
      </c>
      <c r="Y113">
        <v>-4.0540338320005302E-2</v>
      </c>
      <c r="Z113">
        <v>-6.0889029473920601E-2</v>
      </c>
      <c r="AA113">
        <v>-8.25637973699722E-2</v>
      </c>
      <c r="AB113">
        <v>-0.103499322879474</v>
      </c>
      <c r="AC113">
        <v>-0.12361282733215299</v>
      </c>
      <c r="AD113">
        <v>-0.12375081963713599</v>
      </c>
      <c r="AE113">
        <v>-0.12726581767261699</v>
      </c>
      <c r="AF113">
        <v>-0.12648803288504101</v>
      </c>
      <c r="AG113">
        <v>-0.12274688485393</v>
      </c>
      <c r="AH113">
        <v>-0.117547687649566</v>
      </c>
      <c r="AI113">
        <v>-0.11305489886169701</v>
      </c>
      <c r="AJ113">
        <v>-0.1099042968285</v>
      </c>
      <c r="AK113">
        <v>-0.108382568792009</v>
      </c>
      <c r="AL113">
        <v>-0.108758156541399</v>
      </c>
      <c r="AM113">
        <v>-0.111051955615815</v>
      </c>
      <c r="AN113">
        <v>-0.123952638630153</v>
      </c>
      <c r="AO113">
        <v>-0.13629273876296599</v>
      </c>
      <c r="AP113">
        <v>-0.15203578374820501</v>
      </c>
      <c r="AQ113">
        <v>-0.17032118302423499</v>
      </c>
      <c r="AR113">
        <v>-0.19069655403727201</v>
      </c>
      <c r="AS113">
        <v>-0.21280380139184699</v>
      </c>
      <c r="AT113">
        <v>-0.236594859277383</v>
      </c>
      <c r="AU113">
        <v>-0.26210405615495402</v>
      </c>
      <c r="AV113">
        <v>-0.28930735238216199</v>
      </c>
      <c r="AW113">
        <v>-0.31762844116709399</v>
      </c>
    </row>
    <row r="114" spans="2:50" x14ac:dyDescent="0.2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>
        <v>0</v>
      </c>
      <c r="T114">
        <v>0</v>
      </c>
      <c r="U114">
        <v>0</v>
      </c>
      <c r="V114">
        <v>0</v>
      </c>
      <c r="W114">
        <v>5.0182999999995304E-4</v>
      </c>
      <c r="X114" s="39">
        <v>-4.4382500000002198E-3</v>
      </c>
      <c r="Y114">
        <v>-8.24109000000031E-3</v>
      </c>
      <c r="Z114">
        <v>-9.1926499999998804E-3</v>
      </c>
      <c r="AA114">
        <v>-7.5473900000004503E-3</v>
      </c>
      <c r="AB114">
        <v>-3.6606599999995599E-3</v>
      </c>
      <c r="AC114">
        <v>3.0931999999983501E-4</v>
      </c>
      <c r="AD114">
        <v>9.6111100000000702E-3</v>
      </c>
      <c r="AE114">
        <v>1.7566400000000201E-2</v>
      </c>
      <c r="AF114">
        <v>2.32766999999998E-2</v>
      </c>
      <c r="AG114">
        <v>2.7353610000000202E-2</v>
      </c>
      <c r="AH114">
        <v>2.9676749999999901E-2</v>
      </c>
      <c r="AI114">
        <v>3.0231270000000102E-2</v>
      </c>
      <c r="AJ114">
        <v>2.9385640000000001E-2</v>
      </c>
      <c r="AK114">
        <v>2.7699600000000098E-2</v>
      </c>
      <c r="AL114">
        <v>2.5447779999999899E-2</v>
      </c>
      <c r="AM114">
        <v>2.282033E-2</v>
      </c>
      <c r="AN114">
        <v>1.857982E-2</v>
      </c>
      <c r="AO114">
        <v>1.4441630000000099E-2</v>
      </c>
      <c r="AP114">
        <v>1.0705470000000101E-2</v>
      </c>
      <c r="AQ114">
        <v>7.10021000000019E-3</v>
      </c>
      <c r="AR114">
        <v>3.72707999999992E-3</v>
      </c>
      <c r="AS114">
        <v>4.1983999999987899E-4</v>
      </c>
      <c r="AT114">
        <v>-3.1972400000000001E-3</v>
      </c>
      <c r="AU114">
        <v>-7.1337899999999298E-3</v>
      </c>
      <c r="AV114">
        <v>-1.12755299999999E-2</v>
      </c>
      <c r="AW114">
        <v>-1.554434E-2</v>
      </c>
    </row>
    <row r="115" spans="2:50" x14ac:dyDescent="0.25">
      <c r="B115" s="40" t="s">
        <v>522</v>
      </c>
      <c r="C115">
        <v>96.864644472622402</v>
      </c>
      <c r="D115">
        <v>98.419837671387299</v>
      </c>
      <c r="E115">
        <v>100.000000078461</v>
      </c>
      <c r="F115">
        <v>99.540932952331403</v>
      </c>
      <c r="G115">
        <v>95.282101080094293</v>
      </c>
      <c r="H115">
        <v>89.910115842460797</v>
      </c>
      <c r="I115">
        <v>90.023278942891594</v>
      </c>
      <c r="J115">
        <v>88.392686123638398</v>
      </c>
      <c r="K115">
        <v>84.243193664778204</v>
      </c>
      <c r="L115">
        <v>81.800172049575593</v>
      </c>
      <c r="M115">
        <v>80.690764385851395</v>
      </c>
      <c r="N115">
        <v>80.096101053303002</v>
      </c>
      <c r="O115">
        <v>79.661354831943001</v>
      </c>
      <c r="P115">
        <v>77.775367861404902</v>
      </c>
      <c r="Q115">
        <v>74.988491560433602</v>
      </c>
      <c r="R115">
        <v>73.038459432104602</v>
      </c>
      <c r="S115">
        <v>70.648828783450895</v>
      </c>
      <c r="T115">
        <v>69.121761805458902</v>
      </c>
      <c r="U115">
        <v>68.197197150854606</v>
      </c>
      <c r="V115">
        <v>67.710293308944699</v>
      </c>
      <c r="W115">
        <v>66.351306930333195</v>
      </c>
      <c r="X115">
        <v>64.921345184353896</v>
      </c>
      <c r="Y115">
        <v>63.760622892407099</v>
      </c>
      <c r="Z115">
        <v>62.7687025646213</v>
      </c>
      <c r="AA115">
        <v>61.856332379930997</v>
      </c>
      <c r="AB115">
        <v>61.009158288787198</v>
      </c>
      <c r="AC115">
        <v>60.204742984953</v>
      </c>
      <c r="AD115">
        <v>59.461599865614403</v>
      </c>
      <c r="AE115">
        <v>58.721011351517902</v>
      </c>
      <c r="AF115">
        <v>57.9149220124023</v>
      </c>
      <c r="AG115">
        <v>57.152715375495099</v>
      </c>
      <c r="AH115">
        <v>56.402373747217901</v>
      </c>
      <c r="AI115">
        <v>55.686482745292203</v>
      </c>
      <c r="AJ115">
        <v>54.974184416696303</v>
      </c>
      <c r="AK115">
        <v>54.285103337998798</v>
      </c>
      <c r="AL115">
        <v>53.611373115663298</v>
      </c>
      <c r="AM115">
        <v>52.949563560879298</v>
      </c>
      <c r="AN115">
        <v>52.237241311076097</v>
      </c>
      <c r="AO115">
        <v>51.512317908374698</v>
      </c>
      <c r="AP115">
        <v>50.789751272424098</v>
      </c>
      <c r="AQ115">
        <v>50.089272805390898</v>
      </c>
      <c r="AR115">
        <v>49.397560438820904</v>
      </c>
      <c r="AS115">
        <v>48.921260991611803</v>
      </c>
      <c r="AT115">
        <v>48.494092469632101</v>
      </c>
      <c r="AU115">
        <v>48.092906691257603</v>
      </c>
      <c r="AV115">
        <v>47.7213004402225</v>
      </c>
      <c r="AW115">
        <v>47.422661126209</v>
      </c>
      <c r="AX115">
        <v>9.0244863402317499</v>
      </c>
    </row>
    <row r="116" spans="2:50" x14ac:dyDescent="0.2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2.37783613160624E-2</v>
      </c>
      <c r="X116">
        <v>4.2077287537667298E-2</v>
      </c>
      <c r="Y116">
        <v>6.4174109503678495E-2</v>
      </c>
      <c r="Z116">
        <v>8.9367693447828203E-2</v>
      </c>
      <c r="AA116">
        <v>0.11546733684881701</v>
      </c>
      <c r="AB116">
        <v>0.141098989003407</v>
      </c>
      <c r="AC116">
        <v>0.16286185088236699</v>
      </c>
      <c r="AD116">
        <v>0.16782263546633</v>
      </c>
      <c r="AE116">
        <v>0.18089767710711599</v>
      </c>
      <c r="AF116">
        <v>0.19166904166607601</v>
      </c>
      <c r="AG116" s="39">
        <v>0.20127485503122999</v>
      </c>
      <c r="AH116" s="39">
        <v>0.210415449989764</v>
      </c>
      <c r="AI116">
        <v>0.22010165647430299</v>
      </c>
      <c r="AJ116">
        <v>0.229940403070272</v>
      </c>
      <c r="AK116">
        <v>0.239798460483298</v>
      </c>
      <c r="AL116" s="39">
        <v>0.24962633148157801</v>
      </c>
      <c r="AM116">
        <v>0.25922447650232799</v>
      </c>
      <c r="AN116">
        <v>0.275706646216278</v>
      </c>
      <c r="AO116">
        <v>0.28713255439576302</v>
      </c>
      <c r="AP116">
        <v>0.29893729001930702</v>
      </c>
      <c r="AQ116">
        <v>0.31004556098335101</v>
      </c>
      <c r="AR116">
        <v>0.320190962674749</v>
      </c>
      <c r="AS116">
        <v>0.32906548958475601</v>
      </c>
      <c r="AT116">
        <v>0.33711094655854901</v>
      </c>
      <c r="AU116">
        <v>0.344214724133862</v>
      </c>
      <c r="AV116">
        <v>0.35046482328175899</v>
      </c>
      <c r="AW116">
        <v>0.35566678957401598</v>
      </c>
    </row>
    <row r="117" spans="2:50" x14ac:dyDescent="0.2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s="39">
        <v>2.51455042885151E-2</v>
      </c>
      <c r="X117">
        <v>5.2303116675278503E-2</v>
      </c>
      <c r="Y117">
        <v>7.75363989200306E-2</v>
      </c>
      <c r="Z117">
        <v>0.10065580371632001</v>
      </c>
      <c r="AA117">
        <v>0.122358727041937</v>
      </c>
      <c r="AB117">
        <v>0.143031375409785</v>
      </c>
      <c r="AC117">
        <v>0.15524105750779299</v>
      </c>
      <c r="AD117">
        <v>0.169075944971908</v>
      </c>
      <c r="AE117">
        <v>0.179358981096777</v>
      </c>
      <c r="AF117">
        <v>0.189220106702681</v>
      </c>
      <c r="AG117">
        <v>0.19993849339532399</v>
      </c>
      <c r="AH117">
        <v>0.21200413450304101</v>
      </c>
      <c r="AI117">
        <v>0.22605895002520901</v>
      </c>
      <c r="AJ117">
        <v>0.24189465047970099</v>
      </c>
      <c r="AK117">
        <v>0.25883673710225202</v>
      </c>
      <c r="AL117">
        <v>0.27659585146229099</v>
      </c>
      <c r="AM117">
        <v>0.29463295073568402</v>
      </c>
      <c r="AN117">
        <v>0.310055937931075</v>
      </c>
      <c r="AO117">
        <v>0.329110654183351</v>
      </c>
      <c r="AP117">
        <v>0.34932883543632398</v>
      </c>
      <c r="AQ117">
        <v>0.369160282704728</v>
      </c>
      <c r="AR117">
        <v>0.38802814781912998</v>
      </c>
      <c r="AS117">
        <v>0.40582406171372198</v>
      </c>
      <c r="AT117">
        <v>0.42220834573907201</v>
      </c>
      <c r="AU117">
        <v>0.43718777175292201</v>
      </c>
      <c r="AV117">
        <v>0.450780418913932</v>
      </c>
      <c r="AW117">
        <v>0.46234015996855499</v>
      </c>
    </row>
    <row r="118" spans="2:50" x14ac:dyDescent="0.2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s="39">
        <v>0.118627299918516</v>
      </c>
      <c r="X118">
        <v>0.128386412408554</v>
      </c>
      <c r="Y118">
        <v>0.14600825125521399</v>
      </c>
      <c r="Z118">
        <v>0.17233029690173399</v>
      </c>
      <c r="AA118">
        <v>0.19893535317163599</v>
      </c>
      <c r="AB118">
        <v>0.22435246533622999</v>
      </c>
      <c r="AC118">
        <v>0.24368186034446901</v>
      </c>
      <c r="AD118">
        <v>0.13612212762938999</v>
      </c>
      <c r="AE118">
        <v>0.160830404092071</v>
      </c>
      <c r="AF118">
        <v>0.18472973514718199</v>
      </c>
      <c r="AG118">
        <v>0.20549353062009301</v>
      </c>
      <c r="AH118">
        <v>0.223877048250198</v>
      </c>
      <c r="AI118">
        <v>0.25214983680148501</v>
      </c>
      <c r="AJ118">
        <v>0.28038219763488698</v>
      </c>
      <c r="AK118">
        <v>0.30837462021706602</v>
      </c>
      <c r="AL118">
        <v>0.33632968122587698</v>
      </c>
      <c r="AM118" s="39">
        <v>0.36420794506992699</v>
      </c>
      <c r="AN118">
        <v>0.45385136101301299</v>
      </c>
      <c r="AO118">
        <v>0.474751376309479</v>
      </c>
      <c r="AP118">
        <v>0.50168720348939799</v>
      </c>
      <c r="AQ118">
        <v>0.52866793968930903</v>
      </c>
      <c r="AR118">
        <v>0.55584156599908197</v>
      </c>
      <c r="AS118">
        <v>0.57742587152025404</v>
      </c>
      <c r="AT118">
        <v>0.60150595287160602</v>
      </c>
      <c r="AU118">
        <v>0.62528220710566995</v>
      </c>
      <c r="AV118">
        <v>0.64874864662269804</v>
      </c>
      <c r="AW118" s="39">
        <v>0.67129072451064198</v>
      </c>
    </row>
    <row r="119" spans="2:50" x14ac:dyDescent="0.2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>
        <v>0</v>
      </c>
      <c r="T119">
        <v>0</v>
      </c>
      <c r="U119">
        <v>0</v>
      </c>
      <c r="V119">
        <v>0</v>
      </c>
      <c r="W119" s="39">
        <v>2.3635261581222899E-3</v>
      </c>
      <c r="X119" s="39">
        <v>6.8789073394359603E-3</v>
      </c>
      <c r="Y119">
        <v>1.1956382857603001E-2</v>
      </c>
      <c r="Z119">
        <v>1.65389263960369E-2</v>
      </c>
      <c r="AA119">
        <v>1.9921861206162399E-2</v>
      </c>
      <c r="AB119">
        <v>2.1586420778318901E-2</v>
      </c>
      <c r="AC119">
        <v>2.06506905475967E-2</v>
      </c>
      <c r="AD119" s="39">
        <v>1.8188065991009399E-2</v>
      </c>
      <c r="AE119" s="39">
        <v>1.35596353693312E-2</v>
      </c>
      <c r="AF119" s="39">
        <v>7.5146134408843298E-3</v>
      </c>
      <c r="AG119" s="39">
        <v>6.2005564702705097E-4</v>
      </c>
      <c r="AH119">
        <v>-6.79829827989753E-3</v>
      </c>
      <c r="AI119" s="39">
        <v>-1.4570068331454199E-2</v>
      </c>
      <c r="AJ119" s="39">
        <v>-2.25647787678862E-2</v>
      </c>
      <c r="AK119" s="39">
        <v>-3.0665966636678199E-2</v>
      </c>
      <c r="AL119" s="39">
        <v>-3.8770168296764503E-2</v>
      </c>
      <c r="AM119" s="39">
        <v>-4.6809787677992702E-2</v>
      </c>
      <c r="AN119" s="39">
        <v>-5.49681086181808E-2</v>
      </c>
      <c r="AO119">
        <v>-6.2825484491302305E-2</v>
      </c>
      <c r="AP119">
        <v>-7.0695323271263696E-2</v>
      </c>
      <c r="AQ119">
        <v>-7.8754152297455499E-2</v>
      </c>
      <c r="AR119">
        <v>-8.7031229048173397E-2</v>
      </c>
      <c r="AS119">
        <v>-9.5378395247203096E-2</v>
      </c>
      <c r="AT119">
        <v>-0.10375007754016501</v>
      </c>
      <c r="AU119">
        <v>-0.11209617450116301</v>
      </c>
      <c r="AV119">
        <v>-0.120341668618784</v>
      </c>
      <c r="AW119">
        <v>-0.12845275807944401</v>
      </c>
    </row>
    <row r="120" spans="2:50" x14ac:dyDescent="0.2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>
        <v>0</v>
      </c>
      <c r="S120">
        <v>0</v>
      </c>
      <c r="T120" s="39">
        <v>0</v>
      </c>
      <c r="U120">
        <v>0</v>
      </c>
      <c r="V120" s="39">
        <v>0</v>
      </c>
      <c r="W120" s="39">
        <v>3.8642613877737299E-2</v>
      </c>
      <c r="X120">
        <v>4.3440478711342899E-2</v>
      </c>
      <c r="Y120">
        <v>3.6930577930194199E-2</v>
      </c>
      <c r="Z120">
        <v>2.1543783833322099E-2</v>
      </c>
      <c r="AA120">
        <v>-1.75039383720765E-4</v>
      </c>
      <c r="AB120">
        <v>-2.4558355113390901E-2</v>
      </c>
      <c r="AC120">
        <v>-5.8920727695055401E-2</v>
      </c>
      <c r="AD120">
        <v>-0.10478515678264901</v>
      </c>
      <c r="AE120">
        <v>-0.11691636041487601</v>
      </c>
      <c r="AF120">
        <v>-0.12469003083673801</v>
      </c>
      <c r="AG120">
        <v>-0.12981645027828601</v>
      </c>
      <c r="AH120">
        <v>-0.13277301759594401</v>
      </c>
      <c r="AI120">
        <v>-0.12913623629124901</v>
      </c>
      <c r="AJ120">
        <v>-0.122925567339204</v>
      </c>
      <c r="AK120" s="39">
        <v>-0.114939443259332</v>
      </c>
      <c r="AL120">
        <v>-0.10540162086112299</v>
      </c>
      <c r="AM120">
        <v>-9.4680089871135298E-2</v>
      </c>
      <c r="AN120">
        <v>-7.9423254481481007E-2</v>
      </c>
      <c r="AO120">
        <v>-7.6107226638189002E-2</v>
      </c>
      <c r="AP120">
        <v>-6.8506762236153401E-2</v>
      </c>
      <c r="AQ120">
        <v>-5.9390759054200798E-2</v>
      </c>
      <c r="AR120">
        <v>-4.91974814883833E-2</v>
      </c>
      <c r="AS120">
        <v>-3.9494757913771598E-2</v>
      </c>
      <c r="AT120">
        <v>-2.88569372581148E-2</v>
      </c>
      <c r="AU120">
        <v>-1.80589408862896E-2</v>
      </c>
      <c r="AV120">
        <v>-7.2308906094997703E-3</v>
      </c>
      <c r="AW120">
        <v>3.26415960816284E-3</v>
      </c>
    </row>
    <row r="121" spans="2:50" x14ac:dyDescent="0.2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>
        <v>0</v>
      </c>
      <c r="S121">
        <v>0</v>
      </c>
      <c r="T121">
        <v>0</v>
      </c>
      <c r="U121">
        <v>0</v>
      </c>
      <c r="V121" s="39">
        <v>0</v>
      </c>
      <c r="W121" s="39">
        <v>-7.2297799999995697E-3</v>
      </c>
      <c r="X121">
        <v>-1.6618499999999901E-2</v>
      </c>
      <c r="Y121">
        <v>-2.82344099999998E-2</v>
      </c>
      <c r="Z121">
        <v>-4.1775979999999997E-2</v>
      </c>
      <c r="AA121">
        <v>-5.6525760000000702E-2</v>
      </c>
      <c r="AB121">
        <v>-7.1744699999999606E-2</v>
      </c>
      <c r="AC121">
        <v>-8.6278559999999796E-2</v>
      </c>
      <c r="AD121" s="39">
        <v>-9.4026559999998899E-2</v>
      </c>
      <c r="AE121">
        <v>-0.10106725999999901</v>
      </c>
      <c r="AF121">
        <v>-0.10697300999999899</v>
      </c>
      <c r="AG121">
        <v>-0.1118483</v>
      </c>
      <c r="AH121">
        <v>-0.11595747000000101</v>
      </c>
      <c r="AI121">
        <v>-0.11975629</v>
      </c>
      <c r="AJ121">
        <v>-0.12335465999999901</v>
      </c>
      <c r="AK121" s="39">
        <v>-0.126808739999999</v>
      </c>
      <c r="AL121">
        <v>-0.13013432999999999</v>
      </c>
      <c r="AM121" s="39">
        <v>-0.13329711999999999</v>
      </c>
      <c r="AN121" s="39">
        <v>-0.13928932999999999</v>
      </c>
      <c r="AO121">
        <v>-0.14496852999999801</v>
      </c>
      <c r="AP121">
        <v>-0.15062519999999999</v>
      </c>
      <c r="AQ121">
        <v>-0.15609540999999899</v>
      </c>
      <c r="AR121">
        <v>-0.16120443999999901</v>
      </c>
      <c r="AS121" s="39">
        <v>-0.16571590999999999</v>
      </c>
      <c r="AT121" s="39">
        <v>-0.16969437000000001</v>
      </c>
      <c r="AU121">
        <v>-0.17312688000000001</v>
      </c>
      <c r="AV121">
        <v>-0.17603115999999999</v>
      </c>
      <c r="AW121">
        <v>-0.17839870999999899</v>
      </c>
    </row>
    <row r="122" spans="2:50" x14ac:dyDescent="0.2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s="39">
        <v>1.09906246581248E-2</v>
      </c>
      <c r="X122">
        <v>2.4734037690921001E-2</v>
      </c>
      <c r="Y122">
        <v>4.13612111600958E-2</v>
      </c>
      <c r="Z122">
        <v>6.04053100971002E-2</v>
      </c>
      <c r="AA122">
        <v>8.0789012199100604E-2</v>
      </c>
      <c r="AB122">
        <v>0.101426030786711</v>
      </c>
      <c r="AC122">
        <v>0.12063508031676599</v>
      </c>
      <c r="AD122">
        <v>0.12930466210045999</v>
      </c>
      <c r="AE122">
        <v>0.13723356814816501</v>
      </c>
      <c r="AF122">
        <v>0.14375440398199901</v>
      </c>
      <c r="AG122">
        <v>0.149040217083906</v>
      </c>
      <c r="AH122">
        <v>0.15349287342687401</v>
      </c>
      <c r="AI122">
        <v>0.15780994438259199</v>
      </c>
      <c r="AJ122">
        <v>0.16212029792117499</v>
      </c>
      <c r="AK122">
        <v>0.16642146448679901</v>
      </c>
      <c r="AL122">
        <v>0.17068311364554201</v>
      </c>
      <c r="AM122">
        <v>0.17480393587683199</v>
      </c>
      <c r="AN122">
        <v>0.18325810502648399</v>
      </c>
      <c r="AO122">
        <v>0.19107309824355401</v>
      </c>
      <c r="AP122">
        <v>0.19871567867346601</v>
      </c>
      <c r="AQ122">
        <v>0.20593932789769701</v>
      </c>
      <c r="AR122">
        <v>0.212515966157655</v>
      </c>
      <c r="AS122">
        <v>0.21811452731832401</v>
      </c>
      <c r="AT122">
        <v>0.22289984151140299</v>
      </c>
      <c r="AU122">
        <v>0.22690066260702099</v>
      </c>
      <c r="AV122">
        <v>0.230172006632933</v>
      </c>
      <c r="AW122">
        <v>0.23264898519670399</v>
      </c>
    </row>
    <row r="123" spans="2:50" x14ac:dyDescent="0.2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>
        <v>0</v>
      </c>
      <c r="T123">
        <v>0</v>
      </c>
      <c r="U123" s="39">
        <v>0</v>
      </c>
      <c r="V123">
        <v>0</v>
      </c>
      <c r="W123" s="39">
        <v>7.1521846024991103E-3</v>
      </c>
      <c r="X123">
        <v>1.97337293312616E-2</v>
      </c>
      <c r="Y123">
        <v>3.3895604646039197E-2</v>
      </c>
      <c r="Z123">
        <v>4.85365023835004E-2</v>
      </c>
      <c r="AA123">
        <v>6.3161409364220697E-2</v>
      </c>
      <c r="AB123" s="39">
        <v>7.7614920918178607E-2</v>
      </c>
      <c r="AC123">
        <v>8.9409957187536096E-2</v>
      </c>
      <c r="AD123">
        <v>0.103495590907076</v>
      </c>
      <c r="AE123">
        <v>0.11524809858063299</v>
      </c>
      <c r="AF123">
        <v>0.125629475522548</v>
      </c>
      <c r="AG123">
        <v>0.135577470839787</v>
      </c>
      <c r="AH123">
        <v>0.14535194272457999</v>
      </c>
      <c r="AI123">
        <v>0.155132087028264</v>
      </c>
      <c r="AJ123">
        <v>0.165021134463994</v>
      </c>
      <c r="AK123">
        <v>0.17503550720039401</v>
      </c>
      <c r="AL123">
        <v>0.185167409795261</v>
      </c>
      <c r="AM123">
        <v>0.195282311307476</v>
      </c>
      <c r="AN123">
        <v>0.20370329261818401</v>
      </c>
      <c r="AO123">
        <v>0.21353261575909299</v>
      </c>
      <c r="AP123">
        <v>0.224233369878756</v>
      </c>
      <c r="AQ123">
        <v>0.23518460130624799</v>
      </c>
      <c r="AR123">
        <v>0.246067695800822</v>
      </c>
      <c r="AS123">
        <v>0.25694496770618502</v>
      </c>
      <c r="AT123">
        <v>0.267388363673837</v>
      </c>
      <c r="AU123">
        <v>0.27716588320814101</v>
      </c>
      <c r="AV123">
        <v>0.28618198445375898</v>
      </c>
      <c r="AW123">
        <v>0.29426011147763997</v>
      </c>
    </row>
    <row r="124" spans="2:50" x14ac:dyDescent="0.2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>
        <v>0</v>
      </c>
      <c r="S124">
        <v>0</v>
      </c>
      <c r="T124" s="39">
        <v>0</v>
      </c>
      <c r="U124" s="39">
        <v>0</v>
      </c>
      <c r="V124">
        <v>0</v>
      </c>
      <c r="W124" s="39">
        <v>-6.8121661216946601E-3</v>
      </c>
      <c r="X124">
        <v>-1.7077504868912002E-2</v>
      </c>
      <c r="Y124">
        <v>-2.7009580035919301E-2</v>
      </c>
      <c r="Z124">
        <v>-3.4960461896271701E-2</v>
      </c>
      <c r="AA124">
        <v>-3.9481215615133597E-2</v>
      </c>
      <c r="AB124">
        <v>-3.9448255863039301E-2</v>
      </c>
      <c r="AC124">
        <v>-3.1624532263641002E-2</v>
      </c>
      <c r="AD124">
        <v>-2.0479241122628399E-2</v>
      </c>
      <c r="AE124">
        <v>-4.7743924574072897E-3</v>
      </c>
      <c r="AF124">
        <v>1.41044253473277E-2</v>
      </c>
      <c r="AG124">
        <v>3.5099809441563302E-2</v>
      </c>
      <c r="AH124">
        <v>5.7531938864596698E-2</v>
      </c>
      <c r="AI124">
        <v>8.0823444737187999E-2</v>
      </c>
      <c r="AJ124">
        <v>0.10457317338739</v>
      </c>
      <c r="AK124">
        <v>0.12847055148539299</v>
      </c>
      <c r="AL124">
        <v>0.15222710186497601</v>
      </c>
      <c r="AM124">
        <v>0.175679057015099</v>
      </c>
      <c r="AN124">
        <v>0.200321814679327</v>
      </c>
      <c r="AO124">
        <v>0.22470550947844001</v>
      </c>
      <c r="AP124">
        <v>0.249244471667986</v>
      </c>
      <c r="AQ124">
        <v>0.27417380938712299</v>
      </c>
      <c r="AR124">
        <v>0.29949941803608598</v>
      </c>
      <c r="AS124">
        <v>0.32482031019005397</v>
      </c>
      <c r="AT124">
        <v>0.35009151329552501</v>
      </c>
      <c r="AU124">
        <v>0.37518786747585597</v>
      </c>
      <c r="AV124">
        <v>0.39992551329481801</v>
      </c>
      <c r="AW124">
        <v>0.42422945227298398</v>
      </c>
    </row>
    <row r="125" spans="2:50" x14ac:dyDescent="0.2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>
        <v>-6.7625000000001701E-4</v>
      </c>
      <c r="X125">
        <v>1.0320699999996599E-3</v>
      </c>
      <c r="Y125">
        <v>7.0063599999996198E-3</v>
      </c>
      <c r="Z125" s="39">
        <v>1.68810900000003E-2</v>
      </c>
      <c r="AA125">
        <v>3.00473299999999E-2</v>
      </c>
      <c r="AB125">
        <v>4.5680740000000199E-2</v>
      </c>
      <c r="AC125">
        <v>6.3991729999999997E-2</v>
      </c>
      <c r="AD125">
        <v>7.8373050000000305E-2</v>
      </c>
      <c r="AE125">
        <v>9.1010970000000094E-2</v>
      </c>
      <c r="AF125">
        <v>0.10147944</v>
      </c>
      <c r="AG125">
        <v>0.10979135</v>
      </c>
      <c r="AH125">
        <v>0.11628110999999999</v>
      </c>
      <c r="AI125">
        <v>0.12137742999999999</v>
      </c>
      <c r="AJ125">
        <v>0.1254536</v>
      </c>
      <c r="AK125">
        <v>0.12878427000000001</v>
      </c>
      <c r="AL125">
        <v>0.13153143</v>
      </c>
      <c r="AM125">
        <v>0.13383436000000001</v>
      </c>
      <c r="AN125">
        <v>0.13791034999999899</v>
      </c>
      <c r="AO125" s="39">
        <v>0.14201864</v>
      </c>
      <c r="AP125" s="39">
        <v>0.14636393</v>
      </c>
      <c r="AQ125" s="39">
        <v>0.15088770000000001</v>
      </c>
      <c r="AR125">
        <v>0.15536058</v>
      </c>
      <c r="AS125">
        <v>0.15934859999999901</v>
      </c>
      <c r="AT125" s="39">
        <v>0.16283933</v>
      </c>
      <c r="AU125">
        <v>0.16578034</v>
      </c>
      <c r="AV125">
        <v>0.168122299999999</v>
      </c>
      <c r="AW125">
        <v>0.16989752999999999</v>
      </c>
    </row>
    <row r="126" spans="2:50" x14ac:dyDescent="0.2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>
        <v>0</v>
      </c>
      <c r="R126" s="39">
        <v>0</v>
      </c>
      <c r="S126">
        <v>0</v>
      </c>
      <c r="T126">
        <v>0</v>
      </c>
      <c r="U126" s="39">
        <v>0</v>
      </c>
      <c r="V126">
        <v>0</v>
      </c>
      <c r="W126" s="39">
        <v>-1.3797812831273199E-2</v>
      </c>
      <c r="X126">
        <v>-2.4414393859339901E-2</v>
      </c>
      <c r="Y126">
        <v>-4.0540338320005302E-2</v>
      </c>
      <c r="Z126">
        <v>-6.0889029473920601E-2</v>
      </c>
      <c r="AA126">
        <v>-8.25637973699722E-2</v>
      </c>
      <c r="AB126">
        <v>-0.103499322879474</v>
      </c>
      <c r="AC126">
        <v>-0.12361282733215299</v>
      </c>
      <c r="AD126">
        <v>-0.12375081963713599</v>
      </c>
      <c r="AE126">
        <v>-0.12726581767261699</v>
      </c>
      <c r="AF126">
        <v>-0.12648803288504101</v>
      </c>
      <c r="AG126">
        <v>-0.12274688485393</v>
      </c>
      <c r="AH126">
        <v>-0.117547687649566</v>
      </c>
      <c r="AI126">
        <v>-0.11305489886169701</v>
      </c>
      <c r="AJ126">
        <v>-0.1099042968285</v>
      </c>
      <c r="AK126">
        <v>-0.108382568792009</v>
      </c>
      <c r="AL126">
        <v>-0.108758156541399</v>
      </c>
      <c r="AM126">
        <v>-0.111051955615815</v>
      </c>
      <c r="AN126">
        <v>-0.123952638630153</v>
      </c>
      <c r="AO126">
        <v>-0.13629273876296599</v>
      </c>
      <c r="AP126">
        <v>-0.15203578374820501</v>
      </c>
      <c r="AQ126">
        <v>-0.17032118302423499</v>
      </c>
      <c r="AR126">
        <v>-0.19069655403727201</v>
      </c>
      <c r="AS126">
        <v>-0.21280380139184699</v>
      </c>
      <c r="AT126">
        <v>-0.236594859277383</v>
      </c>
      <c r="AU126">
        <v>-0.26210405615495402</v>
      </c>
      <c r="AV126">
        <v>-0.28930735238216199</v>
      </c>
      <c r="AW126">
        <v>-0.31762844116709399</v>
      </c>
    </row>
    <row r="127" spans="2:50" x14ac:dyDescent="0.2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>
        <v>0</v>
      </c>
      <c r="T127">
        <v>0</v>
      </c>
      <c r="U127">
        <v>0</v>
      </c>
      <c r="V127">
        <v>0</v>
      </c>
      <c r="W127">
        <v>5.0182999999995304E-4</v>
      </c>
      <c r="X127" s="39">
        <v>-4.4382500000002198E-3</v>
      </c>
      <c r="Y127">
        <v>-8.24109000000031E-3</v>
      </c>
      <c r="Z127">
        <v>-9.1926499999998804E-3</v>
      </c>
      <c r="AA127">
        <v>-7.5473900000004503E-3</v>
      </c>
      <c r="AB127">
        <v>-3.6606599999995599E-3</v>
      </c>
      <c r="AC127">
        <v>3.0931999999983501E-4</v>
      </c>
      <c r="AD127">
        <v>9.6111100000000702E-3</v>
      </c>
      <c r="AE127">
        <v>1.7566400000000201E-2</v>
      </c>
      <c r="AF127">
        <v>2.32766999999998E-2</v>
      </c>
      <c r="AG127">
        <v>2.7353610000000202E-2</v>
      </c>
      <c r="AH127">
        <v>2.9676749999999901E-2</v>
      </c>
      <c r="AI127">
        <v>3.0231270000000102E-2</v>
      </c>
      <c r="AJ127">
        <v>2.9385640000000001E-2</v>
      </c>
      <c r="AK127">
        <v>2.7699600000000098E-2</v>
      </c>
      <c r="AL127">
        <v>2.5447779999999899E-2</v>
      </c>
      <c r="AM127">
        <v>2.282033E-2</v>
      </c>
      <c r="AN127">
        <v>1.857982E-2</v>
      </c>
      <c r="AO127">
        <v>1.4441630000000099E-2</v>
      </c>
      <c r="AP127">
        <v>1.0705470000000101E-2</v>
      </c>
      <c r="AQ127">
        <v>7.10021000000019E-3</v>
      </c>
      <c r="AR127">
        <v>3.72707999999992E-3</v>
      </c>
      <c r="AS127">
        <v>4.1983999999987899E-4</v>
      </c>
      <c r="AT127">
        <v>-3.1972400000000001E-3</v>
      </c>
      <c r="AU127">
        <v>-7.1337899999999298E-3</v>
      </c>
      <c r="AV127">
        <v>-1.12755299999999E-2</v>
      </c>
      <c r="AW127">
        <v>-1.554434E-2</v>
      </c>
    </row>
    <row r="128" spans="2:50" x14ac:dyDescent="0.25">
      <c r="B128" t="s">
        <v>227</v>
      </c>
      <c r="C128">
        <v>96.864573571087007</v>
      </c>
      <c r="D128">
        <v>98.419765631504902</v>
      </c>
      <c r="E128">
        <v>100</v>
      </c>
      <c r="F128">
        <v>102.45615838701001</v>
      </c>
      <c r="G128">
        <v>102.392830960919</v>
      </c>
      <c r="H128">
        <v>99.213186966560599</v>
      </c>
      <c r="I128">
        <v>101.408703162935</v>
      </c>
      <c r="J128">
        <v>103.499956662744</v>
      </c>
      <c r="K128">
        <v>103.82473105375399</v>
      </c>
      <c r="L128">
        <v>104.19516274743199</v>
      </c>
      <c r="M128">
        <v>105.207195122708</v>
      </c>
      <c r="N128">
        <v>105.932287899597</v>
      </c>
      <c r="O128">
        <v>108.70229486808699</v>
      </c>
      <c r="P128">
        <v>111.577966387315</v>
      </c>
      <c r="Q128">
        <v>114.548463177861</v>
      </c>
      <c r="R128">
        <v>117.604088002841</v>
      </c>
      <c r="S128">
        <v>120.780599264198</v>
      </c>
      <c r="T128">
        <v>122.817773990316</v>
      </c>
      <c r="U128">
        <v>124.714365891451</v>
      </c>
      <c r="V128">
        <v>126.96785936386</v>
      </c>
      <c r="W128">
        <v>128.58037562513701</v>
      </c>
      <c r="X128">
        <v>130.13454647013</v>
      </c>
      <c r="Y128">
        <v>131.317873552225</v>
      </c>
      <c r="Z128">
        <v>132.91900014947001</v>
      </c>
      <c r="AA128">
        <v>134.70591071019999</v>
      </c>
      <c r="AB128">
        <v>136.62641579366601</v>
      </c>
      <c r="AC128">
        <v>138.668314433066</v>
      </c>
      <c r="AD128">
        <v>140.808595871021</v>
      </c>
      <c r="AE128">
        <v>143.00101706683401</v>
      </c>
      <c r="AF128">
        <v>145.211978887828</v>
      </c>
      <c r="AG128">
        <v>147.435333491411</v>
      </c>
      <c r="AH128">
        <v>149.710012179317</v>
      </c>
      <c r="AI128">
        <v>151.96201057298001</v>
      </c>
      <c r="AJ128">
        <v>154.261881915929</v>
      </c>
      <c r="AK128">
        <v>156.658990695326</v>
      </c>
      <c r="AL128">
        <v>159.12063644126201</v>
      </c>
      <c r="AM128">
        <v>161.64450242623201</v>
      </c>
      <c r="AN128">
        <v>164.26571965355399</v>
      </c>
      <c r="AO128">
        <v>166.95886802235199</v>
      </c>
      <c r="AP128">
        <v>169.72555780043299</v>
      </c>
      <c r="AQ128">
        <v>172.59043518638501</v>
      </c>
      <c r="AR128">
        <v>175.470769317513</v>
      </c>
      <c r="AS128">
        <v>178.42738073640001</v>
      </c>
      <c r="AT128">
        <v>181.40229476733899</v>
      </c>
      <c r="AU128">
        <v>184.386573248324</v>
      </c>
      <c r="AV128">
        <v>187.389681488989</v>
      </c>
      <c r="AW128">
        <v>190.562542773101</v>
      </c>
      <c r="AX128">
        <v>178.52723229718001</v>
      </c>
    </row>
    <row r="129" spans="2:50" x14ac:dyDescent="0.2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-0.66498511992109099</v>
      </c>
      <c r="X129">
        <v>-1.30919796912912</v>
      </c>
      <c r="Y129">
        <v>-1.9876681069961399</v>
      </c>
      <c r="Z129">
        <v>-2.75822701840685</v>
      </c>
      <c r="AA129">
        <v>-3.5849647367840101</v>
      </c>
      <c r="AB129">
        <v>-4.4526912184960299</v>
      </c>
      <c r="AC129">
        <v>-5.3515516397384797</v>
      </c>
      <c r="AD129">
        <v>-6.0194376756032</v>
      </c>
      <c r="AE129">
        <v>-6.6844536706599698</v>
      </c>
      <c r="AF129">
        <v>-7.3424280627358396</v>
      </c>
      <c r="AG129">
        <v>-7.9984505967028303</v>
      </c>
      <c r="AH129">
        <v>-8.6469059559843799</v>
      </c>
      <c r="AI129">
        <v>-9.2774241180359702</v>
      </c>
      <c r="AJ129">
        <v>-9.9011252679232697</v>
      </c>
      <c r="AK129">
        <v>-10.5150619563959</v>
      </c>
      <c r="AL129">
        <v>-11.120271389937299</v>
      </c>
      <c r="AM129">
        <v>-11.7149300509239</v>
      </c>
      <c r="AN129">
        <v>-12.3480564810929</v>
      </c>
      <c r="AO129">
        <v>-12.969776587054699</v>
      </c>
      <c r="AP129">
        <v>-13.573998459498799</v>
      </c>
      <c r="AQ129">
        <v>-14.159117879992699</v>
      </c>
      <c r="AR129">
        <v>-14.725975515162</v>
      </c>
      <c r="AS129">
        <v>-15.205324611240901</v>
      </c>
      <c r="AT129">
        <v>-15.643841903907999</v>
      </c>
      <c r="AU129">
        <v>-16.051792858976199</v>
      </c>
      <c r="AV129">
        <v>-16.430161424249501</v>
      </c>
      <c r="AW129">
        <v>-16.772961121115699</v>
      </c>
    </row>
    <row r="130" spans="2:50" x14ac:dyDescent="0.25">
      <c r="B130" t="s">
        <v>229</v>
      </c>
      <c r="C130">
        <v>96.864644396620704</v>
      </c>
      <c r="D130">
        <v>98.419837594165401</v>
      </c>
      <c r="E130">
        <v>100</v>
      </c>
      <c r="F130">
        <v>99.540932874229796</v>
      </c>
      <c r="G130">
        <v>95.282101005334297</v>
      </c>
      <c r="H130">
        <v>89.910115771915699</v>
      </c>
      <c r="I130">
        <v>90.023278872257805</v>
      </c>
      <c r="J130">
        <v>88.392686054283999</v>
      </c>
      <c r="K130">
        <v>84.243193598679497</v>
      </c>
      <c r="L130">
        <v>81.800171985393703</v>
      </c>
      <c r="M130">
        <v>80.690764322540005</v>
      </c>
      <c r="N130">
        <v>80.096100990458197</v>
      </c>
      <c r="O130">
        <v>79.661354769439299</v>
      </c>
      <c r="P130">
        <v>77.775367800381005</v>
      </c>
      <c r="Q130">
        <v>74.9884915015963</v>
      </c>
      <c r="R130">
        <v>73.038459374797398</v>
      </c>
      <c r="S130">
        <v>70.648828728018501</v>
      </c>
      <c r="T130">
        <v>69.121761751224795</v>
      </c>
      <c r="U130">
        <v>68.197197097345907</v>
      </c>
      <c r="V130">
        <v>67.710293255818002</v>
      </c>
      <c r="W130">
        <v>66.351306878272794</v>
      </c>
      <c r="X130">
        <v>64.9213451334155</v>
      </c>
      <c r="Y130">
        <v>63.760622842379398</v>
      </c>
      <c r="Z130">
        <v>62.7687025153718</v>
      </c>
      <c r="AA130">
        <v>61.856332331397397</v>
      </c>
      <c r="AB130">
        <v>61.009158240918303</v>
      </c>
      <c r="AC130">
        <v>60.204742937715302</v>
      </c>
      <c r="AD130">
        <v>59.461599818959797</v>
      </c>
      <c r="AE130">
        <v>58.721011305444399</v>
      </c>
      <c r="AF130">
        <v>57.914921966961202</v>
      </c>
      <c r="AG130">
        <v>57.1527153306521</v>
      </c>
      <c r="AH130">
        <v>56.402373702963601</v>
      </c>
      <c r="AI130">
        <v>55.686482701599701</v>
      </c>
      <c r="AJ130">
        <v>54.974184373562501</v>
      </c>
      <c r="AK130">
        <v>54.285103295405797</v>
      </c>
      <c r="AL130">
        <v>53.611373073598898</v>
      </c>
      <c r="AM130">
        <v>52.949563519334198</v>
      </c>
      <c r="AN130">
        <v>52.237241270089903</v>
      </c>
      <c r="AO130">
        <v>51.5123178679573</v>
      </c>
      <c r="AP130">
        <v>50.7897512325736</v>
      </c>
      <c r="AQ130">
        <v>50.089272766089998</v>
      </c>
      <c r="AR130">
        <v>49.397560400062702</v>
      </c>
      <c r="AS130">
        <v>48.921260953227304</v>
      </c>
      <c r="AT130">
        <v>48.4940924315828</v>
      </c>
      <c r="AU130">
        <v>48.092906653523002</v>
      </c>
      <c r="AV130">
        <v>47.721300402779498</v>
      </c>
      <c r="AW130">
        <v>47.4226610890003</v>
      </c>
      <c r="AX130">
        <v>9.0244863084901095</v>
      </c>
    </row>
    <row r="131" spans="2:50" x14ac:dyDescent="0.2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770486.32189999998</v>
      </c>
      <c r="T131">
        <v>782314.47499999998</v>
      </c>
      <c r="U131">
        <v>789827.6925</v>
      </c>
      <c r="V131">
        <v>798819.63410000002</v>
      </c>
      <c r="W131">
        <v>804256.49199999997</v>
      </c>
      <c r="X131">
        <v>809532.83770000003</v>
      </c>
      <c r="Y131">
        <v>814239.72869999998</v>
      </c>
      <c r="Z131">
        <v>821373.96569999994</v>
      </c>
      <c r="AA131">
        <v>829977.15879999998</v>
      </c>
      <c r="AB131">
        <v>839804.37199999997</v>
      </c>
      <c r="AC131">
        <v>850701.12860000005</v>
      </c>
      <c r="AD131">
        <v>862483.64020000002</v>
      </c>
      <c r="AE131">
        <v>874848.88410000002</v>
      </c>
      <c r="AF131">
        <v>887564.02960000001</v>
      </c>
      <c r="AG131">
        <v>900529.75520000001</v>
      </c>
      <c r="AH131">
        <v>913805.60439999995</v>
      </c>
      <c r="AI131">
        <v>927183.84600000002</v>
      </c>
      <c r="AJ131">
        <v>940923.40650000004</v>
      </c>
      <c r="AK131">
        <v>955139.18640000001</v>
      </c>
      <c r="AL131">
        <v>969776.17200000002</v>
      </c>
      <c r="AM131">
        <v>984845.2219</v>
      </c>
      <c r="AN131">
        <v>1000406.846</v>
      </c>
      <c r="AO131">
        <v>1016426.803</v>
      </c>
      <c r="AP131">
        <v>1032856.546</v>
      </c>
      <c r="AQ131">
        <v>1049703.314</v>
      </c>
      <c r="AR131">
        <v>1066723.74</v>
      </c>
      <c r="AS131">
        <v>1084002.6810000001</v>
      </c>
      <c r="AT131">
        <v>1101313.23</v>
      </c>
      <c r="AU131">
        <v>1118644.5490000001</v>
      </c>
      <c r="AV131">
        <v>1136005.0490000001</v>
      </c>
      <c r="AW131">
        <v>1153688.4620000001</v>
      </c>
    </row>
    <row r="132" spans="2:50" x14ac:dyDescent="0.2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13733631.43</v>
      </c>
      <c r="T132">
        <v>13699488.67</v>
      </c>
      <c r="U132">
        <v>13679095.050000001</v>
      </c>
      <c r="V132">
        <v>13937847.77</v>
      </c>
      <c r="W132">
        <v>13873165.01</v>
      </c>
      <c r="X132">
        <v>13814697.57</v>
      </c>
      <c r="Y132">
        <v>13581435.539999999</v>
      </c>
      <c r="Z132">
        <v>13471826.85</v>
      </c>
      <c r="AA132">
        <v>13386338.460000001</v>
      </c>
      <c r="AB132">
        <v>13306715.6</v>
      </c>
      <c r="AC132">
        <v>13241654.960000001</v>
      </c>
      <c r="AD132">
        <v>13204708.060000001</v>
      </c>
      <c r="AE132">
        <v>13169398.48</v>
      </c>
      <c r="AF132">
        <v>13135875.76</v>
      </c>
      <c r="AG132">
        <v>13106358.369999999</v>
      </c>
      <c r="AH132">
        <v>13101073.130000001</v>
      </c>
      <c r="AI132">
        <v>13073807.439999999</v>
      </c>
      <c r="AJ132">
        <v>13045005.789999999</v>
      </c>
      <c r="AK132">
        <v>13043563.140000001</v>
      </c>
      <c r="AL132">
        <v>13046337.560000001</v>
      </c>
      <c r="AM132">
        <v>13049902.34</v>
      </c>
      <c r="AN132">
        <v>13070821.220000001</v>
      </c>
      <c r="AO132">
        <v>13089828.199999999</v>
      </c>
      <c r="AP132">
        <v>13116236.539999999</v>
      </c>
      <c r="AQ132">
        <v>13166578.810000001</v>
      </c>
      <c r="AR132">
        <v>13208678.35</v>
      </c>
      <c r="AS132">
        <v>13263026.300000001</v>
      </c>
      <c r="AT132">
        <v>13323213.310000001</v>
      </c>
      <c r="AU132">
        <v>13378486.619999999</v>
      </c>
      <c r="AV132">
        <v>13435501.32</v>
      </c>
      <c r="AW132">
        <v>13554427.26</v>
      </c>
    </row>
    <row r="133" spans="2:50" x14ac:dyDescent="0.2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14504117.75</v>
      </c>
      <c r="T133">
        <v>14481803.15</v>
      </c>
      <c r="U133">
        <v>14468922.74</v>
      </c>
      <c r="V133">
        <v>14736667.4</v>
      </c>
      <c r="W133">
        <v>14677421.5</v>
      </c>
      <c r="X133">
        <v>14624230.41</v>
      </c>
      <c r="Y133">
        <v>14395675.27</v>
      </c>
      <c r="Z133">
        <v>14293200.82</v>
      </c>
      <c r="AA133">
        <v>14216315.619999999</v>
      </c>
      <c r="AB133">
        <v>14146519.970000001</v>
      </c>
      <c r="AC133">
        <v>14092356.09</v>
      </c>
      <c r="AD133">
        <v>14067191.699999999</v>
      </c>
      <c r="AE133">
        <v>14044247.359999999</v>
      </c>
      <c r="AF133">
        <v>14023439.789999999</v>
      </c>
      <c r="AG133">
        <v>14006888.130000001</v>
      </c>
      <c r="AH133">
        <v>14014878.73</v>
      </c>
      <c r="AI133">
        <v>14000991.289999999</v>
      </c>
      <c r="AJ133">
        <v>13985929.189999999</v>
      </c>
      <c r="AK133">
        <v>13998702.32</v>
      </c>
      <c r="AL133">
        <v>14016113.73</v>
      </c>
      <c r="AM133">
        <v>14034747.560000001</v>
      </c>
      <c r="AN133">
        <v>14071228.060000001</v>
      </c>
      <c r="AO133">
        <v>14106255</v>
      </c>
      <c r="AP133">
        <v>14149093.09</v>
      </c>
      <c r="AQ133">
        <v>14216282.130000001</v>
      </c>
      <c r="AR133">
        <v>14275402.09</v>
      </c>
      <c r="AS133">
        <v>14347028.98</v>
      </c>
      <c r="AT133">
        <v>14424526.539999999</v>
      </c>
      <c r="AU133">
        <v>14497131.17</v>
      </c>
      <c r="AV133">
        <v>14571506.369999999</v>
      </c>
      <c r="AW133">
        <v>14708115.720000001</v>
      </c>
    </row>
    <row r="134" spans="2:50" x14ac:dyDescent="0.2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157847660.19999999</v>
      </c>
      <c r="G134">
        <v>153240960.40000001</v>
      </c>
      <c r="H134">
        <v>152660470.30000001</v>
      </c>
      <c r="I134">
        <v>149311918.09999999</v>
      </c>
      <c r="J134">
        <v>145363410.80000001</v>
      </c>
      <c r="K134">
        <v>140677831.40000001</v>
      </c>
      <c r="L134">
        <v>137086527.19999999</v>
      </c>
      <c r="M134">
        <v>134064573.5</v>
      </c>
      <c r="N134">
        <v>132672552.40000001</v>
      </c>
      <c r="O134">
        <v>130685145.59999999</v>
      </c>
      <c r="P134">
        <v>127041473.40000001</v>
      </c>
      <c r="Q134">
        <v>122330142</v>
      </c>
      <c r="R134">
        <v>118646153.5</v>
      </c>
      <c r="S134">
        <v>116491298.90000001</v>
      </c>
      <c r="T134">
        <v>113827948.59999999</v>
      </c>
      <c r="U134">
        <v>111764409.5</v>
      </c>
      <c r="V134">
        <v>109760228.5</v>
      </c>
      <c r="W134">
        <v>107383676.7</v>
      </c>
      <c r="X134">
        <v>104774013.7</v>
      </c>
      <c r="Y134">
        <v>102448192.8</v>
      </c>
      <c r="Z134">
        <v>100170427.09999999</v>
      </c>
      <c r="AA134">
        <v>97950706.510000005</v>
      </c>
      <c r="AB134">
        <v>95774282.590000004</v>
      </c>
      <c r="AC134">
        <v>93596067.129999995</v>
      </c>
      <c r="AD134">
        <v>91377843.310000002</v>
      </c>
      <c r="AE134">
        <v>89098039.579999998</v>
      </c>
      <c r="AF134">
        <v>86753756.400000006</v>
      </c>
      <c r="AG134">
        <v>84334984.489999995</v>
      </c>
      <c r="AH134">
        <v>81855570.790000007</v>
      </c>
      <c r="AI134">
        <v>79397906.590000004</v>
      </c>
      <c r="AJ134">
        <v>76887870.230000004</v>
      </c>
      <c r="AK134">
        <v>74339014.849999994</v>
      </c>
      <c r="AL134">
        <v>71755980.569999903</v>
      </c>
      <c r="AM134">
        <v>69153148.900000006</v>
      </c>
      <c r="AN134">
        <v>66464581.399999999</v>
      </c>
      <c r="AO134">
        <v>63767300.289999999</v>
      </c>
      <c r="AP134">
        <v>61081579.049999997</v>
      </c>
      <c r="AQ134">
        <v>58427721.869999997</v>
      </c>
      <c r="AR134">
        <v>55816766.159999996</v>
      </c>
      <c r="AS134">
        <v>53264455.530000001</v>
      </c>
      <c r="AT134">
        <v>50768651.710000001</v>
      </c>
      <c r="AU134">
        <v>48340436.450000003</v>
      </c>
      <c r="AV134">
        <v>45990145.759999998</v>
      </c>
      <c r="AW134">
        <v>43739545.960000001</v>
      </c>
    </row>
    <row r="135" spans="2:50" x14ac:dyDescent="0.25">
      <c r="B135" t="s">
        <v>234</v>
      </c>
      <c r="C135">
        <v>1098851.8998263199</v>
      </c>
      <c r="D135">
        <v>1116494.32251175</v>
      </c>
      <c r="E135">
        <v>1134420</v>
      </c>
      <c r="F135">
        <v>1107052.5719999999</v>
      </c>
      <c r="G135">
        <v>1078146.865</v>
      </c>
      <c r="H135">
        <v>1048796.3189999999</v>
      </c>
      <c r="I135">
        <v>1024476.2879999999</v>
      </c>
      <c r="J135">
        <v>999982.36459999997</v>
      </c>
      <c r="K135">
        <v>972486.67460000003</v>
      </c>
      <c r="L135">
        <v>942185.86769999994</v>
      </c>
      <c r="M135">
        <v>912697.90190000006</v>
      </c>
      <c r="N135">
        <v>887028.15300000005</v>
      </c>
      <c r="O135">
        <v>868010.31610000005</v>
      </c>
      <c r="P135">
        <v>852670.18920000002</v>
      </c>
      <c r="Q135">
        <v>835835.1716</v>
      </c>
      <c r="R135">
        <v>812616.23699999996</v>
      </c>
      <c r="S135">
        <v>787889.64650000003</v>
      </c>
      <c r="T135">
        <v>760023.77769999998</v>
      </c>
      <c r="U135">
        <v>731018.85549999995</v>
      </c>
      <c r="V135">
        <v>699105.16810000001</v>
      </c>
      <c r="W135">
        <v>668081.53460000001</v>
      </c>
      <c r="X135">
        <v>638186.21569999994</v>
      </c>
      <c r="Y135">
        <v>610704.78500000003</v>
      </c>
      <c r="Z135">
        <v>586630.67279999994</v>
      </c>
      <c r="AA135">
        <v>565475.90020000003</v>
      </c>
      <c r="AB135">
        <v>546703.19949999999</v>
      </c>
      <c r="AC135">
        <v>529782.25159999996</v>
      </c>
      <c r="AD135">
        <v>514309.93520000001</v>
      </c>
      <c r="AE135">
        <v>499988.67560000002</v>
      </c>
      <c r="AF135">
        <v>486608.41720000003</v>
      </c>
      <c r="AG135">
        <v>474016.09590000001</v>
      </c>
      <c r="AH135">
        <v>462110.0747</v>
      </c>
      <c r="AI135">
        <v>450785.25410000002</v>
      </c>
      <c r="AJ135">
        <v>439959.96389999997</v>
      </c>
      <c r="AK135">
        <v>429581.88089999999</v>
      </c>
      <c r="AL135">
        <v>419596.75390000001</v>
      </c>
      <c r="AM135">
        <v>409954.66070000001</v>
      </c>
      <c r="AN135">
        <v>400598.49969999999</v>
      </c>
      <c r="AO135">
        <v>391410.49369999999</v>
      </c>
      <c r="AP135">
        <v>382333.84600000002</v>
      </c>
      <c r="AQ135">
        <v>373365.88890000002</v>
      </c>
      <c r="AR135">
        <v>364510.15460000001</v>
      </c>
      <c r="AS135">
        <v>355766.85609999998</v>
      </c>
      <c r="AT135">
        <v>347104.18359999999</v>
      </c>
      <c r="AU135">
        <v>338507.12160000001</v>
      </c>
      <c r="AV135">
        <v>329979.55119999999</v>
      </c>
      <c r="AW135">
        <v>321632.21789999999</v>
      </c>
    </row>
    <row r="136" spans="2:50" x14ac:dyDescent="0.25">
      <c r="B136" t="s">
        <v>235</v>
      </c>
      <c r="C136">
        <v>1098851.8998263199</v>
      </c>
      <c r="D136">
        <v>1116494.32251175</v>
      </c>
      <c r="E136">
        <v>1134420</v>
      </c>
      <c r="F136">
        <v>1107052.5719999999</v>
      </c>
      <c r="G136">
        <v>1078146.865</v>
      </c>
      <c r="H136">
        <v>1048796.3189999999</v>
      </c>
      <c r="I136">
        <v>1024476.2879999999</v>
      </c>
      <c r="J136">
        <v>999982.36459999997</v>
      </c>
      <c r="K136">
        <v>972486.67460000003</v>
      </c>
      <c r="L136">
        <v>942185.86769999994</v>
      </c>
      <c r="M136">
        <v>912697.90190000006</v>
      </c>
      <c r="N136">
        <v>887028.15300000005</v>
      </c>
      <c r="O136">
        <v>868010.31610000005</v>
      </c>
      <c r="P136">
        <v>852670.18920000002</v>
      </c>
      <c r="Q136">
        <v>835835.1716</v>
      </c>
      <c r="R136">
        <v>812616.23699999996</v>
      </c>
      <c r="S136">
        <v>787889.64650000003</v>
      </c>
      <c r="T136">
        <v>760023.77769999998</v>
      </c>
      <c r="U136">
        <v>731018.85549999995</v>
      </c>
      <c r="V136">
        <v>699105.16810000001</v>
      </c>
      <c r="W136">
        <v>668081.53460000001</v>
      </c>
      <c r="X136">
        <v>638186.21569999994</v>
      </c>
      <c r="Y136">
        <v>610704.78500000003</v>
      </c>
      <c r="Z136">
        <v>586630.67279999994</v>
      </c>
      <c r="AA136">
        <v>565475.90020000003</v>
      </c>
      <c r="AB136">
        <v>546703.19949999999</v>
      </c>
      <c r="AC136">
        <v>529782.25159999996</v>
      </c>
      <c r="AD136">
        <v>514309.93520000001</v>
      </c>
      <c r="AE136">
        <v>499988.67560000002</v>
      </c>
      <c r="AF136">
        <v>486608.41720000003</v>
      </c>
      <c r="AG136">
        <v>474016.09590000001</v>
      </c>
      <c r="AH136">
        <v>462110.0747</v>
      </c>
      <c r="AI136">
        <v>450785.25410000002</v>
      </c>
      <c r="AJ136">
        <v>439959.96389999997</v>
      </c>
      <c r="AK136">
        <v>429581.88089999999</v>
      </c>
      <c r="AL136">
        <v>419596.75390000001</v>
      </c>
      <c r="AM136">
        <v>409954.66070000001</v>
      </c>
      <c r="AN136">
        <v>400598.49969999999</v>
      </c>
      <c r="AO136">
        <v>391410.49369999999</v>
      </c>
      <c r="AP136">
        <v>382333.84600000002</v>
      </c>
      <c r="AQ136">
        <v>373365.88890000002</v>
      </c>
      <c r="AR136">
        <v>364510.15460000001</v>
      </c>
      <c r="AS136">
        <v>355766.85609999998</v>
      </c>
      <c r="AT136">
        <v>347104.18359999999</v>
      </c>
      <c r="AU136">
        <v>338507.12160000001</v>
      </c>
      <c r="AV136">
        <v>329979.55119999999</v>
      </c>
      <c r="AW136">
        <v>321632.21789999999</v>
      </c>
    </row>
    <row r="137" spans="2:50" x14ac:dyDescent="0.25">
      <c r="B137" t="s">
        <v>236</v>
      </c>
      <c r="C137">
        <v>116773651.530883</v>
      </c>
      <c r="D137">
        <v>118648490.27771901</v>
      </c>
      <c r="E137">
        <v>120553430.2</v>
      </c>
      <c r="F137">
        <v>118044506</v>
      </c>
      <c r="G137">
        <v>114466893.59999999</v>
      </c>
      <c r="H137">
        <v>114343500.40000001</v>
      </c>
      <c r="I137">
        <v>111255138.09999999</v>
      </c>
      <c r="J137">
        <v>108276383.2</v>
      </c>
      <c r="K137">
        <v>105093586.3</v>
      </c>
      <c r="L137">
        <v>102561566.3</v>
      </c>
      <c r="M137">
        <v>100282370.5</v>
      </c>
      <c r="N137">
        <v>99298227.810000002</v>
      </c>
      <c r="O137">
        <v>98211772.640000001</v>
      </c>
      <c r="P137">
        <v>96302148.469999999</v>
      </c>
      <c r="Q137">
        <v>94167484.849999994</v>
      </c>
      <c r="R137">
        <v>93050870.680000007</v>
      </c>
      <c r="S137">
        <v>93191639.159999996</v>
      </c>
      <c r="T137">
        <v>91768153.290000007</v>
      </c>
      <c r="U137">
        <v>90152131.930000007</v>
      </c>
      <c r="V137">
        <v>88487674.769999996</v>
      </c>
      <c r="W137">
        <v>86713644.099999994</v>
      </c>
      <c r="X137">
        <v>84797546.400000006</v>
      </c>
      <c r="Y137">
        <v>82999636.319999903</v>
      </c>
      <c r="Z137">
        <v>81297891.75</v>
      </c>
      <c r="AA137">
        <v>79654973.799999997</v>
      </c>
      <c r="AB137">
        <v>78030861.420000002</v>
      </c>
      <c r="AC137">
        <v>76375058.859999999</v>
      </c>
      <c r="AD137">
        <v>74644734.379999995</v>
      </c>
      <c r="AE137">
        <v>72832010.989999995</v>
      </c>
      <c r="AF137">
        <v>70933475.75</v>
      </c>
      <c r="AG137">
        <v>68946644.620000005</v>
      </c>
      <c r="AH137">
        <v>66879553.719999999</v>
      </c>
      <c r="AI137">
        <v>64731231.079999998</v>
      </c>
      <c r="AJ137">
        <v>62517572.539999999</v>
      </c>
      <c r="AK137">
        <v>60252459.710000001</v>
      </c>
      <c r="AL137">
        <v>57946890.670000002</v>
      </c>
      <c r="AM137">
        <v>55614314.640000001</v>
      </c>
      <c r="AN137">
        <v>53216625.590000004</v>
      </c>
      <c r="AO137">
        <v>50812785.32</v>
      </c>
      <c r="AP137">
        <v>48420702.899999999</v>
      </c>
      <c r="AQ137">
        <v>46057902.57</v>
      </c>
      <c r="AR137">
        <v>43736593.409999996</v>
      </c>
      <c r="AS137">
        <v>41464772.210000001</v>
      </c>
      <c r="AT137">
        <v>39254123.520000003</v>
      </c>
      <c r="AU137">
        <v>37113046.060000002</v>
      </c>
      <c r="AV137">
        <v>35049309.039999999</v>
      </c>
      <c r="AW137">
        <v>33075439.620000001</v>
      </c>
    </row>
    <row r="138" spans="2:50" x14ac:dyDescent="0.25">
      <c r="B138" t="s">
        <v>237</v>
      </c>
      <c r="C138">
        <v>116773651.530883</v>
      </c>
      <c r="D138">
        <v>118648490.27771901</v>
      </c>
      <c r="E138">
        <v>120553430.2</v>
      </c>
      <c r="F138">
        <v>118044506</v>
      </c>
      <c r="G138">
        <v>114466893.59999999</v>
      </c>
      <c r="H138">
        <v>114343500.40000001</v>
      </c>
      <c r="I138">
        <v>111255138.09999999</v>
      </c>
      <c r="J138">
        <v>108276383.2</v>
      </c>
      <c r="K138">
        <v>105093586.3</v>
      </c>
      <c r="L138">
        <v>102561566.3</v>
      </c>
      <c r="M138">
        <v>100282370.5</v>
      </c>
      <c r="N138">
        <v>99298227.810000002</v>
      </c>
      <c r="O138">
        <v>98211772.640000001</v>
      </c>
      <c r="P138">
        <v>96302148.469999999</v>
      </c>
      <c r="Q138">
        <v>94167484.849999994</v>
      </c>
      <c r="R138">
        <v>93050870.680000007</v>
      </c>
      <c r="S138">
        <v>93191639.159999996</v>
      </c>
      <c r="T138">
        <v>91768153.290000007</v>
      </c>
      <c r="U138">
        <v>90152131.930000007</v>
      </c>
      <c r="V138">
        <v>88487674.769999996</v>
      </c>
      <c r="W138">
        <v>86713644.099999994</v>
      </c>
      <c r="X138">
        <v>84797546.400000006</v>
      </c>
      <c r="Y138">
        <v>82999636.319999903</v>
      </c>
      <c r="Z138">
        <v>81297891.75</v>
      </c>
      <c r="AA138">
        <v>79654973.799999997</v>
      </c>
      <c r="AB138">
        <v>78030861.420000002</v>
      </c>
      <c r="AC138">
        <v>76375058.859999999</v>
      </c>
      <c r="AD138">
        <v>74644734.379999995</v>
      </c>
      <c r="AE138">
        <v>72832010.989999995</v>
      </c>
      <c r="AF138">
        <v>70933475.75</v>
      </c>
      <c r="AG138">
        <v>68946644.620000005</v>
      </c>
      <c r="AH138">
        <v>66879553.719999999</v>
      </c>
      <c r="AI138">
        <v>64731231.079999998</v>
      </c>
      <c r="AJ138">
        <v>62517572.539999999</v>
      </c>
      <c r="AK138">
        <v>60252459.710000001</v>
      </c>
      <c r="AL138">
        <v>57946890.670000002</v>
      </c>
      <c r="AM138">
        <v>55614314.640000001</v>
      </c>
      <c r="AN138">
        <v>53216625.590000004</v>
      </c>
      <c r="AO138">
        <v>50812785.32</v>
      </c>
      <c r="AP138">
        <v>48420702.899999999</v>
      </c>
      <c r="AQ138">
        <v>46057902.57</v>
      </c>
      <c r="AR138">
        <v>43736593.409999996</v>
      </c>
      <c r="AS138">
        <v>41464772.210000001</v>
      </c>
      <c r="AT138">
        <v>39254123.520000003</v>
      </c>
      <c r="AU138">
        <v>37113046.060000002</v>
      </c>
      <c r="AV138">
        <v>35049309.039999999</v>
      </c>
      <c r="AW138">
        <v>33075439.620000001</v>
      </c>
    </row>
    <row r="139" spans="2:50" x14ac:dyDescent="0.2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38696101.619999997</v>
      </c>
      <c r="G139">
        <v>37695919.920000002</v>
      </c>
      <c r="H139">
        <v>37268173.590000004</v>
      </c>
      <c r="I139">
        <v>37032303.740000002</v>
      </c>
      <c r="J139">
        <v>36087045.289999999</v>
      </c>
      <c r="K139">
        <v>34611758.420000002</v>
      </c>
      <c r="L139">
        <v>33582775.07</v>
      </c>
      <c r="M139">
        <v>32869505.02</v>
      </c>
      <c r="N139">
        <v>32487296.460000001</v>
      </c>
      <c r="O139">
        <v>31605362.66</v>
      </c>
      <c r="P139">
        <v>29886654.77</v>
      </c>
      <c r="Q139">
        <v>27326821.969999999</v>
      </c>
      <c r="R139">
        <v>24782666.629999999</v>
      </c>
      <c r="S139">
        <v>22511770.059999999</v>
      </c>
      <c r="T139">
        <v>21299771.539999999</v>
      </c>
      <c r="U139">
        <v>20881258.710000001</v>
      </c>
      <c r="V139">
        <v>20573448.609999999</v>
      </c>
      <c r="W139">
        <v>20001951.079999998</v>
      </c>
      <c r="X139">
        <v>19338281.120000001</v>
      </c>
      <c r="Y139">
        <v>18837851.699999999</v>
      </c>
      <c r="Z139">
        <v>18285904.719999999</v>
      </c>
      <c r="AA139">
        <v>17730256.809999999</v>
      </c>
      <c r="AB139">
        <v>17196717.969999999</v>
      </c>
      <c r="AC139">
        <v>16691226.01</v>
      </c>
      <c r="AD139">
        <v>16218799</v>
      </c>
      <c r="AE139">
        <v>15766039.92</v>
      </c>
      <c r="AF139">
        <v>15333672.23</v>
      </c>
      <c r="AG139">
        <v>14914323.779999999</v>
      </c>
      <c r="AH139">
        <v>14513907</v>
      </c>
      <c r="AI139">
        <v>14215890.25</v>
      </c>
      <c r="AJ139">
        <v>13930337.73</v>
      </c>
      <c r="AK139">
        <v>13656973.26</v>
      </c>
      <c r="AL139">
        <v>13389493.15</v>
      </c>
      <c r="AM139">
        <v>13128879.6</v>
      </c>
      <c r="AN139">
        <v>12847357.310000001</v>
      </c>
      <c r="AO139">
        <v>12563104.48</v>
      </c>
      <c r="AP139">
        <v>12278542.300000001</v>
      </c>
      <c r="AQ139">
        <v>11996453.41</v>
      </c>
      <c r="AR139">
        <v>11715662.59</v>
      </c>
      <c r="AS139">
        <v>11443916.470000001</v>
      </c>
      <c r="AT139">
        <v>11167424</v>
      </c>
      <c r="AU139">
        <v>10888883.27</v>
      </c>
      <c r="AV139">
        <v>10610857.17</v>
      </c>
      <c r="AW139">
        <v>10342474.119999999</v>
      </c>
    </row>
    <row r="140" spans="2:50" x14ac:dyDescent="0.2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38696101.619999997</v>
      </c>
      <c r="G140">
        <v>37695919.920000002</v>
      </c>
      <c r="H140">
        <v>37268173.590000004</v>
      </c>
      <c r="I140">
        <v>37032303.740000002</v>
      </c>
      <c r="J140">
        <v>36087045.289999999</v>
      </c>
      <c r="K140">
        <v>34611758.420000002</v>
      </c>
      <c r="L140">
        <v>33582775.07</v>
      </c>
      <c r="M140">
        <v>32869505.02</v>
      </c>
      <c r="N140">
        <v>32487296.460000001</v>
      </c>
      <c r="O140">
        <v>31605362.66</v>
      </c>
      <c r="P140">
        <v>29886654.77</v>
      </c>
      <c r="Q140">
        <v>27326821.969999999</v>
      </c>
      <c r="R140">
        <v>24782666.629999999</v>
      </c>
      <c r="S140">
        <v>22511770.059999999</v>
      </c>
      <c r="T140">
        <v>21299771.539999999</v>
      </c>
      <c r="U140">
        <v>20881258.710000001</v>
      </c>
      <c r="V140">
        <v>20573448.609999999</v>
      </c>
      <c r="W140">
        <v>20001951.079999998</v>
      </c>
      <c r="X140">
        <v>19338281.120000001</v>
      </c>
      <c r="Y140">
        <v>18837851.699999999</v>
      </c>
      <c r="Z140">
        <v>18285904.719999999</v>
      </c>
      <c r="AA140">
        <v>17730256.809999999</v>
      </c>
      <c r="AB140">
        <v>17196717.969999999</v>
      </c>
      <c r="AC140">
        <v>16691226.01</v>
      </c>
      <c r="AD140">
        <v>16218799</v>
      </c>
      <c r="AE140">
        <v>15766039.92</v>
      </c>
      <c r="AF140">
        <v>15333672.23</v>
      </c>
      <c r="AG140">
        <v>14914323.779999999</v>
      </c>
      <c r="AH140">
        <v>14513907</v>
      </c>
      <c r="AI140">
        <v>14215890.25</v>
      </c>
      <c r="AJ140">
        <v>13930337.73</v>
      </c>
      <c r="AK140">
        <v>13656973.26</v>
      </c>
      <c r="AL140">
        <v>13389493.15</v>
      </c>
      <c r="AM140">
        <v>13128879.6</v>
      </c>
      <c r="AN140">
        <v>12847357.310000001</v>
      </c>
      <c r="AO140">
        <v>12563104.48</v>
      </c>
      <c r="AP140">
        <v>12278542.300000001</v>
      </c>
      <c r="AQ140">
        <v>11996453.41</v>
      </c>
      <c r="AR140">
        <v>11715662.59</v>
      </c>
      <c r="AS140">
        <v>11443916.470000001</v>
      </c>
      <c r="AT140">
        <v>11167424</v>
      </c>
      <c r="AU140">
        <v>10888883.27</v>
      </c>
      <c r="AV140">
        <v>10610857.17</v>
      </c>
      <c r="AW140">
        <v>10342474.119999999</v>
      </c>
    </row>
    <row r="141" spans="2:50" x14ac:dyDescent="0.2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7636948.1720000003</v>
      </c>
      <c r="G141">
        <v>7344198.2560000001</v>
      </c>
      <c r="H141">
        <v>7407337.1710000001</v>
      </c>
      <c r="I141">
        <v>7679144.8509999998</v>
      </c>
      <c r="J141">
        <v>7381119.0999999996</v>
      </c>
      <c r="K141">
        <v>7168962.2929999996</v>
      </c>
      <c r="L141">
        <v>6780857.892</v>
      </c>
      <c r="M141">
        <v>7031069.5580000002</v>
      </c>
      <c r="N141">
        <v>7126960.9390000002</v>
      </c>
      <c r="O141">
        <v>7419909.1390000004</v>
      </c>
      <c r="P141">
        <v>7524135.7790000001</v>
      </c>
      <c r="Q141">
        <v>7413774.3710000003</v>
      </c>
      <c r="R141">
        <v>7413366.8550000004</v>
      </c>
      <c r="S141">
        <v>7424769.4900000002</v>
      </c>
      <c r="T141">
        <v>7370802.1229999997</v>
      </c>
      <c r="U141">
        <v>7331817.1009999998</v>
      </c>
      <c r="V141">
        <v>7322565.7889999999</v>
      </c>
      <c r="W141">
        <v>7289813.3119999999</v>
      </c>
      <c r="X141">
        <v>7247237.9050000003</v>
      </c>
      <c r="Y141">
        <v>7257386.4689999996</v>
      </c>
      <c r="Z141">
        <v>7314009.3389999997</v>
      </c>
      <c r="AA141">
        <v>7401922.0290000001</v>
      </c>
      <c r="AB141">
        <v>7511296.3269999996</v>
      </c>
      <c r="AC141">
        <v>7635005.8899999997</v>
      </c>
      <c r="AD141">
        <v>7767424.2429999998</v>
      </c>
      <c r="AE141">
        <v>7902993.4050000003</v>
      </c>
      <c r="AF141">
        <v>8039575.1069999998</v>
      </c>
      <c r="AG141">
        <v>8176087.1890000002</v>
      </c>
      <c r="AH141">
        <v>8313966.7130000005</v>
      </c>
      <c r="AI141">
        <v>8454166.8379999995</v>
      </c>
      <c r="AJ141">
        <v>8596078.1830000002</v>
      </c>
      <c r="AK141">
        <v>8741278.0659999996</v>
      </c>
      <c r="AL141">
        <v>8888805.8570000008</v>
      </c>
      <c r="AM141">
        <v>9038658.0429999996</v>
      </c>
      <c r="AN141">
        <v>9176154.5730000008</v>
      </c>
      <c r="AO141">
        <v>9305170.24599999</v>
      </c>
      <c r="AP141">
        <v>9428728.75699999</v>
      </c>
      <c r="AQ141">
        <v>9550614.7249999996</v>
      </c>
      <c r="AR141">
        <v>9669803.9529999997</v>
      </c>
      <c r="AS141">
        <v>9784104.2009999994</v>
      </c>
      <c r="AT141">
        <v>9894144.5940000005</v>
      </c>
      <c r="AU141">
        <v>10001064.99</v>
      </c>
      <c r="AV141">
        <v>10107137.77</v>
      </c>
      <c r="AW141">
        <v>10221777.57</v>
      </c>
    </row>
    <row r="142" spans="2:50" x14ac:dyDescent="0.2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11868671.52</v>
      </c>
      <c r="G142">
        <v>11317510.76</v>
      </c>
      <c r="H142">
        <v>11321132.43</v>
      </c>
      <c r="I142">
        <v>11207980.279999999</v>
      </c>
      <c r="J142">
        <v>11049946.48</v>
      </c>
      <c r="K142">
        <v>10403525.689999999</v>
      </c>
      <c r="L142">
        <v>10059903.289999999</v>
      </c>
      <c r="M142">
        <v>10094913.869999999</v>
      </c>
      <c r="N142">
        <v>10256644.949999999</v>
      </c>
      <c r="O142">
        <v>10006227.68</v>
      </c>
      <c r="P142">
        <v>9382242.0950000007</v>
      </c>
      <c r="Q142">
        <v>8555969.9879999999</v>
      </c>
      <c r="R142">
        <v>7924974.8059999999</v>
      </c>
      <c r="S142">
        <v>7648471.7759999996</v>
      </c>
      <c r="T142">
        <v>7521432.9819999998</v>
      </c>
      <c r="U142">
        <v>7544309.5149999997</v>
      </c>
      <c r="V142">
        <v>7651351.9670000002</v>
      </c>
      <c r="W142">
        <v>7741282.0609999998</v>
      </c>
      <c r="X142">
        <v>7839352.9230000004</v>
      </c>
      <c r="Y142">
        <v>7966358.3080000002</v>
      </c>
      <c r="Z142">
        <v>8120990.2489999998</v>
      </c>
      <c r="AA142">
        <v>8294707.6349999998</v>
      </c>
      <c r="AB142">
        <v>8482397.7109999899</v>
      </c>
      <c r="AC142">
        <v>8679108.8809999898</v>
      </c>
      <c r="AD142">
        <v>8879436.5480000004</v>
      </c>
      <c r="AE142">
        <v>9074361.3870000001</v>
      </c>
      <c r="AF142">
        <v>9261990.3579999898</v>
      </c>
      <c r="AG142">
        <v>9440511.6980000008</v>
      </c>
      <c r="AH142">
        <v>9612368.8350000009</v>
      </c>
      <c r="AI142">
        <v>9801368.1809999999</v>
      </c>
      <c r="AJ142">
        <v>9989822.9820000008</v>
      </c>
      <c r="AK142">
        <v>10179271.68</v>
      </c>
      <c r="AL142">
        <v>10370600.33</v>
      </c>
      <c r="AM142">
        <v>10565534.880000001</v>
      </c>
      <c r="AN142">
        <v>10745501.029999999</v>
      </c>
      <c r="AO142">
        <v>10920928.16</v>
      </c>
      <c r="AP142">
        <v>11094526.300000001</v>
      </c>
      <c r="AQ142">
        <v>11268412.92</v>
      </c>
      <c r="AR142">
        <v>11443097.25</v>
      </c>
      <c r="AS142">
        <v>11617031.5</v>
      </c>
      <c r="AT142">
        <v>11789234.27</v>
      </c>
      <c r="AU142">
        <v>11960396.73</v>
      </c>
      <c r="AV142">
        <v>12131634.09</v>
      </c>
      <c r="AW142">
        <v>12306046.4</v>
      </c>
    </row>
    <row r="143" spans="2:50" x14ac:dyDescent="0.25">
      <c r="B143" t="s">
        <v>242</v>
      </c>
      <c r="C143">
        <v>1153462.4058594101</v>
      </c>
      <c r="D143">
        <v>1171981.6178834699</v>
      </c>
      <c r="E143">
        <v>1190798.162</v>
      </c>
      <c r="F143">
        <v>1153196.5649999999</v>
      </c>
      <c r="G143">
        <v>1074934.973</v>
      </c>
      <c r="H143">
        <v>928553.56240000005</v>
      </c>
      <c r="I143">
        <v>975149.39139999996</v>
      </c>
      <c r="J143">
        <v>941884.81480000005</v>
      </c>
      <c r="K143">
        <v>883346.66859999998</v>
      </c>
      <c r="L143">
        <v>837136.45799999998</v>
      </c>
      <c r="M143">
        <v>822167.33680000005</v>
      </c>
      <c r="N143">
        <v>844876.61309999996</v>
      </c>
      <c r="O143">
        <v>841843.16440000001</v>
      </c>
      <c r="P143">
        <v>802209.42810000002</v>
      </c>
      <c r="Q143">
        <v>737962.40650000004</v>
      </c>
      <c r="R143">
        <v>681466.42099999997</v>
      </c>
      <c r="S143">
        <v>617777.78500000003</v>
      </c>
      <c r="T143">
        <v>575389.40390000003</v>
      </c>
      <c r="U143">
        <v>553138.10699999996</v>
      </c>
      <c r="V143">
        <v>543373.48030000005</v>
      </c>
      <c r="W143">
        <v>536233.45209999999</v>
      </c>
      <c r="X143">
        <v>531525.80240000004</v>
      </c>
      <c r="Y143">
        <v>533390.92790000001</v>
      </c>
      <c r="Z143">
        <v>538263.79559999995</v>
      </c>
      <c r="AA143">
        <v>544424.22739999997</v>
      </c>
      <c r="AB143">
        <v>551186.61459999997</v>
      </c>
      <c r="AC143">
        <v>558268.78130000003</v>
      </c>
      <c r="AD143">
        <v>565978.13520000002</v>
      </c>
      <c r="AE143">
        <v>573881.21140000003</v>
      </c>
      <c r="AF143">
        <v>581956.446</v>
      </c>
      <c r="AG143">
        <v>590115.42050000001</v>
      </c>
      <c r="AH143">
        <v>598508.31629999995</v>
      </c>
      <c r="AI143">
        <v>609123.24269999994</v>
      </c>
      <c r="AJ143">
        <v>620097.28559999994</v>
      </c>
      <c r="AK143">
        <v>631344.77969999996</v>
      </c>
      <c r="AL143">
        <v>642726.6973</v>
      </c>
      <c r="AM143">
        <v>654191.24289999995</v>
      </c>
      <c r="AN143">
        <v>664471.21369999996</v>
      </c>
      <c r="AO143">
        <v>674271.83860000002</v>
      </c>
      <c r="AP143">
        <v>683647.41839999997</v>
      </c>
      <c r="AQ143">
        <v>692736.74210000003</v>
      </c>
      <c r="AR143">
        <v>701549.14899999998</v>
      </c>
      <c r="AS143">
        <v>710052.98380000005</v>
      </c>
      <c r="AT143">
        <v>718089.99269999994</v>
      </c>
      <c r="AU143">
        <v>725791.08319999999</v>
      </c>
      <c r="AV143">
        <v>733277.60939999996</v>
      </c>
      <c r="AW143">
        <v>740839.37769999995</v>
      </c>
    </row>
    <row r="144" spans="2:50" x14ac:dyDescent="0.2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6448264.534</v>
      </c>
      <c r="G144">
        <v>5914399.0999999996</v>
      </c>
      <c r="H144">
        <v>5203019.6960000005</v>
      </c>
      <c r="I144">
        <v>5295898.7649999997</v>
      </c>
      <c r="J144">
        <v>5718426.2960000001</v>
      </c>
      <c r="K144">
        <v>5133963.358</v>
      </c>
      <c r="L144">
        <v>4875702.6129999999</v>
      </c>
      <c r="M144">
        <v>4946781.0140000004</v>
      </c>
      <c r="N144">
        <v>5047867.375</v>
      </c>
      <c r="O144">
        <v>5054991.9780000001</v>
      </c>
      <c r="P144">
        <v>4809234.6189999999</v>
      </c>
      <c r="Q144">
        <v>4473955.3679999998</v>
      </c>
      <c r="R144">
        <v>4250787.625</v>
      </c>
      <c r="S144">
        <v>4102540.3309999998</v>
      </c>
      <c r="T144">
        <v>4009994.65</v>
      </c>
      <c r="U144">
        <v>4005370.307</v>
      </c>
      <c r="V144">
        <v>4044372.673</v>
      </c>
      <c r="W144">
        <v>4065700.3640000001</v>
      </c>
      <c r="X144">
        <v>4075782.1510000001</v>
      </c>
      <c r="Y144">
        <v>4088171.9470000002</v>
      </c>
      <c r="Z144">
        <v>4120982.1230000001</v>
      </c>
      <c r="AA144">
        <v>4169596.9389999998</v>
      </c>
      <c r="AB144">
        <v>4230702.6849999996</v>
      </c>
      <c r="AC144">
        <v>4300696.4560000002</v>
      </c>
      <c r="AD144">
        <v>4374747.6869999999</v>
      </c>
      <c r="AE144">
        <v>4448923.8890000004</v>
      </c>
      <c r="AF144">
        <v>4522192.4950000001</v>
      </c>
      <c r="AG144">
        <v>4593971.6179999998</v>
      </c>
      <c r="AH144">
        <v>4665457.3310000002</v>
      </c>
      <c r="AI144">
        <v>4740176.2439999999</v>
      </c>
      <c r="AJ144">
        <v>4814980.483</v>
      </c>
      <c r="AK144">
        <v>4891032.216</v>
      </c>
      <c r="AL144">
        <v>4967892.6830000002</v>
      </c>
      <c r="AM144">
        <v>5045764.7429999998</v>
      </c>
      <c r="AN144">
        <v>5107089.0209999997</v>
      </c>
      <c r="AO144">
        <v>5158149.0619999999</v>
      </c>
      <c r="AP144">
        <v>5201907.6239999998</v>
      </c>
      <c r="AQ144">
        <v>5240782.3119999999</v>
      </c>
      <c r="AR144">
        <v>5274801.1090000002</v>
      </c>
      <c r="AS144">
        <v>5310573.0010000002</v>
      </c>
      <c r="AT144">
        <v>5346582.4689999996</v>
      </c>
      <c r="AU144">
        <v>5382442.9289999995</v>
      </c>
      <c r="AV144">
        <v>5418207.4460000005</v>
      </c>
      <c r="AW144">
        <v>5456212.2470000004</v>
      </c>
    </row>
    <row r="145" spans="2:49" x14ac:dyDescent="0.2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19855603.359999999</v>
      </c>
      <c r="G145">
        <v>18244691.100000001</v>
      </c>
      <c r="H145">
        <v>15904765.029999999</v>
      </c>
      <c r="I145">
        <v>16227042.119999999</v>
      </c>
      <c r="J145">
        <v>17740433.949999999</v>
      </c>
      <c r="K145">
        <v>15889178.800000001</v>
      </c>
      <c r="L145">
        <v>15098885.15</v>
      </c>
      <c r="M145">
        <v>15299701.630000001</v>
      </c>
      <c r="N145">
        <v>15414209.35</v>
      </c>
      <c r="O145">
        <v>15387137.289999999</v>
      </c>
      <c r="P145">
        <v>14752210.43</v>
      </c>
      <c r="Q145">
        <v>13924794.66</v>
      </c>
      <c r="R145">
        <v>13398123.76</v>
      </c>
      <c r="S145">
        <v>13128022.140000001</v>
      </c>
      <c r="T145">
        <v>12611483.449999999</v>
      </c>
      <c r="U145">
        <v>12430667.369999999</v>
      </c>
      <c r="V145">
        <v>12592745.609999999</v>
      </c>
      <c r="W145">
        <v>12473202.75</v>
      </c>
      <c r="X145">
        <v>12332044.15</v>
      </c>
      <c r="Y145">
        <v>12070022.58</v>
      </c>
      <c r="Z145">
        <v>11951853.119999999</v>
      </c>
      <c r="AA145">
        <v>11884412.710000001</v>
      </c>
      <c r="AB145">
        <v>11842549.810000001</v>
      </c>
      <c r="AC145">
        <v>11824452.050000001</v>
      </c>
      <c r="AD145">
        <v>11830729.42</v>
      </c>
      <c r="AE145">
        <v>11833102.48</v>
      </c>
      <c r="AF145">
        <v>11831739.99</v>
      </c>
      <c r="AG145">
        <v>11828681.439999999</v>
      </c>
      <c r="AH145">
        <v>11843821.32</v>
      </c>
      <c r="AI145">
        <v>11838759.99</v>
      </c>
      <c r="AJ145">
        <v>11828329.800000001</v>
      </c>
      <c r="AK145">
        <v>11839942.98</v>
      </c>
      <c r="AL145">
        <v>11852623.890000001</v>
      </c>
      <c r="AM145">
        <v>11863502.9</v>
      </c>
      <c r="AN145">
        <v>11845456.27</v>
      </c>
      <c r="AO145">
        <v>11795974.68</v>
      </c>
      <c r="AP145">
        <v>11731821.49</v>
      </c>
      <c r="AQ145">
        <v>11673667.689999999</v>
      </c>
      <c r="AR145">
        <v>11596384.199999999</v>
      </c>
      <c r="AS145">
        <v>11536805.34</v>
      </c>
      <c r="AT145">
        <v>11487259.23</v>
      </c>
      <c r="AU145">
        <v>11436896.689999999</v>
      </c>
      <c r="AV145">
        <v>11390753.380000001</v>
      </c>
      <c r="AW145">
        <v>11400332.23</v>
      </c>
    </row>
    <row r="146" spans="2:49" x14ac:dyDescent="0.25">
      <c r="B146" t="s">
        <v>245</v>
      </c>
      <c r="C146">
        <v>14430721.2592922</v>
      </c>
      <c r="D146">
        <v>14662411.1568592</v>
      </c>
      <c r="E146">
        <v>14897820.91</v>
      </c>
      <c r="F146">
        <v>14904830.130000001</v>
      </c>
      <c r="G146">
        <v>13898665.74</v>
      </c>
      <c r="H146">
        <v>12681024.02</v>
      </c>
      <c r="I146">
        <v>13162065.43</v>
      </c>
      <c r="J146">
        <v>12269740.949999999</v>
      </c>
      <c r="K146">
        <v>11169785.24</v>
      </c>
      <c r="L146">
        <v>10965324.460000001</v>
      </c>
      <c r="M146">
        <v>10861560.75</v>
      </c>
      <c r="N146">
        <v>11408826.49</v>
      </c>
      <c r="O146">
        <v>11117087.01</v>
      </c>
      <c r="P146">
        <v>10282866.880000001</v>
      </c>
      <c r="Q146">
        <v>9311870.5510000009</v>
      </c>
      <c r="R146">
        <v>8667239.5629999898</v>
      </c>
      <c r="S146">
        <v>8330338.4210000001</v>
      </c>
      <c r="T146">
        <v>8114599.5109999999</v>
      </c>
      <c r="U146">
        <v>8113359.4139999999</v>
      </c>
      <c r="V146">
        <v>8195106.966</v>
      </c>
      <c r="W146">
        <v>8219221.8779999996</v>
      </c>
      <c r="X146">
        <v>8196980.9009999996</v>
      </c>
      <c r="Y146">
        <v>8152124.7699999996</v>
      </c>
      <c r="Z146">
        <v>8127266.6009999998</v>
      </c>
      <c r="AA146">
        <v>8120437.1639999999</v>
      </c>
      <c r="AB146">
        <v>8130364.176</v>
      </c>
      <c r="AC146">
        <v>8152099.818</v>
      </c>
      <c r="AD146">
        <v>8182872.7209999999</v>
      </c>
      <c r="AE146">
        <v>8214127.8789999997</v>
      </c>
      <c r="AF146">
        <v>8243223.5300000003</v>
      </c>
      <c r="AG146">
        <v>8269140.0690000001</v>
      </c>
      <c r="AH146">
        <v>8293759.0530000003</v>
      </c>
      <c r="AI146">
        <v>8321191.1469999999</v>
      </c>
      <c r="AJ146">
        <v>8348148.1610000003</v>
      </c>
      <c r="AK146">
        <v>8376146.3909999998</v>
      </c>
      <c r="AL146">
        <v>8404367.9120000005</v>
      </c>
      <c r="AM146">
        <v>8432917.8719999995</v>
      </c>
      <c r="AN146">
        <v>8437366.8399999999</v>
      </c>
      <c r="AO146">
        <v>8428098.7249999996</v>
      </c>
      <c r="AP146">
        <v>8409879.9220000003</v>
      </c>
      <c r="AQ146">
        <v>8386620.3830000004</v>
      </c>
      <c r="AR146">
        <v>8358590.6390000004</v>
      </c>
      <c r="AS146">
        <v>8332135.1940000001</v>
      </c>
      <c r="AT146">
        <v>8304825.5329999998</v>
      </c>
      <c r="AU146">
        <v>8276963.0760000004</v>
      </c>
      <c r="AV146">
        <v>8249033.3140000002</v>
      </c>
      <c r="AW146">
        <v>8224799.5669999998</v>
      </c>
    </row>
    <row r="147" spans="2:49" x14ac:dyDescent="0.2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9629294.0250000004</v>
      </c>
      <c r="G147">
        <v>9431171.2219999898</v>
      </c>
      <c r="H147">
        <v>8841865.0449999999</v>
      </c>
      <c r="I147">
        <v>9102785.65499999</v>
      </c>
      <c r="J147">
        <v>8999282.0429999996</v>
      </c>
      <c r="K147">
        <v>8633665.8589999899</v>
      </c>
      <c r="L147">
        <v>8643475.7420000006</v>
      </c>
      <c r="M147">
        <v>8648964.3870000001</v>
      </c>
      <c r="N147">
        <v>8863521.8039999995</v>
      </c>
      <c r="O147">
        <v>8778780.3489999995</v>
      </c>
      <c r="P147">
        <v>8492450.3650000002</v>
      </c>
      <c r="Q147">
        <v>8155317.9630000005</v>
      </c>
      <c r="R147">
        <v>7919463.551</v>
      </c>
      <c r="S147">
        <v>7554434.2879999997</v>
      </c>
      <c r="T147">
        <v>7349320.4050000003</v>
      </c>
      <c r="U147">
        <v>7281090.5429999996</v>
      </c>
      <c r="V147">
        <v>7295142.4730000002</v>
      </c>
      <c r="W147">
        <v>7284862.0130000003</v>
      </c>
      <c r="X147">
        <v>7262230.6809999999</v>
      </c>
      <c r="Y147">
        <v>7265536.1730000004</v>
      </c>
      <c r="Z147">
        <v>7288300.8559999997</v>
      </c>
      <c r="AA147">
        <v>7321749.7470000004</v>
      </c>
      <c r="AB147">
        <v>7363083.9029999999</v>
      </c>
      <c r="AC147">
        <v>7411499.3949999996</v>
      </c>
      <c r="AD147">
        <v>7468016.9390000002</v>
      </c>
      <c r="AE147">
        <v>7526312.9879999999</v>
      </c>
      <c r="AF147">
        <v>7585806.0010000002</v>
      </c>
      <c r="AG147">
        <v>7645301.3899999997</v>
      </c>
      <c r="AH147">
        <v>7706417.8990000002</v>
      </c>
      <c r="AI147">
        <v>7788528.0369999995</v>
      </c>
      <c r="AJ147">
        <v>7873079.7609999999</v>
      </c>
      <c r="AK147">
        <v>7960166.6449999996</v>
      </c>
      <c r="AL147">
        <v>8048566.2070000004</v>
      </c>
      <c r="AM147">
        <v>8138295.8679999998</v>
      </c>
      <c r="AN147">
        <v>8213033.3820000002</v>
      </c>
      <c r="AO147">
        <v>8281361.3839999996</v>
      </c>
      <c r="AP147">
        <v>8344981.2230000002</v>
      </c>
      <c r="AQ147">
        <v>8405611.5240000002</v>
      </c>
      <c r="AR147">
        <v>8462636.4199999999</v>
      </c>
      <c r="AS147">
        <v>8519495.227</v>
      </c>
      <c r="AT147">
        <v>8574295.1950000003</v>
      </c>
      <c r="AU147">
        <v>8627004.4710000008</v>
      </c>
      <c r="AV147">
        <v>8677944.2579999994</v>
      </c>
      <c r="AW147">
        <v>8730144.5030000005</v>
      </c>
    </row>
    <row r="148" spans="2:49" x14ac:dyDescent="0.25">
      <c r="B148" t="s">
        <v>247</v>
      </c>
      <c r="C148">
        <v>10784142.4039852</v>
      </c>
      <c r="D148">
        <v>10957285.2985109</v>
      </c>
      <c r="E148">
        <v>11133207.689999999</v>
      </c>
      <c r="F148">
        <v>11198865.4</v>
      </c>
      <c r="G148">
        <v>11263327.689999999</v>
      </c>
      <c r="H148">
        <v>10502210.76</v>
      </c>
      <c r="I148">
        <v>10914568.42</v>
      </c>
      <c r="J148">
        <v>11084970.550000001</v>
      </c>
      <c r="K148">
        <v>10925256.76</v>
      </c>
      <c r="L148">
        <v>10923348.6</v>
      </c>
      <c r="M148">
        <v>10917763.85</v>
      </c>
      <c r="N148">
        <v>11038363.640000001</v>
      </c>
      <c r="O148">
        <v>11254317.59</v>
      </c>
      <c r="P148">
        <v>11366425.32</v>
      </c>
      <c r="Q148">
        <v>11391542.91</v>
      </c>
      <c r="R148">
        <v>11380990.880000001</v>
      </c>
      <c r="S148">
        <v>11232854.93</v>
      </c>
      <c r="T148">
        <v>11057633.68</v>
      </c>
      <c r="U148">
        <v>10966671.470000001</v>
      </c>
      <c r="V148">
        <v>10950167.949999999</v>
      </c>
      <c r="W148">
        <v>10924184.859999999</v>
      </c>
      <c r="X148">
        <v>10897945.83</v>
      </c>
      <c r="Y148">
        <v>10946293.09</v>
      </c>
      <c r="Z148">
        <v>11031419.08</v>
      </c>
      <c r="AA148">
        <v>11138477.73</v>
      </c>
      <c r="AB148">
        <v>11258413.550000001</v>
      </c>
      <c r="AC148">
        <v>11387675.07</v>
      </c>
      <c r="AD148">
        <v>11529119.869999999</v>
      </c>
      <c r="AE148">
        <v>11675662.02</v>
      </c>
      <c r="AF148">
        <v>11826196.539999999</v>
      </c>
      <c r="AG148">
        <v>11979245.42</v>
      </c>
      <c r="AH148">
        <v>12135519.630000001</v>
      </c>
      <c r="AI148">
        <v>12313962.65</v>
      </c>
      <c r="AJ148">
        <v>12496400.970000001</v>
      </c>
      <c r="AK148">
        <v>12682425.359999999</v>
      </c>
      <c r="AL148">
        <v>12871454.310000001</v>
      </c>
      <c r="AM148">
        <v>13063546.23</v>
      </c>
      <c r="AN148">
        <v>13243605.130000001</v>
      </c>
      <c r="AO148">
        <v>13420495.529999999</v>
      </c>
      <c r="AP148">
        <v>13595661.060000001</v>
      </c>
      <c r="AQ148">
        <v>13770190.26</v>
      </c>
      <c r="AR148">
        <v>13944349.529999999</v>
      </c>
      <c r="AS148">
        <v>14113425.57</v>
      </c>
      <c r="AT148">
        <v>14279006.869999999</v>
      </c>
      <c r="AU148">
        <v>14442234.85</v>
      </c>
      <c r="AV148">
        <v>14603901.890000001</v>
      </c>
      <c r="AW148">
        <v>14764943.220000001</v>
      </c>
    </row>
    <row r="149" spans="2:49" x14ac:dyDescent="0.2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616291.02009999997</v>
      </c>
      <c r="G149">
        <v>588627.05619999999</v>
      </c>
      <c r="H149">
        <v>503407.00349999999</v>
      </c>
      <c r="I149">
        <v>527374.81929999997</v>
      </c>
      <c r="J149">
        <v>533390.14080000005</v>
      </c>
      <c r="K149">
        <v>492882.76980000001</v>
      </c>
      <c r="L149">
        <v>457569.88780000003</v>
      </c>
      <c r="M149">
        <v>442755.54239999998</v>
      </c>
      <c r="N149">
        <v>459260.84399999998</v>
      </c>
      <c r="O149">
        <v>450434.71539999999</v>
      </c>
      <c r="P149">
        <v>426896.67879999999</v>
      </c>
      <c r="Q149">
        <v>394049.08010000002</v>
      </c>
      <c r="R149">
        <v>363330.7879</v>
      </c>
      <c r="S149">
        <v>336748.46409999998</v>
      </c>
      <c r="T149">
        <v>315432.67709999997</v>
      </c>
      <c r="U149">
        <v>304121.68</v>
      </c>
      <c r="V149">
        <v>298488.49489999999</v>
      </c>
      <c r="W149">
        <v>292502.98790000001</v>
      </c>
      <c r="X149">
        <v>287162.47700000001</v>
      </c>
      <c r="Y149">
        <v>283698.53980000003</v>
      </c>
      <c r="Z149">
        <v>282008.39169999998</v>
      </c>
      <c r="AA149">
        <v>281081.72759999998</v>
      </c>
      <c r="AB149">
        <v>280641.77250000002</v>
      </c>
      <c r="AC149">
        <v>280612.57270000002</v>
      </c>
      <c r="AD149">
        <v>281041.2917</v>
      </c>
      <c r="AE149">
        <v>281698.65289999999</v>
      </c>
      <c r="AF149">
        <v>282564.37339999998</v>
      </c>
      <c r="AG149">
        <v>283608.20120000001</v>
      </c>
      <c r="AH149">
        <v>284928.92340000003</v>
      </c>
      <c r="AI149">
        <v>287022.38380000001</v>
      </c>
      <c r="AJ149">
        <v>289351.65830000001</v>
      </c>
      <c r="AK149">
        <v>291957.49589999998</v>
      </c>
      <c r="AL149">
        <v>294728.02590000001</v>
      </c>
      <c r="AM149">
        <v>297640.52730000002</v>
      </c>
      <c r="AN149">
        <v>300220.06650000002</v>
      </c>
      <c r="AO149">
        <v>302687.98910000001</v>
      </c>
      <c r="AP149">
        <v>305109.36210000003</v>
      </c>
      <c r="AQ149">
        <v>307575.81939999998</v>
      </c>
      <c r="AR149">
        <v>310012.49129999999</v>
      </c>
      <c r="AS149">
        <v>312523.93650000001</v>
      </c>
      <c r="AT149">
        <v>315011.17239999998</v>
      </c>
      <c r="AU149">
        <v>317500.44390000001</v>
      </c>
      <c r="AV149">
        <v>320032.43469999998</v>
      </c>
      <c r="AW149">
        <v>322817.02220000001</v>
      </c>
    </row>
    <row r="150" spans="2:49" x14ac:dyDescent="0.25">
      <c r="B150" t="s">
        <v>249</v>
      </c>
      <c r="C150">
        <v>22712835.5539211</v>
      </c>
      <c r="D150">
        <v>23077497.475414101</v>
      </c>
      <c r="E150">
        <v>23448014.879999999</v>
      </c>
      <c r="F150">
        <v>23522559.5</v>
      </c>
      <c r="G150">
        <v>20569064.699999999</v>
      </c>
      <c r="H150">
        <v>16788909.300000001</v>
      </c>
      <c r="I150">
        <v>18279971.949999999</v>
      </c>
      <c r="J150">
        <v>18038977.199999999</v>
      </c>
      <c r="K150">
        <v>16936822.460000001</v>
      </c>
      <c r="L150">
        <v>17440088.859999999</v>
      </c>
      <c r="M150">
        <v>17931516.039999999</v>
      </c>
      <c r="N150">
        <v>17775915.960000001</v>
      </c>
      <c r="O150">
        <v>16105081.68</v>
      </c>
      <c r="P150">
        <v>14223637.050000001</v>
      </c>
      <c r="Q150">
        <v>12911233.939999999</v>
      </c>
      <c r="R150">
        <v>12229185.48</v>
      </c>
      <c r="S150">
        <v>11582617.949999999</v>
      </c>
      <c r="T150">
        <v>11256592.449999999</v>
      </c>
      <c r="U150">
        <v>11274552.300000001</v>
      </c>
      <c r="V150">
        <v>11462844.310000001</v>
      </c>
      <c r="W150">
        <v>11635616.5</v>
      </c>
      <c r="X150">
        <v>11788755.380000001</v>
      </c>
      <c r="Y150">
        <v>11920992.310000001</v>
      </c>
      <c r="Z150">
        <v>12066738.369999999</v>
      </c>
      <c r="AA150">
        <v>12216038.76</v>
      </c>
      <c r="AB150">
        <v>12373967.189999999</v>
      </c>
      <c r="AC150">
        <v>12541729.01</v>
      </c>
      <c r="AD150">
        <v>12712828.59</v>
      </c>
      <c r="AE150">
        <v>12885182.93</v>
      </c>
      <c r="AF150">
        <v>13058310.23</v>
      </c>
      <c r="AG150">
        <v>13231832.98</v>
      </c>
      <c r="AH150">
        <v>13408573.15</v>
      </c>
      <c r="AI150">
        <v>13591349.560000001</v>
      </c>
      <c r="AJ150">
        <v>13777114.33</v>
      </c>
      <c r="AK150">
        <v>13968277.15</v>
      </c>
      <c r="AL150">
        <v>14162013.51</v>
      </c>
      <c r="AM150">
        <v>14357948.42</v>
      </c>
      <c r="AN150">
        <v>14538028.08</v>
      </c>
      <c r="AO150">
        <v>14707910.880000001</v>
      </c>
      <c r="AP150">
        <v>14870609.529999999</v>
      </c>
      <c r="AQ150">
        <v>15029810</v>
      </c>
      <c r="AR150">
        <v>15183077.119999999</v>
      </c>
      <c r="AS150">
        <v>15348528</v>
      </c>
      <c r="AT150">
        <v>15516703.279999999</v>
      </c>
      <c r="AU150">
        <v>15686035.07</v>
      </c>
      <c r="AV150">
        <v>15856460.689999999</v>
      </c>
      <c r="AW150">
        <v>16035488.35</v>
      </c>
    </row>
    <row r="151" spans="2:49" x14ac:dyDescent="0.25">
      <c r="B151" t="s">
        <v>250</v>
      </c>
      <c r="C151">
        <v>611949.61832884501</v>
      </c>
      <c r="D151">
        <v>621774.66739182698</v>
      </c>
      <c r="E151">
        <v>631757.4608</v>
      </c>
      <c r="F151">
        <v>624080.7426</v>
      </c>
      <c r="G151">
        <v>573706.65029999998</v>
      </c>
      <c r="H151">
        <v>484675.60450000002</v>
      </c>
      <c r="I151">
        <v>522405.36969999998</v>
      </c>
      <c r="J151">
        <v>512981.74070000002</v>
      </c>
      <c r="K151">
        <v>471475.15759999998</v>
      </c>
      <c r="L151">
        <v>448973.86790000001</v>
      </c>
      <c r="M151">
        <v>447440.7193</v>
      </c>
      <c r="N151">
        <v>428909.24209999997</v>
      </c>
      <c r="O151">
        <v>414797.01909999998</v>
      </c>
      <c r="P151">
        <v>383042.62199999997</v>
      </c>
      <c r="Q151">
        <v>337517.70120000001</v>
      </c>
      <c r="R151">
        <v>300131.16820000001</v>
      </c>
      <c r="S151">
        <v>269056.33860000002</v>
      </c>
      <c r="T151">
        <v>251478.45600000001</v>
      </c>
      <c r="U151">
        <v>243579.35810000001</v>
      </c>
      <c r="V151">
        <v>241864.85389999999</v>
      </c>
      <c r="W151">
        <v>240090.5258</v>
      </c>
      <c r="X151">
        <v>238606.68520000001</v>
      </c>
      <c r="Y151">
        <v>239555.41899999999</v>
      </c>
      <c r="Z151">
        <v>241271.6759</v>
      </c>
      <c r="AA151">
        <v>243013.11960000001</v>
      </c>
      <c r="AB151">
        <v>244626.11319999999</v>
      </c>
      <c r="AC151">
        <v>246159.82440000001</v>
      </c>
      <c r="AD151">
        <v>247839.51449999999</v>
      </c>
      <c r="AE151">
        <v>249398.18280000001</v>
      </c>
      <c r="AF151">
        <v>250911.19080000001</v>
      </c>
      <c r="AG151">
        <v>252350.36369999999</v>
      </c>
      <c r="AH151">
        <v>253845.27660000001</v>
      </c>
      <c r="AI151">
        <v>256846.04329999999</v>
      </c>
      <c r="AJ151">
        <v>259979.86120000001</v>
      </c>
      <c r="AK151">
        <v>263251.26089999999</v>
      </c>
      <c r="AL151">
        <v>266552.21380000003</v>
      </c>
      <c r="AM151">
        <v>269880.8027</v>
      </c>
      <c r="AN151">
        <v>272596.09860000003</v>
      </c>
      <c r="AO151">
        <v>275076.12270000001</v>
      </c>
      <c r="AP151">
        <v>277400.94329999998</v>
      </c>
      <c r="AQ151">
        <v>279663.89399999997</v>
      </c>
      <c r="AR151">
        <v>281852.82130000001</v>
      </c>
      <c r="AS151">
        <v>284006.39250000002</v>
      </c>
      <c r="AT151">
        <v>286020.55540000001</v>
      </c>
      <c r="AU151">
        <v>287915.0808</v>
      </c>
      <c r="AV151">
        <v>289750.87439999997</v>
      </c>
      <c r="AW151">
        <v>291709.05609999999</v>
      </c>
    </row>
    <row r="152" spans="2:49" x14ac:dyDescent="0.25">
      <c r="B152" t="s">
        <v>251</v>
      </c>
      <c r="C152">
        <v>18607410.1111531</v>
      </c>
      <c r="D152">
        <v>18906158.099225</v>
      </c>
      <c r="E152">
        <v>19209702.579999998</v>
      </c>
      <c r="F152">
        <v>19467453.620000001</v>
      </c>
      <c r="G152">
        <v>18594700.030000001</v>
      </c>
      <c r="H152">
        <v>16923366.140000001</v>
      </c>
      <c r="I152">
        <v>17114656.210000001</v>
      </c>
      <c r="J152">
        <v>16893587.670000002</v>
      </c>
      <c r="K152">
        <v>16093602.65</v>
      </c>
      <c r="L152">
        <v>15610175.67</v>
      </c>
      <c r="M152">
        <v>15544541.439999999</v>
      </c>
      <c r="N152">
        <v>15704102.960000001</v>
      </c>
      <c r="O152">
        <v>15422485.48</v>
      </c>
      <c r="P152">
        <v>14719257.359999999</v>
      </c>
      <c r="Q152">
        <v>13724355.73</v>
      </c>
      <c r="R152">
        <v>12969759.970000001</v>
      </c>
      <c r="S152">
        <v>12389793.439999999</v>
      </c>
      <c r="T152">
        <v>11885380.42</v>
      </c>
      <c r="U152">
        <v>11815014.939999999</v>
      </c>
      <c r="V152">
        <v>11893337.4</v>
      </c>
      <c r="W152">
        <v>11931341.710000001</v>
      </c>
      <c r="X152">
        <v>11947857.75</v>
      </c>
      <c r="Y152">
        <v>11972936.109999999</v>
      </c>
      <c r="Z152">
        <v>12057973.59</v>
      </c>
      <c r="AA152">
        <v>12151220.17</v>
      </c>
      <c r="AB152">
        <v>12250718.119999999</v>
      </c>
      <c r="AC152">
        <v>12356482.449999999</v>
      </c>
      <c r="AD152">
        <v>12467234.550000001</v>
      </c>
      <c r="AE152">
        <v>12581005.710000001</v>
      </c>
      <c r="AF152">
        <v>12694248.039999999</v>
      </c>
      <c r="AG152">
        <v>12805764.93</v>
      </c>
      <c r="AH152">
        <v>12919762.359999999</v>
      </c>
      <c r="AI152">
        <v>13062692.880000001</v>
      </c>
      <c r="AJ152">
        <v>13210766.83</v>
      </c>
      <c r="AK152">
        <v>13364876.34</v>
      </c>
      <c r="AL152">
        <v>13520904.41</v>
      </c>
      <c r="AM152">
        <v>13678142.470000001</v>
      </c>
      <c r="AN152">
        <v>13813173.210000001</v>
      </c>
      <c r="AO152">
        <v>13941880.35</v>
      </c>
      <c r="AP152">
        <v>14065780.25</v>
      </c>
      <c r="AQ152">
        <v>14189348.189999999</v>
      </c>
      <c r="AR152">
        <v>14308936.970000001</v>
      </c>
      <c r="AS152">
        <v>14434580.1</v>
      </c>
      <c r="AT152">
        <v>14549297.1</v>
      </c>
      <c r="AU152">
        <v>14659330.75</v>
      </c>
      <c r="AV152">
        <v>14767029.17</v>
      </c>
      <c r="AW152">
        <v>14884324.119999999</v>
      </c>
    </row>
    <row r="153" spans="2:49" x14ac:dyDescent="0.2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620599.41260000004</v>
      </c>
      <c r="G153">
        <v>602291.57010000001</v>
      </c>
      <c r="H153">
        <v>534971.56570000004</v>
      </c>
      <c r="I153">
        <v>531287.37620000006</v>
      </c>
      <c r="J153">
        <v>545089.98770000006</v>
      </c>
      <c r="K153">
        <v>531002.49459999998</v>
      </c>
      <c r="L153">
        <v>522212.16269999999</v>
      </c>
      <c r="M153">
        <v>487414.89059999998</v>
      </c>
      <c r="N153">
        <v>445482.44589999999</v>
      </c>
      <c r="O153">
        <v>422863.90330000001</v>
      </c>
      <c r="P153">
        <v>406456.35129999998</v>
      </c>
      <c r="Q153">
        <v>386228.56760000001</v>
      </c>
      <c r="R153">
        <v>364889.06099999999</v>
      </c>
      <c r="S153">
        <v>361906.54180000001</v>
      </c>
      <c r="T153">
        <v>357424.45539999998</v>
      </c>
      <c r="U153">
        <v>358747.9387</v>
      </c>
      <c r="V153">
        <v>375734.3602</v>
      </c>
      <c r="W153">
        <v>377893.6986</v>
      </c>
      <c r="X153">
        <v>380517.21429999999</v>
      </c>
      <c r="Y153">
        <v>375747.99129999999</v>
      </c>
      <c r="Z153">
        <v>374777.58250000002</v>
      </c>
      <c r="AA153">
        <v>373073.99699999997</v>
      </c>
      <c r="AB153">
        <v>370081.78029999998</v>
      </c>
      <c r="AC153">
        <v>366737.05339999998</v>
      </c>
      <c r="AD153">
        <v>364729.9264</v>
      </c>
      <c r="AE153">
        <v>362408.50270000001</v>
      </c>
      <c r="AF153">
        <v>359922.97720000002</v>
      </c>
      <c r="AG153">
        <v>357341.48259999999</v>
      </c>
      <c r="AH153">
        <v>355871.59960000002</v>
      </c>
      <c r="AI153">
        <v>354957.56270000001</v>
      </c>
      <c r="AJ153">
        <v>353643.1936</v>
      </c>
      <c r="AK153">
        <v>353609.95569999999</v>
      </c>
      <c r="AL153">
        <v>353491.23129999998</v>
      </c>
      <c r="AM153">
        <v>353100.29100000003</v>
      </c>
      <c r="AN153">
        <v>353450.8051</v>
      </c>
      <c r="AO153">
        <v>353469.4289</v>
      </c>
      <c r="AP153">
        <v>353642.22210000001</v>
      </c>
      <c r="AQ153">
        <v>355029.15539999999</v>
      </c>
      <c r="AR153">
        <v>355626.3763</v>
      </c>
      <c r="AS153">
        <v>356866.09169999999</v>
      </c>
      <c r="AT153">
        <v>358328.85700000002</v>
      </c>
      <c r="AU153">
        <v>359284.83880000003</v>
      </c>
      <c r="AV153">
        <v>360103.0638</v>
      </c>
      <c r="AW153">
        <v>365082.37</v>
      </c>
    </row>
    <row r="154" spans="2:49" x14ac:dyDescent="0.2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1271181.0009999999</v>
      </c>
      <c r="G154">
        <v>1211706.5630000001</v>
      </c>
      <c r="H154">
        <v>1175519.0319999999</v>
      </c>
      <c r="I154">
        <v>1205180.05</v>
      </c>
      <c r="J154">
        <v>1173518.703</v>
      </c>
      <c r="K154">
        <v>1114356.9339999999</v>
      </c>
      <c r="L154">
        <v>1118926.726</v>
      </c>
      <c r="M154">
        <v>1125385.662</v>
      </c>
      <c r="N154">
        <v>1097891.4350000001</v>
      </c>
      <c r="O154">
        <v>1162492.8330000001</v>
      </c>
      <c r="P154">
        <v>1176654.8559999999</v>
      </c>
      <c r="Q154">
        <v>1144121.5589999999</v>
      </c>
      <c r="R154">
        <v>1179079.7879999999</v>
      </c>
      <c r="S154">
        <v>1200027.017</v>
      </c>
      <c r="T154">
        <v>1200346.6000000001</v>
      </c>
      <c r="U154">
        <v>1215202.916</v>
      </c>
      <c r="V154">
        <v>1242126.2860000001</v>
      </c>
      <c r="W154">
        <v>1261091.067</v>
      </c>
      <c r="X154">
        <v>1270750.449</v>
      </c>
      <c r="Y154">
        <v>1280019.405</v>
      </c>
      <c r="Z154">
        <v>1291927.4879999999</v>
      </c>
      <c r="AA154">
        <v>1306584.7560000001</v>
      </c>
      <c r="AB154">
        <v>1322317.855</v>
      </c>
      <c r="AC154">
        <v>1338391.997</v>
      </c>
      <c r="AD154">
        <v>1353450.0279999999</v>
      </c>
      <c r="AE154">
        <v>1367383.1470000001</v>
      </c>
      <c r="AF154">
        <v>1380420.8470000001</v>
      </c>
      <c r="AG154">
        <v>1392760.3430000001</v>
      </c>
      <c r="AH154">
        <v>1404927.486</v>
      </c>
      <c r="AI154">
        <v>1417074.3940000001</v>
      </c>
      <c r="AJ154">
        <v>1429394.6</v>
      </c>
      <c r="AK154">
        <v>1442047.8459999999</v>
      </c>
      <c r="AL154">
        <v>1454848.5109999999</v>
      </c>
      <c r="AM154">
        <v>1467702.449</v>
      </c>
      <c r="AN154">
        <v>1476822.5549999999</v>
      </c>
      <c r="AO154">
        <v>1483796.1040000001</v>
      </c>
      <c r="AP154">
        <v>1489456.1070000001</v>
      </c>
      <c r="AQ154">
        <v>1494513.0260000001</v>
      </c>
      <c r="AR154">
        <v>1498992.9080000001</v>
      </c>
      <c r="AS154">
        <v>1502627.8219999999</v>
      </c>
      <c r="AT154">
        <v>1505155.5859999999</v>
      </c>
      <c r="AU154">
        <v>1506844.9720000001</v>
      </c>
      <c r="AV154">
        <v>1508020.6780000001</v>
      </c>
      <c r="AW154">
        <v>1509643.8470000001</v>
      </c>
    </row>
    <row r="155" spans="2:49" x14ac:dyDescent="0.2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3551272.1179999998</v>
      </c>
      <c r="G155">
        <v>3336955.4929999998</v>
      </c>
      <c r="H155">
        <v>3069229.3739999998</v>
      </c>
      <c r="I155">
        <v>3076666.2340000002</v>
      </c>
      <c r="J155">
        <v>2968209.375</v>
      </c>
      <c r="K155">
        <v>2808294.7110000001</v>
      </c>
      <c r="L155">
        <v>2741583.3629999999</v>
      </c>
      <c r="M155">
        <v>2679417.4950000001</v>
      </c>
      <c r="N155">
        <v>2493646.4210000001</v>
      </c>
      <c r="O155">
        <v>2609862.9619999998</v>
      </c>
      <c r="P155">
        <v>2698586.8930000002</v>
      </c>
      <c r="Q155">
        <v>2756813.7340000002</v>
      </c>
      <c r="R155">
        <v>2842313.952</v>
      </c>
      <c r="S155">
        <v>2916304.105</v>
      </c>
      <c r="T155">
        <v>2912007.5690000001</v>
      </c>
      <c r="U155">
        <v>2910731.9559999998</v>
      </c>
      <c r="V155">
        <v>2913125.1269999999</v>
      </c>
      <c r="W155">
        <v>2739198.9440000001</v>
      </c>
      <c r="X155">
        <v>2570715.767</v>
      </c>
      <c r="Y155">
        <v>2415081.889</v>
      </c>
      <c r="Z155">
        <v>2266753.5210000002</v>
      </c>
      <c r="AA155">
        <v>2125423.7009999999</v>
      </c>
      <c r="AB155">
        <v>1990728.5349999999</v>
      </c>
      <c r="AC155">
        <v>1862451.895</v>
      </c>
      <c r="AD155">
        <v>1740641.8459999999</v>
      </c>
      <c r="AE155">
        <v>1624743.9480000001</v>
      </c>
      <c r="AF155">
        <v>1514506.7509999999</v>
      </c>
      <c r="AG155">
        <v>1409641.395</v>
      </c>
      <c r="AH155">
        <v>1309961.807</v>
      </c>
      <c r="AI155">
        <v>1216048.8870000001</v>
      </c>
      <c r="AJ155">
        <v>1126943.9040000001</v>
      </c>
      <c r="AK155">
        <v>1042431.47</v>
      </c>
      <c r="AL155">
        <v>962295.72019999998</v>
      </c>
      <c r="AM155">
        <v>886346.25710000005</v>
      </c>
      <c r="AN155">
        <v>814029.21059999999</v>
      </c>
      <c r="AO155">
        <v>745543.45479999995</v>
      </c>
      <c r="AP155">
        <v>680715.37659999996</v>
      </c>
      <c r="AQ155" s="39">
        <v>619378.65980000002</v>
      </c>
      <c r="AR155" s="39">
        <v>561373.99639999995</v>
      </c>
      <c r="AS155" s="39">
        <v>506505.72560000001</v>
      </c>
      <c r="AT155" s="39">
        <v>454670.15110000002</v>
      </c>
      <c r="AU155" s="39">
        <v>405726.47320000001</v>
      </c>
      <c r="AV155">
        <v>359539.91220000002</v>
      </c>
      <c r="AW155">
        <v>315981.46289999998</v>
      </c>
    </row>
    <row r="156" spans="2:49" x14ac:dyDescent="0.2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55928124.75</v>
      </c>
      <c r="G156">
        <v>52731641.659999996</v>
      </c>
      <c r="H156">
        <v>47765409.359999999</v>
      </c>
      <c r="I156">
        <v>47990480.920000002</v>
      </c>
      <c r="J156">
        <v>47059124.909999996</v>
      </c>
      <c r="K156">
        <v>44125832.710000001</v>
      </c>
      <c r="L156">
        <v>42570488.479999997</v>
      </c>
      <c r="M156">
        <v>41984670.439999998</v>
      </c>
      <c r="N156">
        <v>40763528.93</v>
      </c>
      <c r="O156">
        <v>42105787.579999998</v>
      </c>
      <c r="P156">
        <v>42683837.520000003</v>
      </c>
      <c r="Q156">
        <v>42186427.579999998</v>
      </c>
      <c r="R156">
        <v>42386446.640000001</v>
      </c>
      <c r="S156">
        <v>43032024.380000003</v>
      </c>
      <c r="T156">
        <v>42573010.93</v>
      </c>
      <c r="U156">
        <v>42128422.439999998</v>
      </c>
      <c r="V156">
        <v>41715899.020000003</v>
      </c>
      <c r="W156">
        <v>39316145.18</v>
      </c>
      <c r="X156">
        <v>36955857.549999997</v>
      </c>
      <c r="Y156">
        <v>34760741.950000003</v>
      </c>
      <c r="Z156">
        <v>32651751.02</v>
      </c>
      <c r="AA156">
        <v>30625961.510000002</v>
      </c>
      <c r="AB156">
        <v>28679881.620000001</v>
      </c>
      <c r="AC156">
        <v>26811447.670000002</v>
      </c>
      <c r="AD156">
        <v>25020471.039999999</v>
      </c>
      <c r="AE156">
        <v>23301922.739999998</v>
      </c>
      <c r="AF156">
        <v>21653315.57</v>
      </c>
      <c r="AG156">
        <v>20071934.300000001</v>
      </c>
      <c r="AH156">
        <v>18555756.260000002</v>
      </c>
      <c r="AI156">
        <v>17104411.449999999</v>
      </c>
      <c r="AJ156">
        <v>15714283.08</v>
      </c>
      <c r="AK156">
        <v>14383216.52</v>
      </c>
      <c r="AL156">
        <v>13109192.83</v>
      </c>
      <c r="AM156">
        <v>11890103.050000001</v>
      </c>
      <c r="AN156">
        <v>10720971.57</v>
      </c>
      <c r="AO156">
        <v>9603278.7640000004</v>
      </c>
      <c r="AP156">
        <v>8535192.6280000005</v>
      </c>
      <c r="AQ156">
        <v>7514941.3389999997</v>
      </c>
      <c r="AR156">
        <v>6540811.466</v>
      </c>
      <c r="AS156">
        <v>5610832.7079999996</v>
      </c>
      <c r="AT156">
        <v>4723774.966</v>
      </c>
      <c r="AU156">
        <v>3878073.3369999998</v>
      </c>
      <c r="AV156">
        <v>3072214.656</v>
      </c>
      <c r="AW156">
        <v>2304735.9019999998</v>
      </c>
    </row>
    <row r="157" spans="2:49" x14ac:dyDescent="0.25">
      <c r="B157" t="s">
        <v>256</v>
      </c>
      <c r="C157">
        <v>1681202.1785921501</v>
      </c>
      <c r="D157">
        <v>1708194.4233697001</v>
      </c>
      <c r="E157">
        <v>1735620.037</v>
      </c>
      <c r="F157">
        <v>2101894.787</v>
      </c>
      <c r="G157">
        <v>1891370.1529999999</v>
      </c>
      <c r="H157">
        <v>1427850.9720000001</v>
      </c>
      <c r="I157">
        <v>1824446.6510000001</v>
      </c>
      <c r="J157">
        <v>1519656.825</v>
      </c>
      <c r="K157">
        <v>1907671.5260000001</v>
      </c>
      <c r="L157">
        <v>1802188.9720000001</v>
      </c>
      <c r="M157">
        <v>1902798.3829999999</v>
      </c>
      <c r="N157">
        <v>2017697.1</v>
      </c>
      <c r="O157">
        <v>2020630.148</v>
      </c>
      <c r="P157">
        <v>2010995.027</v>
      </c>
      <c r="Q157">
        <v>1976116.416</v>
      </c>
      <c r="R157">
        <v>1951126.6310000001</v>
      </c>
      <c r="S157">
        <v>2148136.8020000001</v>
      </c>
      <c r="T157">
        <v>2079077.825</v>
      </c>
      <c r="U157">
        <v>2033004.7960000001</v>
      </c>
      <c r="V157">
        <v>2002447.0149999999</v>
      </c>
      <c r="W157">
        <v>1999516.882</v>
      </c>
      <c r="X157">
        <v>1991975.648</v>
      </c>
      <c r="Y157">
        <v>1991412.632</v>
      </c>
      <c r="Z157">
        <v>1998679.898</v>
      </c>
      <c r="AA157">
        <v>2010558.7749999999</v>
      </c>
      <c r="AB157">
        <v>2026043.875</v>
      </c>
      <c r="AC157">
        <v>2044383.946</v>
      </c>
      <c r="AD157">
        <v>2065071.7620000001</v>
      </c>
      <c r="AE157">
        <v>2087458.4750000001</v>
      </c>
      <c r="AF157">
        <v>2110924.2390000001</v>
      </c>
      <c r="AG157">
        <v>2135199.4909999999</v>
      </c>
      <c r="AH157">
        <v>2160339.2629999998</v>
      </c>
      <c r="AI157">
        <v>2186336.2170000002</v>
      </c>
      <c r="AJ157">
        <v>2213151.9350000001</v>
      </c>
      <c r="AK157">
        <v>2240744.7340000002</v>
      </c>
      <c r="AL157">
        <v>2268930.9989999998</v>
      </c>
      <c r="AM157">
        <v>2297584.889</v>
      </c>
      <c r="AN157">
        <v>2324764.608</v>
      </c>
      <c r="AO157">
        <v>2351368.969</v>
      </c>
      <c r="AP157">
        <v>2377365.1120000002</v>
      </c>
      <c r="AQ157">
        <v>2402997.8829999999</v>
      </c>
      <c r="AR157">
        <v>2428034.6519999998</v>
      </c>
      <c r="AS157">
        <v>2452592.7259999998</v>
      </c>
      <c r="AT157">
        <v>2475965.2439999999</v>
      </c>
      <c r="AU157">
        <v>2498595.9980000001</v>
      </c>
      <c r="AV157">
        <v>2520681.0929999999</v>
      </c>
      <c r="AW157">
        <v>2543004.9739999999</v>
      </c>
    </row>
    <row r="158" spans="2:49" x14ac:dyDescent="0.2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4299298.0180000002</v>
      </c>
      <c r="G158">
        <v>4273315.4670000002</v>
      </c>
      <c r="H158">
        <v>3473915.0789999999</v>
      </c>
      <c r="I158">
        <v>3589390.02</v>
      </c>
      <c r="J158">
        <v>3768251.5980000002</v>
      </c>
      <c r="K158">
        <v>3675931.4</v>
      </c>
      <c r="L158">
        <v>3547021.8149999999</v>
      </c>
      <c r="M158">
        <v>3503742.7</v>
      </c>
      <c r="N158">
        <v>3548028.6359999999</v>
      </c>
      <c r="O158">
        <v>3594926.7170000002</v>
      </c>
      <c r="P158">
        <v>3625006.054</v>
      </c>
      <c r="Q158">
        <v>3631835.213</v>
      </c>
      <c r="R158">
        <v>3637444.6510000001</v>
      </c>
      <c r="S158">
        <v>3680742.3659999999</v>
      </c>
      <c r="T158">
        <v>3651467.9</v>
      </c>
      <c r="U158">
        <v>3614525.9610000001</v>
      </c>
      <c r="V158">
        <v>3587315.7790000001</v>
      </c>
      <c r="W158">
        <v>3585485.361</v>
      </c>
      <c r="X158">
        <v>3577402.963</v>
      </c>
      <c r="Y158">
        <v>3586710.4849999999</v>
      </c>
      <c r="Z158">
        <v>3608629.662</v>
      </c>
      <c r="AA158">
        <v>3640733.273</v>
      </c>
      <c r="AB158">
        <v>3680190.6129999999</v>
      </c>
      <c r="AC158">
        <v>3725025.0180000002</v>
      </c>
      <c r="AD158">
        <v>3774184.077</v>
      </c>
      <c r="AE158">
        <v>3825573.0460000001</v>
      </c>
      <c r="AF158">
        <v>3877956.1430000002</v>
      </c>
      <c r="AG158">
        <v>3930704.7110000001</v>
      </c>
      <c r="AH158">
        <v>3984021.9440000001</v>
      </c>
      <c r="AI158">
        <v>4038035.0449999999</v>
      </c>
      <c r="AJ158">
        <v>4092976.9890000001</v>
      </c>
      <c r="AK158">
        <v>4148928.1910000001</v>
      </c>
      <c r="AL158">
        <v>4206412.6160000004</v>
      </c>
      <c r="AM158">
        <v>4265474.5420000004</v>
      </c>
      <c r="AN158">
        <v>4321987.8600000003</v>
      </c>
      <c r="AO158">
        <v>4377707.2249999996</v>
      </c>
      <c r="AP158">
        <v>4432714.6519999998</v>
      </c>
      <c r="AQ158">
        <v>4487594.2220000001</v>
      </c>
      <c r="AR158">
        <v>4542105.898</v>
      </c>
      <c r="AS158">
        <v>4596586.9369999999</v>
      </c>
      <c r="AT158">
        <v>4650864.6339999996</v>
      </c>
      <c r="AU158">
        <v>4704990.3660000004</v>
      </c>
      <c r="AV158">
        <v>4758987.74</v>
      </c>
      <c r="AW158">
        <v>4814176.659</v>
      </c>
    </row>
    <row r="159" spans="2:49" x14ac:dyDescent="0.2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22000636.600000001</v>
      </c>
      <c r="G159">
        <v>21984131.379999999</v>
      </c>
      <c r="H159">
        <v>21428842.420000002</v>
      </c>
      <c r="I159">
        <v>22051385.07</v>
      </c>
      <c r="J159">
        <v>22130067.710000001</v>
      </c>
      <c r="K159">
        <v>21635357.399999999</v>
      </c>
      <c r="L159">
        <v>21446048.739999998</v>
      </c>
      <c r="M159">
        <v>21745725.879999999</v>
      </c>
      <c r="N159">
        <v>22583600.399999999</v>
      </c>
      <c r="O159">
        <v>23410931.379999999</v>
      </c>
      <c r="P159">
        <v>23326389.690000001</v>
      </c>
      <c r="Q159">
        <v>22411196.140000001</v>
      </c>
      <c r="R159">
        <v>21541198.309999999</v>
      </c>
      <c r="S159">
        <v>20754889.629999999</v>
      </c>
      <c r="T159">
        <v>20256847.420000002</v>
      </c>
      <c r="U159">
        <v>20064247.93</v>
      </c>
      <c r="V159">
        <v>20109154.890000001</v>
      </c>
      <c r="W159">
        <v>19589439.920000002</v>
      </c>
      <c r="X159">
        <v>19044095.690000001</v>
      </c>
      <c r="Y159">
        <v>18921601.73</v>
      </c>
      <c r="Z159">
        <v>18775381.469999999</v>
      </c>
      <c r="AA159">
        <v>18595296.77</v>
      </c>
      <c r="AB159">
        <v>18388503.109999999</v>
      </c>
      <c r="AC159">
        <v>18165256.52</v>
      </c>
      <c r="AD159">
        <v>17935936.32</v>
      </c>
      <c r="AE159">
        <v>17693823.109999999</v>
      </c>
      <c r="AF159">
        <v>17444024.32</v>
      </c>
      <c r="AG159">
        <v>17186663.440000001</v>
      </c>
      <c r="AH159">
        <v>16927031.359999999</v>
      </c>
      <c r="AI159">
        <v>16714027.310000001</v>
      </c>
      <c r="AJ159">
        <v>16502707.6</v>
      </c>
      <c r="AK159">
        <v>16293789.5</v>
      </c>
      <c r="AL159">
        <v>16085203.66</v>
      </c>
      <c r="AM159">
        <v>15877728.369999999</v>
      </c>
      <c r="AN159">
        <v>15661116.470000001</v>
      </c>
      <c r="AO159">
        <v>15444200.199999999</v>
      </c>
      <c r="AP159">
        <v>15227862.99</v>
      </c>
      <c r="AQ159">
        <v>15013932.300000001</v>
      </c>
      <c r="AR159">
        <v>14802545.83</v>
      </c>
      <c r="AS159">
        <v>14595950.41</v>
      </c>
      <c r="AT159">
        <v>14391078.02</v>
      </c>
      <c r="AU159">
        <v>14187691.529999999</v>
      </c>
      <c r="AV159">
        <v>13986934.15</v>
      </c>
      <c r="AW159">
        <v>13792087.68</v>
      </c>
    </row>
    <row r="160" spans="2:49" x14ac:dyDescent="0.25">
      <c r="B160" t="s">
        <v>259</v>
      </c>
      <c r="C160">
        <v>263090454.30178601</v>
      </c>
      <c r="D160">
        <v>267314456.64462</v>
      </c>
      <c r="E160">
        <v>271606277.10000002</v>
      </c>
      <c r="F160">
        <v>272234286.10000002</v>
      </c>
      <c r="G160">
        <v>258155727.80000001</v>
      </c>
      <c r="H160">
        <v>235984349.19999999</v>
      </c>
      <c r="I160">
        <v>239595819.19999999</v>
      </c>
      <c r="J160">
        <v>235839062.90000001</v>
      </c>
      <c r="K160">
        <v>222260018.09999999</v>
      </c>
      <c r="L160">
        <v>215164028.90000001</v>
      </c>
      <c r="M160">
        <v>213192480.69999999</v>
      </c>
      <c r="N160">
        <v>211825127.5</v>
      </c>
      <c r="O160">
        <v>211420607.30000001</v>
      </c>
      <c r="P160">
        <v>206193454.90000001</v>
      </c>
      <c r="Q160">
        <v>198004572.90000001</v>
      </c>
      <c r="R160">
        <v>192494800.19999999</v>
      </c>
      <c r="S160">
        <v>183541395.59999999</v>
      </c>
      <c r="T160">
        <v>179428380.5</v>
      </c>
      <c r="U160">
        <v>177388530.40000001</v>
      </c>
      <c r="V160">
        <v>176957214.19999999</v>
      </c>
      <c r="W160">
        <v>173342646.30000001</v>
      </c>
      <c r="X160">
        <v>169639144.09999999</v>
      </c>
      <c r="Y160">
        <v>167025849.40000001</v>
      </c>
      <c r="Z160">
        <v>164989944.80000001</v>
      </c>
      <c r="AA160">
        <v>163224572.30000001</v>
      </c>
      <c r="AB160">
        <v>161699074.09999999</v>
      </c>
      <c r="AC160">
        <v>160350102.80000001</v>
      </c>
      <c r="AD160">
        <v>159284931.30000001</v>
      </c>
      <c r="AE160">
        <v>158290493.19999999</v>
      </c>
      <c r="AF160">
        <v>157066780.40000001</v>
      </c>
      <c r="AG160">
        <v>156108671.19999999</v>
      </c>
      <c r="AH160">
        <v>155239485.90000001</v>
      </c>
      <c r="AI160">
        <v>154523807.5</v>
      </c>
      <c r="AJ160">
        <v>153877670.90000001</v>
      </c>
      <c r="AK160">
        <v>153345883.90000001</v>
      </c>
      <c r="AL160">
        <v>152911981.40000001</v>
      </c>
      <c r="AM160">
        <v>152549726</v>
      </c>
      <c r="AN160">
        <v>152030471.40000001</v>
      </c>
      <c r="AO160">
        <v>151465282.19999999</v>
      </c>
      <c r="AP160">
        <v>150891214.5</v>
      </c>
      <c r="AQ160">
        <v>150359271</v>
      </c>
      <c r="AR160">
        <v>149831522.80000001</v>
      </c>
      <c r="AS160">
        <v>150191665.90000001</v>
      </c>
      <c r="AT160">
        <v>150708168.19999999</v>
      </c>
      <c r="AU160">
        <v>151277653</v>
      </c>
      <c r="AV160">
        <v>151899134.09999999</v>
      </c>
      <c r="AW160">
        <v>152683547.59999999</v>
      </c>
    </row>
    <row r="161" spans="2:49" x14ac:dyDescent="0.2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6059906.4730000002</v>
      </c>
      <c r="G161">
        <v>6098243.0939999996</v>
      </c>
      <c r="H161">
        <v>6375913.2649999997</v>
      </c>
      <c r="I161">
        <v>6511254.4670000002</v>
      </c>
      <c r="J161">
        <v>6534218.8130000001</v>
      </c>
      <c r="K161">
        <v>6475001.1849999996</v>
      </c>
      <c r="L161">
        <v>6504457.2879999997</v>
      </c>
      <c r="M161">
        <v>6601762.5760000004</v>
      </c>
      <c r="N161">
        <v>6864598.3449999997</v>
      </c>
      <c r="O161">
        <v>6995676.0619999999</v>
      </c>
      <c r="P161">
        <v>6774640.8200000003</v>
      </c>
      <c r="Q161">
        <v>6245235.1739999996</v>
      </c>
      <c r="R161">
        <v>5739162.8640000001</v>
      </c>
      <c r="S161">
        <v>5294324.4000000004</v>
      </c>
      <c r="T161">
        <v>5086031.4060000004</v>
      </c>
      <c r="U161">
        <v>4995553.0619999999</v>
      </c>
      <c r="V161">
        <v>4998006.9670000002</v>
      </c>
      <c r="W161">
        <v>4914952.068</v>
      </c>
      <c r="X161">
        <v>4828756.9620000003</v>
      </c>
      <c r="Y161">
        <v>4796441.66</v>
      </c>
      <c r="Z161">
        <v>4754963.7539999997</v>
      </c>
      <c r="AA161">
        <v>4699986.2120000003</v>
      </c>
      <c r="AB161">
        <v>4634477.1399999997</v>
      </c>
      <c r="AC161">
        <v>4562801.2130000005</v>
      </c>
      <c r="AD161">
        <v>4489816.9989999998</v>
      </c>
      <c r="AE161">
        <v>4412603.3430000003</v>
      </c>
      <c r="AF161">
        <v>4333203.3380000005</v>
      </c>
      <c r="AG161">
        <v>4251603.6390000004</v>
      </c>
      <c r="AH161">
        <v>4169855.4580000001</v>
      </c>
      <c r="AI161">
        <v>4108854.7149999999</v>
      </c>
      <c r="AJ161">
        <v>4048842.6540000001</v>
      </c>
      <c r="AK161">
        <v>3989982.372</v>
      </c>
      <c r="AL161">
        <v>3931387.551</v>
      </c>
      <c r="AM161">
        <v>3873370.5819999999</v>
      </c>
      <c r="AN161">
        <v>3808407.3229999999</v>
      </c>
      <c r="AO161">
        <v>3741809.3480000002</v>
      </c>
      <c r="AP161">
        <v>3674734.7250000001</v>
      </c>
      <c r="AQ161">
        <v>3608173.7050000001</v>
      </c>
      <c r="AR161">
        <v>3542324.648</v>
      </c>
      <c r="AS161">
        <v>3477857.7570000002</v>
      </c>
      <c r="AT161">
        <v>3413691.1129999999</v>
      </c>
      <c r="AU161">
        <v>3349811.3420000002</v>
      </c>
      <c r="AV161">
        <v>3286665.6260000002</v>
      </c>
      <c r="AW161">
        <v>3225375.986</v>
      </c>
    </row>
    <row r="162" spans="2:49" x14ac:dyDescent="0.2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781644.52720000001</v>
      </c>
      <c r="G162">
        <v>666568.92370000004</v>
      </c>
      <c r="H162">
        <v>569611.12710000004</v>
      </c>
      <c r="I162">
        <v>580111.67390000005</v>
      </c>
      <c r="J162">
        <v>621337.08109999995</v>
      </c>
      <c r="K162">
        <v>578392.35309999995</v>
      </c>
      <c r="L162">
        <v>596748.10479999997</v>
      </c>
      <c r="M162">
        <v>623539.14080000005</v>
      </c>
      <c r="N162">
        <v>617170.01300000004</v>
      </c>
      <c r="O162">
        <v>512533.21679999999</v>
      </c>
      <c r="P162">
        <v>416406.05410000001</v>
      </c>
      <c r="Q162">
        <v>361829.4571</v>
      </c>
      <c r="R162">
        <v>335913.4215</v>
      </c>
      <c r="S162">
        <v>313485.23239999998</v>
      </c>
      <c r="T162">
        <v>300423.25309999997</v>
      </c>
      <c r="U162">
        <v>298787.80660000001</v>
      </c>
      <c r="V162">
        <v>306600.92450000002</v>
      </c>
      <c r="W162">
        <v>308387.04330000002</v>
      </c>
      <c r="X162">
        <v>310291.09610000002</v>
      </c>
      <c r="Y162">
        <v>307262.027</v>
      </c>
      <c r="Z162">
        <v>306758.92389999999</v>
      </c>
      <c r="AA162">
        <v>306928.89529999997</v>
      </c>
      <c r="AB162">
        <v>307456.92830000003</v>
      </c>
      <c r="AC162">
        <v>308476.82870000001</v>
      </c>
      <c r="AD162">
        <v>310101.24979999999</v>
      </c>
      <c r="AE162">
        <v>311677.8297</v>
      </c>
      <c r="AF162">
        <v>313205.09409999999</v>
      </c>
      <c r="AG162">
        <v>314739.80310000002</v>
      </c>
      <c r="AH162">
        <v>316787.2683</v>
      </c>
      <c r="AI162">
        <v>318179.31199999998</v>
      </c>
      <c r="AJ162">
        <v>319423.84649999999</v>
      </c>
      <c r="AK162">
        <v>321256.57870000001</v>
      </c>
      <c r="AL162">
        <v>323120.36660000001</v>
      </c>
      <c r="AM162">
        <v>324936.77840000001</v>
      </c>
      <c r="AN162">
        <v>326525.55609999999</v>
      </c>
      <c r="AO162">
        <v>327548.32809999998</v>
      </c>
      <c r="AP162">
        <v>328325.11859999999</v>
      </c>
      <c r="AQ162">
        <v>329344.33130000002</v>
      </c>
      <c r="AR162">
        <v>329855.06270000001</v>
      </c>
      <c r="AS162">
        <v>331172.06969999999</v>
      </c>
      <c r="AT162">
        <v>332969.0589</v>
      </c>
      <c r="AU162">
        <v>334861.68810000003</v>
      </c>
      <c r="AV162">
        <v>336948.25300000003</v>
      </c>
      <c r="AW162">
        <v>340729.52100000001</v>
      </c>
    </row>
    <row r="163" spans="2:49" x14ac:dyDescent="0.2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499301.7156</v>
      </c>
      <c r="G163">
        <v>431276.77529999998</v>
      </c>
      <c r="H163">
        <v>383600.60570000001</v>
      </c>
      <c r="I163">
        <v>397571.39799999999</v>
      </c>
      <c r="J163">
        <v>363946.16080000001</v>
      </c>
      <c r="K163">
        <v>346912.47840000002</v>
      </c>
      <c r="L163">
        <v>372436.83010000002</v>
      </c>
      <c r="M163">
        <v>380595.89549999998</v>
      </c>
      <c r="N163">
        <v>390030.18949999998</v>
      </c>
      <c r="O163">
        <v>310940.62479999999</v>
      </c>
      <c r="P163">
        <v>241249.18770000001</v>
      </c>
      <c r="Q163">
        <v>200906.5385</v>
      </c>
      <c r="R163">
        <v>180595.69339999999</v>
      </c>
      <c r="S163">
        <v>165811.962</v>
      </c>
      <c r="T163">
        <v>161482.23699999999</v>
      </c>
      <c r="U163">
        <v>163096.4559</v>
      </c>
      <c r="V163">
        <v>166835.63639999999</v>
      </c>
      <c r="W163">
        <v>169989.39629999999</v>
      </c>
      <c r="X163">
        <v>172713.88930000001</v>
      </c>
      <c r="Y163">
        <v>173896.0619</v>
      </c>
      <c r="Z163">
        <v>174917.18650000001</v>
      </c>
      <c r="AA163">
        <v>176020.45929999999</v>
      </c>
      <c r="AB163">
        <v>177353.6507</v>
      </c>
      <c r="AC163">
        <v>178903.77160000001</v>
      </c>
      <c r="AD163">
        <v>180670.0595</v>
      </c>
      <c r="AE163">
        <v>182521.23250000001</v>
      </c>
      <c r="AF163">
        <v>184386.9491</v>
      </c>
      <c r="AG163">
        <v>186244.82019999999</v>
      </c>
      <c r="AH163">
        <v>188111.07930000001</v>
      </c>
      <c r="AI163">
        <v>189923.1869</v>
      </c>
      <c r="AJ163">
        <v>191734.6354</v>
      </c>
      <c r="AK163">
        <v>193574.19649999999</v>
      </c>
      <c r="AL163">
        <v>195431.55540000001</v>
      </c>
      <c r="AM163">
        <v>197307.82130000001</v>
      </c>
      <c r="AN163">
        <v>199042.02220000001</v>
      </c>
      <c r="AO163">
        <v>200687.69510000001</v>
      </c>
      <c r="AP163">
        <v>202257.37150000001</v>
      </c>
      <c r="AQ163">
        <v>203776.26389999999</v>
      </c>
      <c r="AR163">
        <v>205218.94820000001</v>
      </c>
      <c r="AS163">
        <v>206914.47930000001</v>
      </c>
      <c r="AT163">
        <v>208736.00959999999</v>
      </c>
      <c r="AU163">
        <v>210641.4173</v>
      </c>
      <c r="AV163">
        <v>212606.3529</v>
      </c>
      <c r="AW163">
        <v>214690.2904</v>
      </c>
    </row>
    <row r="164" spans="2:49" x14ac:dyDescent="0.2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1536854.4240000001</v>
      </c>
      <c r="G164">
        <v>1386058.0819999999</v>
      </c>
      <c r="H164">
        <v>1288012.1740000001</v>
      </c>
      <c r="I164">
        <v>1317450.74</v>
      </c>
      <c r="J164">
        <v>1261312.8149999999</v>
      </c>
      <c r="K164">
        <v>1254750.69</v>
      </c>
      <c r="L164">
        <v>1375094.7080000001</v>
      </c>
      <c r="M164">
        <v>1427735.142</v>
      </c>
      <c r="N164">
        <v>1457558.9129999999</v>
      </c>
      <c r="O164">
        <v>1161394.807</v>
      </c>
      <c r="P164">
        <v>900462.64989999996</v>
      </c>
      <c r="Q164">
        <v>761095.24659999995</v>
      </c>
      <c r="R164">
        <v>701564.9155</v>
      </c>
      <c r="S164">
        <v>636095.27619999996</v>
      </c>
      <c r="T164">
        <v>621442.66009999998</v>
      </c>
      <c r="U164">
        <v>629950.51820000005</v>
      </c>
      <c r="V164">
        <v>648344.81310000003</v>
      </c>
      <c r="W164">
        <v>668247.66949999996</v>
      </c>
      <c r="X164">
        <v>688484.36560000002</v>
      </c>
      <c r="Y164">
        <v>702205.3371</v>
      </c>
      <c r="Z164">
        <v>715163.53200000001</v>
      </c>
      <c r="AA164">
        <v>728948.82709999999</v>
      </c>
      <c r="AB164">
        <v>744124.59140000003</v>
      </c>
      <c r="AC164">
        <v>760586.29680000001</v>
      </c>
      <c r="AD164">
        <v>777733.28300000005</v>
      </c>
      <c r="AE164">
        <v>795296.96600000001</v>
      </c>
      <c r="AF164">
        <v>813123.34210000001</v>
      </c>
      <c r="AG164">
        <v>831172.21409999998</v>
      </c>
      <c r="AH164">
        <v>849504.08019999997</v>
      </c>
      <c r="AI164">
        <v>867803.74289999995</v>
      </c>
      <c r="AJ164">
        <v>886288.60750000004</v>
      </c>
      <c r="AK164">
        <v>905053.43149999995</v>
      </c>
      <c r="AL164">
        <v>924092.85230000003</v>
      </c>
      <c r="AM164">
        <v>943406.76379999996</v>
      </c>
      <c r="AN164">
        <v>962733.4632</v>
      </c>
      <c r="AO164">
        <v>982180.87190000003</v>
      </c>
      <c r="AP164">
        <v>1001695.88</v>
      </c>
      <c r="AQ164">
        <v>1021320.0429999999</v>
      </c>
      <c r="AR164">
        <v>1040914.297</v>
      </c>
      <c r="AS164">
        <v>1061792.7239999999</v>
      </c>
      <c r="AT164">
        <v>1083519.0549999999</v>
      </c>
      <c r="AU164">
        <v>1105877.057</v>
      </c>
      <c r="AV164">
        <v>1128740.733</v>
      </c>
      <c r="AW164">
        <v>1152383.905</v>
      </c>
    </row>
    <row r="165" spans="2:49" x14ac:dyDescent="0.25">
      <c r="B165" t="s">
        <v>264</v>
      </c>
      <c r="C165">
        <v>225722.47732836599</v>
      </c>
      <c r="D165">
        <v>229346.52471387701</v>
      </c>
      <c r="E165">
        <v>233028.7574</v>
      </c>
      <c r="F165">
        <v>236245.58689999999</v>
      </c>
      <c r="G165">
        <v>220673.40049999999</v>
      </c>
      <c r="H165">
        <v>205747.1801</v>
      </c>
      <c r="I165">
        <v>212907.42689999999</v>
      </c>
      <c r="J165">
        <v>209378.1017</v>
      </c>
      <c r="K165">
        <v>210311.7916</v>
      </c>
      <c r="L165">
        <v>225451.01699999999</v>
      </c>
      <c r="M165">
        <v>233157.236</v>
      </c>
      <c r="N165">
        <v>237752.6004</v>
      </c>
      <c r="O165">
        <v>208817.76310000001</v>
      </c>
      <c r="P165">
        <v>181297.76500000001</v>
      </c>
      <c r="Q165">
        <v>166582.16769999999</v>
      </c>
      <c r="R165">
        <v>161284.13800000001</v>
      </c>
      <c r="S165">
        <v>152503.5129</v>
      </c>
      <c r="T165">
        <v>149249.00649999999</v>
      </c>
      <c r="U165">
        <v>149879.95009999999</v>
      </c>
      <c r="V165">
        <v>152797.5802</v>
      </c>
      <c r="W165">
        <v>156088.39780000001</v>
      </c>
      <c r="X165">
        <v>159391.2237</v>
      </c>
      <c r="Y165">
        <v>162584.88029999999</v>
      </c>
      <c r="Z165">
        <v>165723.11439999999</v>
      </c>
      <c r="AA165">
        <v>168891.37520000001</v>
      </c>
      <c r="AB165">
        <v>172159.7738</v>
      </c>
      <c r="AC165">
        <v>175532.58660000001</v>
      </c>
      <c r="AD165">
        <v>178932.19620000001</v>
      </c>
      <c r="AE165">
        <v>182348.36129999999</v>
      </c>
      <c r="AF165">
        <v>185782.30650000001</v>
      </c>
      <c r="AG165">
        <v>189234.005</v>
      </c>
      <c r="AH165">
        <v>192716.39980000001</v>
      </c>
      <c r="AI165">
        <v>196233.24429999999</v>
      </c>
      <c r="AJ165">
        <v>199795.98860000001</v>
      </c>
      <c r="AK165">
        <v>203411.2708</v>
      </c>
      <c r="AL165">
        <v>207073.76259999999</v>
      </c>
      <c r="AM165">
        <v>210782.93179999999</v>
      </c>
      <c r="AN165">
        <v>214484.234</v>
      </c>
      <c r="AO165">
        <v>218189.18950000001</v>
      </c>
      <c r="AP165">
        <v>221902.43109999999</v>
      </c>
      <c r="AQ165">
        <v>225637.19279999999</v>
      </c>
      <c r="AR165">
        <v>229390.79389999999</v>
      </c>
      <c r="AS165">
        <v>233275.1373</v>
      </c>
      <c r="AT165">
        <v>237227.41</v>
      </c>
      <c r="AU165">
        <v>241226.36170000001</v>
      </c>
      <c r="AV165">
        <v>245270.03229999999</v>
      </c>
      <c r="AW165">
        <v>249393.34729999999</v>
      </c>
    </row>
    <row r="166" spans="2:49" x14ac:dyDescent="0.25">
      <c r="B166" t="s">
        <v>265</v>
      </c>
      <c r="C166">
        <v>20679763.666016001</v>
      </c>
      <c r="D166">
        <v>21011783.9607329</v>
      </c>
      <c r="E166">
        <v>21349135.66</v>
      </c>
      <c r="F166">
        <v>21435297.829999998</v>
      </c>
      <c r="G166">
        <v>18668229.84</v>
      </c>
      <c r="H166">
        <v>15242142.470000001</v>
      </c>
      <c r="I166">
        <v>16592696.859999999</v>
      </c>
      <c r="J166">
        <v>16349767.380000001</v>
      </c>
      <c r="K166">
        <v>15382599.460000001</v>
      </c>
      <c r="L166">
        <v>15916834.220000001</v>
      </c>
      <c r="M166">
        <v>16403248.189999999</v>
      </c>
      <c r="N166">
        <v>16270595.109999999</v>
      </c>
      <c r="O166">
        <v>14598242.960000001</v>
      </c>
      <c r="P166">
        <v>12759392.960000001</v>
      </c>
      <c r="Q166">
        <v>11533025.76</v>
      </c>
      <c r="R166">
        <v>10937606.75</v>
      </c>
      <c r="S166">
        <v>10370196</v>
      </c>
      <c r="T166">
        <v>10088968.390000001</v>
      </c>
      <c r="U166">
        <v>10122972.77</v>
      </c>
      <c r="V166">
        <v>10309375.710000001</v>
      </c>
      <c r="W166">
        <v>10489520.51</v>
      </c>
      <c r="X166">
        <v>10653791.1</v>
      </c>
      <c r="Y166">
        <v>10790750.439999999</v>
      </c>
      <c r="Z166">
        <v>10938604.800000001</v>
      </c>
      <c r="AA166">
        <v>11090563.99</v>
      </c>
      <c r="AB166">
        <v>11251805.060000001</v>
      </c>
      <c r="AC166">
        <v>11422935.859999999</v>
      </c>
      <c r="AD166">
        <v>11596303.800000001</v>
      </c>
      <c r="AE166">
        <v>11771151.83</v>
      </c>
      <c r="AF166">
        <v>11946870.93</v>
      </c>
      <c r="AG166">
        <v>12123320.27</v>
      </c>
      <c r="AH166">
        <v>12302798.050000001</v>
      </c>
      <c r="AI166">
        <v>12481994.26</v>
      </c>
      <c r="AJ166">
        <v>12663793.51</v>
      </c>
      <c r="AK166">
        <v>12850492.16</v>
      </c>
      <c r="AL166">
        <v>13039708.82</v>
      </c>
      <c r="AM166">
        <v>13231029.640000001</v>
      </c>
      <c r="AN166">
        <v>13409656.050000001</v>
      </c>
      <c r="AO166">
        <v>13579413.859999999</v>
      </c>
      <c r="AP166">
        <v>13742920.1</v>
      </c>
      <c r="AQ166">
        <v>13903452.279999999</v>
      </c>
      <c r="AR166">
        <v>14058715.789999999</v>
      </c>
      <c r="AS166">
        <v>14225893.220000001</v>
      </c>
      <c r="AT166">
        <v>14396194.390000001</v>
      </c>
      <c r="AU166">
        <v>14568070.74</v>
      </c>
      <c r="AV166">
        <v>14741349.460000001</v>
      </c>
      <c r="AW166">
        <v>14922884.02</v>
      </c>
    </row>
    <row r="167" spans="2:49" x14ac:dyDescent="0.2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2121109.173</v>
      </c>
      <c r="G167">
        <v>1793927.088</v>
      </c>
      <c r="H167">
        <v>1618355.8870000001</v>
      </c>
      <c r="I167">
        <v>1618344.9129999999</v>
      </c>
      <c r="J167">
        <v>1518537.2039999999</v>
      </c>
      <c r="K167">
        <v>1505443.426</v>
      </c>
      <c r="L167">
        <v>1645405.2930000001</v>
      </c>
      <c r="M167">
        <v>1727246.8929999999</v>
      </c>
      <c r="N167">
        <v>1747032.331</v>
      </c>
      <c r="O167">
        <v>1329098.878</v>
      </c>
      <c r="P167">
        <v>980392.41079999995</v>
      </c>
      <c r="Q167">
        <v>793768.33600000001</v>
      </c>
      <c r="R167">
        <v>706392.14930000005</v>
      </c>
      <c r="S167">
        <v>630955.83959999995</v>
      </c>
      <c r="T167">
        <v>599784.46420000005</v>
      </c>
      <c r="U167">
        <v>605530.23670000001</v>
      </c>
      <c r="V167">
        <v>624400.42669999995</v>
      </c>
      <c r="W167">
        <v>645350.09120000002</v>
      </c>
      <c r="X167">
        <v>666747.61300000001</v>
      </c>
      <c r="Y167">
        <v>681951.09849999996</v>
      </c>
      <c r="Z167">
        <v>697622.84250000003</v>
      </c>
      <c r="AA167">
        <v>712764.59259999997</v>
      </c>
      <c r="AB167">
        <v>728251.04319999996</v>
      </c>
      <c r="AC167">
        <v>744281.00439999998</v>
      </c>
      <c r="AD167">
        <v>760192.98789999995</v>
      </c>
      <c r="AE167">
        <v>776326.73190000001</v>
      </c>
      <c r="AF167">
        <v>792453.70250000001</v>
      </c>
      <c r="AG167">
        <v>808593.39859999996</v>
      </c>
      <c r="AH167">
        <v>824941.11659999995</v>
      </c>
      <c r="AI167">
        <v>841151.397</v>
      </c>
      <c r="AJ167">
        <v>857667.17509999999</v>
      </c>
      <c r="AK167">
        <v>874600.15029999998</v>
      </c>
      <c r="AL167">
        <v>891760.38379999995</v>
      </c>
      <c r="AM167">
        <v>909090.21990000003</v>
      </c>
      <c r="AN167">
        <v>926626.06070000003</v>
      </c>
      <c r="AO167">
        <v>944626.32259999996</v>
      </c>
      <c r="AP167">
        <v>962949.49329999997</v>
      </c>
      <c r="AQ167">
        <v>981747.81539999996</v>
      </c>
      <c r="AR167">
        <v>1000692.069</v>
      </c>
      <c r="AS167">
        <v>1021610.6409999999</v>
      </c>
      <c r="AT167">
        <v>1042960.411</v>
      </c>
      <c r="AU167">
        <v>1064920.827</v>
      </c>
      <c r="AV167">
        <v>1087497.787</v>
      </c>
      <c r="AW167">
        <v>1111520.3600000001</v>
      </c>
    </row>
    <row r="168" spans="2:49" x14ac:dyDescent="0.2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2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25">
      <c r="B170" t="s">
        <v>269</v>
      </c>
      <c r="C170">
        <v>20174774.421468802</v>
      </c>
      <c r="D170">
        <v>20498686.950521201</v>
      </c>
      <c r="E170">
        <v>20827800</v>
      </c>
      <c r="F170">
        <v>19895019.079999998</v>
      </c>
      <c r="G170">
        <v>18943973.600000001</v>
      </c>
      <c r="H170">
        <v>16946733.120000001</v>
      </c>
      <c r="I170">
        <v>16094848.4</v>
      </c>
      <c r="J170">
        <v>15461974.210000001</v>
      </c>
      <c r="K170">
        <v>14680789.09</v>
      </c>
      <c r="L170">
        <v>13706195.390000001</v>
      </c>
      <c r="M170">
        <v>12748071.68</v>
      </c>
      <c r="N170">
        <v>11693541.609999999</v>
      </c>
      <c r="O170">
        <v>10529026.02</v>
      </c>
      <c r="P170">
        <v>9636279.0030000005</v>
      </c>
      <c r="Q170">
        <v>8925760.6339999996</v>
      </c>
      <c r="R170">
        <v>8103553.4369999999</v>
      </c>
      <c r="S170">
        <v>3416868.5959999999</v>
      </c>
      <c r="T170">
        <v>2583596.8360000001</v>
      </c>
      <c r="U170">
        <v>1987913.379</v>
      </c>
      <c r="V170">
        <v>1440068.49</v>
      </c>
      <c r="W170">
        <v>1135495.4169999999</v>
      </c>
      <c r="X170">
        <v>851198.35140000004</v>
      </c>
      <c r="Y170">
        <v>822889.05720000004</v>
      </c>
      <c r="Z170">
        <v>819472.79229999997</v>
      </c>
      <c r="AA170">
        <v>820136.98479999998</v>
      </c>
      <c r="AB170">
        <v>822698.72679999995</v>
      </c>
      <c r="AC170">
        <v>826019.23100000003</v>
      </c>
      <c r="AD170">
        <v>831587.20460000006</v>
      </c>
      <c r="AE170">
        <v>838188.28610000003</v>
      </c>
      <c r="AF170">
        <v>845523.56480000005</v>
      </c>
      <c r="AG170">
        <v>853490.46200000006</v>
      </c>
      <c r="AH170">
        <v>861992.32869999995</v>
      </c>
      <c r="AI170">
        <v>870942.38210000005</v>
      </c>
      <c r="AJ170">
        <v>880116.37509999995</v>
      </c>
      <c r="AK170">
        <v>889492.18469999998</v>
      </c>
      <c r="AL170">
        <v>899053.95070000004</v>
      </c>
      <c r="AM170">
        <v>908724.2929</v>
      </c>
      <c r="AN170">
        <v>918924.76910000003</v>
      </c>
      <c r="AO170">
        <v>929102.67729999998</v>
      </c>
      <c r="AP170">
        <v>939296.26650000003</v>
      </c>
      <c r="AQ170">
        <v>949532.97620000003</v>
      </c>
      <c r="AR170">
        <v>959687.82799999998</v>
      </c>
      <c r="AS170">
        <v>970026.41799999995</v>
      </c>
      <c r="AT170">
        <v>980486.96149999998</v>
      </c>
      <c r="AU170">
        <v>990830.75670000003</v>
      </c>
      <c r="AV170">
        <v>1000943.304</v>
      </c>
      <c r="AW170">
        <v>1011021.314</v>
      </c>
    </row>
    <row r="171" spans="2:49" x14ac:dyDescent="0.25">
      <c r="B171" t="s">
        <v>270</v>
      </c>
      <c r="C171">
        <v>16278956.881142</v>
      </c>
      <c r="D171">
        <v>16540320.799446501</v>
      </c>
      <c r="E171">
        <v>16805881</v>
      </c>
      <c r="F171">
        <v>16727730.060000001</v>
      </c>
      <c r="G171">
        <v>16002659.970000001</v>
      </c>
      <c r="H171">
        <v>15272581.76</v>
      </c>
      <c r="I171">
        <v>15186219.99</v>
      </c>
      <c r="J171">
        <v>13291947.76</v>
      </c>
      <c r="K171">
        <v>11286241.02</v>
      </c>
      <c r="L171">
        <v>9759382.8379999995</v>
      </c>
      <c r="M171">
        <v>8604418.466</v>
      </c>
      <c r="N171">
        <v>7655310.9450000003</v>
      </c>
      <c r="O171">
        <v>8028877.9589999998</v>
      </c>
      <c r="P171">
        <v>8227207.6509999996</v>
      </c>
      <c r="Q171">
        <v>8310927.7249999996</v>
      </c>
      <c r="R171">
        <v>8521135.6610000003</v>
      </c>
      <c r="S171">
        <v>4733192.477</v>
      </c>
      <c r="T171">
        <v>6274018.3190000001</v>
      </c>
      <c r="U171">
        <v>7804445.1160000004</v>
      </c>
      <c r="V171">
        <v>9335530.602</v>
      </c>
      <c r="W171">
        <v>9639412.3279999997</v>
      </c>
      <c r="X171">
        <v>9902431.9710000008</v>
      </c>
      <c r="Y171">
        <v>9882072.2190000005</v>
      </c>
      <c r="Z171">
        <v>9877553.6199999899</v>
      </c>
      <c r="AA171">
        <v>9882567.3920000009</v>
      </c>
      <c r="AB171">
        <v>9928018.125</v>
      </c>
      <c r="AC171">
        <v>9973580.4140000008</v>
      </c>
      <c r="AD171">
        <v>10075782.93</v>
      </c>
      <c r="AE171">
        <v>10166923.26</v>
      </c>
      <c r="AF171">
        <v>9962908.6079999898</v>
      </c>
      <c r="AG171">
        <v>9970534.8800000008</v>
      </c>
      <c r="AH171">
        <v>9970303.0690000001</v>
      </c>
      <c r="AI171">
        <v>9933850.75699999</v>
      </c>
      <c r="AJ171">
        <v>9890199.0580000002</v>
      </c>
      <c r="AK171">
        <v>9842485.7019999996</v>
      </c>
      <c r="AL171">
        <v>9813192.9279999901</v>
      </c>
      <c r="AM171">
        <v>9778797.1649999898</v>
      </c>
      <c r="AN171">
        <v>9665552.9710000008</v>
      </c>
      <c r="AO171">
        <v>9546633.1649999898</v>
      </c>
      <c r="AP171">
        <v>9424529.4739999995</v>
      </c>
      <c r="AQ171">
        <v>9302897.0089999996</v>
      </c>
      <c r="AR171">
        <v>9180616.3550000004</v>
      </c>
      <c r="AS171">
        <v>8987759.7530000005</v>
      </c>
      <c r="AT171">
        <v>8801643.9079999998</v>
      </c>
      <c r="AU171">
        <v>8622551.6870000008</v>
      </c>
      <c r="AV171">
        <v>8451845.0539999995</v>
      </c>
      <c r="AW171">
        <v>8296543.9550000001</v>
      </c>
    </row>
    <row r="172" spans="2:49" x14ac:dyDescent="0.2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6852660.6059999997</v>
      </c>
      <c r="G172">
        <v>6584783.267</v>
      </c>
      <c r="H172">
        <v>6666973.2620000001</v>
      </c>
      <c r="I172">
        <v>6904343.699</v>
      </c>
      <c r="J172">
        <v>6620324.9340000004</v>
      </c>
      <c r="K172">
        <v>6420809.057</v>
      </c>
      <c r="L172">
        <v>6078196.1770000001</v>
      </c>
      <c r="M172">
        <v>6316474.4929999998</v>
      </c>
      <c r="N172">
        <v>6434444.6299999999</v>
      </c>
      <c r="O172">
        <v>6744793.2489999998</v>
      </c>
      <c r="P172">
        <v>6868699.0360000003</v>
      </c>
      <c r="Q172">
        <v>6791703.0499999998</v>
      </c>
      <c r="R172">
        <v>6838818.9419999998</v>
      </c>
      <c r="S172">
        <v>6895094.7280000001</v>
      </c>
      <c r="T172">
        <v>6855310.0099999998</v>
      </c>
      <c r="U172">
        <v>6823087.977</v>
      </c>
      <c r="V172">
        <v>6814199.2429999998</v>
      </c>
      <c r="W172">
        <v>6784598.6579999998</v>
      </c>
      <c r="X172">
        <v>6744836.5240000002</v>
      </c>
      <c r="Y172">
        <v>6753535.727</v>
      </c>
      <c r="Z172">
        <v>6807592.6720000003</v>
      </c>
      <c r="AA172">
        <v>6893139.2589999996</v>
      </c>
      <c r="AB172">
        <v>7000550.3760000002</v>
      </c>
      <c r="AC172">
        <v>7122382.9740000004</v>
      </c>
      <c r="AD172">
        <v>7252074.875</v>
      </c>
      <c r="AE172">
        <v>7384766.5700000003</v>
      </c>
      <c r="AF172">
        <v>7518344.5149999997</v>
      </c>
      <c r="AG172">
        <v>7651893.5489999996</v>
      </c>
      <c r="AH172">
        <v>7786667.8389999997</v>
      </c>
      <c r="AI172">
        <v>7920648.04</v>
      </c>
      <c r="AJ172">
        <v>8056055.5489999996</v>
      </c>
      <c r="AK172">
        <v>8194444.733</v>
      </c>
      <c r="AL172">
        <v>8335033.9979999997</v>
      </c>
      <c r="AM172">
        <v>8477794.6420000009</v>
      </c>
      <c r="AN172">
        <v>8608383.9509999994</v>
      </c>
      <c r="AO172">
        <v>8730438.7760000005</v>
      </c>
      <c r="AP172">
        <v>8847102.1170000006</v>
      </c>
      <c r="AQ172">
        <v>8962105.4039999899</v>
      </c>
      <c r="AR172">
        <v>9074591.3430000003</v>
      </c>
      <c r="AS172">
        <v>9182173.9010000005</v>
      </c>
      <c r="AT172">
        <v>9285755.5350000001</v>
      </c>
      <c r="AU172">
        <v>9386525.9499999899</v>
      </c>
      <c r="AV172">
        <v>9486661.9749999996</v>
      </c>
      <c r="AW172">
        <v>9595039.7320000008</v>
      </c>
    </row>
    <row r="173" spans="2:49" x14ac:dyDescent="0.2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6638759.1150000002</v>
      </c>
      <c r="G173">
        <v>6310022.4270000001</v>
      </c>
      <c r="H173">
        <v>6415788.3890000004</v>
      </c>
      <c r="I173">
        <v>6323836.6579999998</v>
      </c>
      <c r="J173">
        <v>6171601.6409999998</v>
      </c>
      <c r="K173">
        <v>5775915.915</v>
      </c>
      <c r="L173">
        <v>5604623.9529999997</v>
      </c>
      <c r="M173">
        <v>5649751.2810000004</v>
      </c>
      <c r="N173">
        <v>5819178.1809999999</v>
      </c>
      <c r="O173">
        <v>5602256.2060000002</v>
      </c>
      <c r="P173">
        <v>5102458.17</v>
      </c>
      <c r="Q173">
        <v>4539018.4220000003</v>
      </c>
      <c r="R173">
        <v>4195633.5750000002</v>
      </c>
      <c r="S173">
        <v>4082966.4449999998</v>
      </c>
      <c r="T173">
        <v>4033758.36</v>
      </c>
      <c r="U173">
        <v>4083608.702</v>
      </c>
      <c r="V173">
        <v>4178734.21</v>
      </c>
      <c r="W173">
        <v>4275916.358</v>
      </c>
      <c r="X173">
        <v>4375969.4119999995</v>
      </c>
      <c r="Y173">
        <v>4472583.2779999999</v>
      </c>
      <c r="Z173">
        <v>4585527.6909999996</v>
      </c>
      <c r="AA173">
        <v>4716032.6220000004</v>
      </c>
      <c r="AB173">
        <v>4861714.45</v>
      </c>
      <c r="AC173">
        <v>5017480.2529999996</v>
      </c>
      <c r="AD173">
        <v>5174796.5149999997</v>
      </c>
      <c r="AE173">
        <v>5329898.2350000003</v>
      </c>
      <c r="AF173">
        <v>5481076.9469999997</v>
      </c>
      <c r="AG173">
        <v>5627594.5369999995</v>
      </c>
      <c r="AH173">
        <v>5770373.9989999998</v>
      </c>
      <c r="AI173">
        <v>5909966.3329999996</v>
      </c>
      <c r="AJ173">
        <v>6048714.341</v>
      </c>
      <c r="AK173">
        <v>6187901.4970000004</v>
      </c>
      <c r="AL173">
        <v>6328633.1670000004</v>
      </c>
      <c r="AM173">
        <v>6471854.1210000003</v>
      </c>
      <c r="AN173">
        <v>6605923.9069999997</v>
      </c>
      <c r="AO173">
        <v>6736146.5760000004</v>
      </c>
      <c r="AP173">
        <v>6864970.6399999997</v>
      </c>
      <c r="AQ173">
        <v>6994193.1409999998</v>
      </c>
      <c r="AR173">
        <v>7124440.2060000002</v>
      </c>
      <c r="AS173">
        <v>7254318.2860000003</v>
      </c>
      <c r="AT173">
        <v>7384177.1320000002</v>
      </c>
      <c r="AU173">
        <v>7514650.0949999997</v>
      </c>
      <c r="AV173">
        <v>7646425.9419999998</v>
      </c>
      <c r="AW173">
        <v>7781545.0449999999</v>
      </c>
    </row>
    <row r="174" spans="2:49" x14ac:dyDescent="0.2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416592.9938</v>
      </c>
      <c r="G174">
        <v>386519.50750000001</v>
      </c>
      <c r="H174">
        <v>341864.97090000001</v>
      </c>
      <c r="I174">
        <v>356745.7475</v>
      </c>
      <c r="J174">
        <v>339548.96539999999</v>
      </c>
      <c r="K174">
        <v>315715.03259999998</v>
      </c>
      <c r="L174">
        <v>300707.61050000001</v>
      </c>
      <c r="M174">
        <v>299525.05369999999</v>
      </c>
      <c r="N174">
        <v>317760.64150000003</v>
      </c>
      <c r="O174">
        <v>314349.5845</v>
      </c>
      <c r="P174">
        <v>289687.9325</v>
      </c>
      <c r="Q174">
        <v>259354.5693</v>
      </c>
      <c r="R174">
        <v>239007.17370000001</v>
      </c>
      <c r="S174">
        <v>218714.519</v>
      </c>
      <c r="T174">
        <v>204726.73540000001</v>
      </c>
      <c r="U174">
        <v>199073.78909999999</v>
      </c>
      <c r="V174">
        <v>197714.91949999999</v>
      </c>
      <c r="W174">
        <v>197936.16279999999</v>
      </c>
      <c r="X174">
        <v>198831.9768</v>
      </c>
      <c r="Y174">
        <v>200961.8407</v>
      </c>
      <c r="Z174">
        <v>204317.80869999999</v>
      </c>
      <c r="AA174">
        <v>208607.77170000001</v>
      </c>
      <c r="AB174">
        <v>213577.20910000001</v>
      </c>
      <c r="AC174">
        <v>218955.8327</v>
      </c>
      <c r="AD174">
        <v>224514.93429999999</v>
      </c>
      <c r="AE174">
        <v>230180.92540000001</v>
      </c>
      <c r="AF174">
        <v>235915.4326</v>
      </c>
      <c r="AG174">
        <v>241712.87030000001</v>
      </c>
      <c r="AH174">
        <v>247610.3253</v>
      </c>
      <c r="AI174">
        <v>253567.08730000001</v>
      </c>
      <c r="AJ174">
        <v>259635.54680000001</v>
      </c>
      <c r="AK174">
        <v>265805.96429999999</v>
      </c>
      <c r="AL174">
        <v>272057.61599999998</v>
      </c>
      <c r="AM174">
        <v>278361.73090000002</v>
      </c>
      <c r="AN174">
        <v>284135.79859999998</v>
      </c>
      <c r="AO174">
        <v>289619.79399999999</v>
      </c>
      <c r="AP174">
        <v>294892.03909999999</v>
      </c>
      <c r="AQ174">
        <v>300045.90500000003</v>
      </c>
      <c r="AR174">
        <v>305105.89279999997</v>
      </c>
      <c r="AS174">
        <v>310017.9693</v>
      </c>
      <c r="AT174">
        <v>314779.38780000003</v>
      </c>
      <c r="AU174">
        <v>319462.32980000001</v>
      </c>
      <c r="AV174">
        <v>324120.17739999999</v>
      </c>
      <c r="AW174">
        <v>328886.63270000002</v>
      </c>
    </row>
    <row r="175" spans="2:49" x14ac:dyDescent="0.2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4945329.0259999996</v>
      </c>
      <c r="G175">
        <v>4528238.5420000004</v>
      </c>
      <c r="H175">
        <v>4017841.5070000002</v>
      </c>
      <c r="I175">
        <v>4080231.7289999998</v>
      </c>
      <c r="J175">
        <v>4382360.2390000001</v>
      </c>
      <c r="K175">
        <v>3922099.78</v>
      </c>
      <c r="L175">
        <v>3731671.7140000002</v>
      </c>
      <c r="M175">
        <v>3799123.4550000001</v>
      </c>
      <c r="N175">
        <v>3912385.4780000001</v>
      </c>
      <c r="O175">
        <v>3894608.9369999999</v>
      </c>
      <c r="P175">
        <v>3646391.7829999998</v>
      </c>
      <c r="Q175">
        <v>3343095.0329999998</v>
      </c>
      <c r="R175">
        <v>3171588.4950000001</v>
      </c>
      <c r="S175">
        <v>3074818.7340000002</v>
      </c>
      <c r="T175">
        <v>3015315.0359999998</v>
      </c>
      <c r="U175">
        <v>3028728.2910000002</v>
      </c>
      <c r="V175">
        <v>3074094.449</v>
      </c>
      <c r="W175">
        <v>3109889.9709999999</v>
      </c>
      <c r="X175">
        <v>3135710.4010000001</v>
      </c>
      <c r="Y175">
        <v>3154981.96</v>
      </c>
      <c r="Z175">
        <v>3190126.5819999999</v>
      </c>
      <c r="AA175">
        <v>3239879.392</v>
      </c>
      <c r="AB175">
        <v>3301752.585</v>
      </c>
      <c r="AC175">
        <v>3372025.784</v>
      </c>
      <c r="AD175">
        <v>3444952.6409999998</v>
      </c>
      <c r="AE175">
        <v>3517974.94</v>
      </c>
      <c r="AF175">
        <v>3590108.659</v>
      </c>
      <c r="AG175">
        <v>3661047.0120000001</v>
      </c>
      <c r="AH175">
        <v>3731604.1740000001</v>
      </c>
      <c r="AI175">
        <v>3800075.8369999998</v>
      </c>
      <c r="AJ175">
        <v>3868265.8689999999</v>
      </c>
      <c r="AK175">
        <v>3937271.1490000002</v>
      </c>
      <c r="AL175">
        <v>4006946.7659999998</v>
      </c>
      <c r="AM175">
        <v>4077430.5819999999</v>
      </c>
      <c r="AN175">
        <v>4134350.6269999999</v>
      </c>
      <c r="AO175">
        <v>4182462.1340000001</v>
      </c>
      <c r="AP175">
        <v>4224414.9160000002</v>
      </c>
      <c r="AQ175">
        <v>4262321.409</v>
      </c>
      <c r="AR175">
        <v>4296291.6789999995</v>
      </c>
      <c r="AS175">
        <v>4331537.915</v>
      </c>
      <c r="AT175">
        <v>4367143.2630000003</v>
      </c>
      <c r="AU175">
        <v>4402858.8859999999</v>
      </c>
      <c r="AV175">
        <v>4438724.0990000004</v>
      </c>
      <c r="AW175">
        <v>4476675.1710000001</v>
      </c>
    </row>
    <row r="176" spans="2:49" x14ac:dyDescent="0.2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17189541.600000001</v>
      </c>
      <c r="G176">
        <v>15829879.59</v>
      </c>
      <c r="H176">
        <v>13860215.77</v>
      </c>
      <c r="I176">
        <v>14128272.32</v>
      </c>
      <c r="J176">
        <v>15422516.52</v>
      </c>
      <c r="K176">
        <v>13775013.859999999</v>
      </c>
      <c r="L176">
        <v>13057862.720000001</v>
      </c>
      <c r="M176">
        <v>13233939.09</v>
      </c>
      <c r="N176">
        <v>13394682.09</v>
      </c>
      <c r="O176">
        <v>13430771.84</v>
      </c>
      <c r="P176">
        <v>12856149.470000001</v>
      </c>
      <c r="Q176">
        <v>12087081.779999999</v>
      </c>
      <c r="R176">
        <v>11633266.4</v>
      </c>
      <c r="S176">
        <v>11434813.91</v>
      </c>
      <c r="T176">
        <v>11000981.800000001</v>
      </c>
      <c r="U176">
        <v>10866857.27</v>
      </c>
      <c r="V176">
        <v>11029388.32</v>
      </c>
      <c r="W176">
        <v>10949870.98</v>
      </c>
      <c r="X176">
        <v>10847711.48</v>
      </c>
      <c r="Y176">
        <v>10627912.07</v>
      </c>
      <c r="Z176">
        <v>10535315.5</v>
      </c>
      <c r="AA176">
        <v>10490706.34</v>
      </c>
      <c r="AB176">
        <v>10471510.57</v>
      </c>
      <c r="AC176">
        <v>10474566</v>
      </c>
      <c r="AD176">
        <v>10497768.07</v>
      </c>
      <c r="AE176">
        <v>10516738.890000001</v>
      </c>
      <c r="AF176">
        <v>10531454.66</v>
      </c>
      <c r="AG176">
        <v>10543962.439999999</v>
      </c>
      <c r="AH176">
        <v>10571920.91</v>
      </c>
      <c r="AI176">
        <v>10576034.369999999</v>
      </c>
      <c r="AJ176">
        <v>10574606.82</v>
      </c>
      <c r="AK176">
        <v>10592374.84</v>
      </c>
      <c r="AL176">
        <v>10610842.59</v>
      </c>
      <c r="AM176">
        <v>10627421.890000001</v>
      </c>
      <c r="AN176">
        <v>10617116.27</v>
      </c>
      <c r="AO176">
        <v>10577608.27</v>
      </c>
      <c r="AP176">
        <v>10524340.42</v>
      </c>
      <c r="AQ176">
        <v>10476117.800000001</v>
      </c>
      <c r="AR176">
        <v>10410536.52</v>
      </c>
      <c r="AS176">
        <v>10360251.390000001</v>
      </c>
      <c r="AT176">
        <v>10318808.83</v>
      </c>
      <c r="AU176">
        <v>10276598.119999999</v>
      </c>
      <c r="AV176">
        <v>10238181.949999999</v>
      </c>
      <c r="AW176">
        <v>10249922</v>
      </c>
    </row>
    <row r="177" spans="2:49" x14ac:dyDescent="0.25">
      <c r="B177" t="s">
        <v>276</v>
      </c>
      <c r="C177">
        <v>11637309.2577525</v>
      </c>
      <c r="D177">
        <v>11824150.02208</v>
      </c>
      <c r="E177">
        <v>12013990.58</v>
      </c>
      <c r="F177">
        <v>12026992.310000001</v>
      </c>
      <c r="G177">
        <v>11229600.84</v>
      </c>
      <c r="H177">
        <v>10316310.74</v>
      </c>
      <c r="I177">
        <v>10690772.41</v>
      </c>
      <c r="J177">
        <v>9933752.9629999995</v>
      </c>
      <c r="K177">
        <v>9010307.7860000003</v>
      </c>
      <c r="L177">
        <v>8830943.2469999995</v>
      </c>
      <c r="M177">
        <v>8759179.8450000007</v>
      </c>
      <c r="N177">
        <v>9268360.6559999995</v>
      </c>
      <c r="O177">
        <v>9050114.1449999996</v>
      </c>
      <c r="P177">
        <v>8313810.2970000003</v>
      </c>
      <c r="Q177">
        <v>7464784.6059999997</v>
      </c>
      <c r="R177">
        <v>6945629.1380000003</v>
      </c>
      <c r="S177">
        <v>6703444.0350000001</v>
      </c>
      <c r="T177">
        <v>6545114.4189999998</v>
      </c>
      <c r="U177">
        <v>6568911.7319999998</v>
      </c>
      <c r="V177">
        <v>6657882.4139999999</v>
      </c>
      <c r="W177">
        <v>6705336.3389999997</v>
      </c>
      <c r="X177">
        <v>6712098.0640000002</v>
      </c>
      <c r="Y177">
        <v>6688251.693</v>
      </c>
      <c r="Z177">
        <v>6681147.1090000002</v>
      </c>
      <c r="AA177">
        <v>6692208.9720000001</v>
      </c>
      <c r="AB177">
        <v>6720163.6749999998</v>
      </c>
      <c r="AC177">
        <v>6759371.5949999997</v>
      </c>
      <c r="AD177">
        <v>6804670.2759999996</v>
      </c>
      <c r="AE177">
        <v>6849711.0889999997</v>
      </c>
      <c r="AF177">
        <v>6892106.1500000004</v>
      </c>
      <c r="AG177">
        <v>6931243.9390000002</v>
      </c>
      <c r="AH177">
        <v>6968564.7060000002</v>
      </c>
      <c r="AI177">
        <v>7001842.6490000002</v>
      </c>
      <c r="AJ177">
        <v>7033971.7390000001</v>
      </c>
      <c r="AK177">
        <v>7066468.9170000004</v>
      </c>
      <c r="AL177">
        <v>7098913.0599999996</v>
      </c>
      <c r="AM177">
        <v>7131369.574</v>
      </c>
      <c r="AN177">
        <v>7142618.051</v>
      </c>
      <c r="AO177">
        <v>7141245.8550000004</v>
      </c>
      <c r="AP177">
        <v>7131706.2199999997</v>
      </c>
      <c r="AQ177">
        <v>7117569.8779999996</v>
      </c>
      <c r="AR177">
        <v>7099208.8959999997</v>
      </c>
      <c r="AS177">
        <v>7081674.8899999997</v>
      </c>
      <c r="AT177">
        <v>7063326.1260000002</v>
      </c>
      <c r="AU177">
        <v>7044530.5829999996</v>
      </c>
      <c r="AV177">
        <v>7025722.4840000002</v>
      </c>
      <c r="AW177">
        <v>7010159.1689999998</v>
      </c>
    </row>
    <row r="178" spans="2:49" x14ac:dyDescent="0.2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3289513.645</v>
      </c>
      <c r="G178">
        <v>3257090.7960000001</v>
      </c>
      <c r="H178">
        <v>3107963.4210000001</v>
      </c>
      <c r="I178">
        <v>3185037.372</v>
      </c>
      <c r="J178">
        <v>3130159.7080000001</v>
      </c>
      <c r="K178">
        <v>2967782.5070000002</v>
      </c>
      <c r="L178">
        <v>2934155.15</v>
      </c>
      <c r="M178">
        <v>2932748.9709999999</v>
      </c>
      <c r="N178">
        <v>3059763.57</v>
      </c>
      <c r="O178">
        <v>3153252.301</v>
      </c>
      <c r="P178">
        <v>3103166.1609999998</v>
      </c>
      <c r="Q178">
        <v>2998631.977</v>
      </c>
      <c r="R178">
        <v>2971113.3569999998</v>
      </c>
      <c r="S178">
        <v>2916073.929</v>
      </c>
      <c r="T178">
        <v>2845379.38</v>
      </c>
      <c r="U178">
        <v>2830100.125</v>
      </c>
      <c r="V178">
        <v>2844864.8640000001</v>
      </c>
      <c r="W178">
        <v>2858917.2439999999</v>
      </c>
      <c r="X178">
        <v>2866399.7969999998</v>
      </c>
      <c r="Y178">
        <v>2881349.3029999998</v>
      </c>
      <c r="Z178">
        <v>2905080.85</v>
      </c>
      <c r="AA178">
        <v>2935410.9789999998</v>
      </c>
      <c r="AB178">
        <v>2971263.0219999999</v>
      </c>
      <c r="AC178">
        <v>3011234.9160000002</v>
      </c>
      <c r="AD178">
        <v>3052788.926</v>
      </c>
      <c r="AE178">
        <v>3094959.0520000001</v>
      </c>
      <c r="AF178">
        <v>3137400.477</v>
      </c>
      <c r="AG178">
        <v>3179967.682</v>
      </c>
      <c r="AH178">
        <v>3223054.8190000001</v>
      </c>
      <c r="AI178">
        <v>3265975.7429999998</v>
      </c>
      <c r="AJ178">
        <v>3309602.6549999998</v>
      </c>
      <c r="AK178">
        <v>3354119.1230000001</v>
      </c>
      <c r="AL178">
        <v>3399283.605</v>
      </c>
      <c r="AM178">
        <v>3444973.4410000001</v>
      </c>
      <c r="AN178">
        <v>3483927.1150000002</v>
      </c>
      <c r="AO178">
        <v>3519214.7039999999</v>
      </c>
      <c r="AP178">
        <v>3552036.4849999999</v>
      </c>
      <c r="AQ178">
        <v>3583371.5010000002</v>
      </c>
      <c r="AR178">
        <v>3613075.1970000002</v>
      </c>
      <c r="AS178">
        <v>3641960.3939999999</v>
      </c>
      <c r="AT178">
        <v>3669712.1129999999</v>
      </c>
      <c r="AU178">
        <v>3696510.3059999999</v>
      </c>
      <c r="AV178">
        <v>3722556.889</v>
      </c>
      <c r="AW178">
        <v>3749223.4440000001</v>
      </c>
    </row>
    <row r="179" spans="2:49" x14ac:dyDescent="0.25">
      <c r="B179" t="s">
        <v>278</v>
      </c>
      <c r="C179">
        <v>6724481.5896774204</v>
      </c>
      <c r="D179">
        <v>6832445.3166948901</v>
      </c>
      <c r="E179">
        <v>6942141.767</v>
      </c>
      <c r="F179">
        <v>6990494.199</v>
      </c>
      <c r="G179">
        <v>7040685.6509999996</v>
      </c>
      <c r="H179">
        <v>6596735.1869999999</v>
      </c>
      <c r="I179">
        <v>6848591.8459999999</v>
      </c>
      <c r="J179">
        <v>6937714.7340000002</v>
      </c>
      <c r="K179">
        <v>6825209.085</v>
      </c>
      <c r="L179">
        <v>6820603.7120000003</v>
      </c>
      <c r="M179">
        <v>6823728.7740000002</v>
      </c>
      <c r="N179">
        <v>6940351.4199999999</v>
      </c>
      <c r="O179">
        <v>7129783.1229999997</v>
      </c>
      <c r="P179">
        <v>7229234.7649999997</v>
      </c>
      <c r="Q179">
        <v>7283156.8279999997</v>
      </c>
      <c r="R179">
        <v>7366345.9510000004</v>
      </c>
      <c r="S179">
        <v>7393195.7479999997</v>
      </c>
      <c r="T179">
        <v>7289062.9029999999</v>
      </c>
      <c r="U179">
        <v>7249103.4199999999</v>
      </c>
      <c r="V179">
        <v>7258957.358</v>
      </c>
      <c r="W179">
        <v>7277875.5420000004</v>
      </c>
      <c r="X179">
        <v>7295239.1059999997</v>
      </c>
      <c r="Y179">
        <v>7355155.6909999996</v>
      </c>
      <c r="Z179">
        <v>7438913.0149999997</v>
      </c>
      <c r="AA179">
        <v>7539349.0439999998</v>
      </c>
      <c r="AB179">
        <v>7651231.8150000004</v>
      </c>
      <c r="AC179">
        <v>7771066.1310000001</v>
      </c>
      <c r="AD179">
        <v>7896588.3590000002</v>
      </c>
      <c r="AE179">
        <v>8025779.6330000004</v>
      </c>
      <c r="AF179">
        <v>8157817.1730000004</v>
      </c>
      <c r="AG179">
        <v>8292268.2089999998</v>
      </c>
      <c r="AH179">
        <v>8429175.9130000006</v>
      </c>
      <c r="AI179">
        <v>8567671.2019999996</v>
      </c>
      <c r="AJ179">
        <v>8708817.6699999999</v>
      </c>
      <c r="AK179">
        <v>8852494.4230000004</v>
      </c>
      <c r="AL179">
        <v>8998690.4289999995</v>
      </c>
      <c r="AM179">
        <v>9147220.7599999998</v>
      </c>
      <c r="AN179">
        <v>9289080.8599999994</v>
      </c>
      <c r="AO179">
        <v>9428349.3330000006</v>
      </c>
      <c r="AP179">
        <v>9566363.977</v>
      </c>
      <c r="AQ179">
        <v>9704099.5830000006</v>
      </c>
      <c r="AR179">
        <v>9841857.0099999998</v>
      </c>
      <c r="AS179">
        <v>9976435.4879999999</v>
      </c>
      <c r="AT179">
        <v>10109002.710000001</v>
      </c>
      <c r="AU179">
        <v>10240426.67</v>
      </c>
      <c r="AV179">
        <v>10371285.640000001</v>
      </c>
      <c r="AW179">
        <v>10502315.75</v>
      </c>
    </row>
    <row r="180" spans="2:49" x14ac:dyDescent="0.25">
      <c r="B180" t="s">
        <v>279</v>
      </c>
      <c r="C180">
        <v>312458.80390520301</v>
      </c>
      <c r="D180">
        <v>317475.43106956501</v>
      </c>
      <c r="E180">
        <v>322572.6018</v>
      </c>
      <c r="F180">
        <v>330136.03159999999</v>
      </c>
      <c r="G180">
        <v>317147.40429999999</v>
      </c>
      <c r="H180">
        <v>271226.88630000001</v>
      </c>
      <c r="I180">
        <v>284134.80920000002</v>
      </c>
      <c r="J180">
        <v>288514.48129999998</v>
      </c>
      <c r="K180">
        <v>268691.32770000002</v>
      </c>
      <c r="L180">
        <v>250773.79019999999</v>
      </c>
      <c r="M180">
        <v>242794.95370000001</v>
      </c>
      <c r="N180">
        <v>251212.15040000001</v>
      </c>
      <c r="O180">
        <v>243326.74129999999</v>
      </c>
      <c r="P180">
        <v>228364.98509999999</v>
      </c>
      <c r="Q180">
        <v>211440.50949999999</v>
      </c>
      <c r="R180">
        <v>197509.15</v>
      </c>
      <c r="S180">
        <v>187180.1697</v>
      </c>
      <c r="T180">
        <v>176723.71230000001</v>
      </c>
      <c r="U180">
        <v>171348.16039999999</v>
      </c>
      <c r="V180">
        <v>168511.21290000001</v>
      </c>
      <c r="W180">
        <v>165953.6489</v>
      </c>
      <c r="X180">
        <v>163891.94889999999</v>
      </c>
      <c r="Y180">
        <v>162511.37419999999</v>
      </c>
      <c r="Z180">
        <v>162232.80230000001</v>
      </c>
      <c r="AA180">
        <v>162590.9952</v>
      </c>
      <c r="AB180">
        <v>163398.9571</v>
      </c>
      <c r="AC180">
        <v>164544.8174</v>
      </c>
      <c r="AD180">
        <v>165954.39009999999</v>
      </c>
      <c r="AE180">
        <v>167549.69880000001</v>
      </c>
      <c r="AF180">
        <v>169295.16190000001</v>
      </c>
      <c r="AG180">
        <v>171182.05369999999</v>
      </c>
      <c r="AH180">
        <v>173244.96479999999</v>
      </c>
      <c r="AI180">
        <v>175376.8388</v>
      </c>
      <c r="AJ180">
        <v>177640.9993</v>
      </c>
      <c r="AK180">
        <v>180067.16450000001</v>
      </c>
      <c r="AL180">
        <v>182606.4515</v>
      </c>
      <c r="AM180">
        <v>185240.3553</v>
      </c>
      <c r="AN180">
        <v>187777.16649999999</v>
      </c>
      <c r="AO180">
        <v>190278.8198</v>
      </c>
      <c r="AP180">
        <v>192775.97990000001</v>
      </c>
      <c r="AQ180">
        <v>195316.49650000001</v>
      </c>
      <c r="AR180">
        <v>197852.29190000001</v>
      </c>
      <c r="AS180">
        <v>200437.75839999999</v>
      </c>
      <c r="AT180">
        <v>203033.18419999999</v>
      </c>
      <c r="AU180">
        <v>205657.0441</v>
      </c>
      <c r="AV180">
        <v>208329.21530000001</v>
      </c>
      <c r="AW180">
        <v>211171.16029999999</v>
      </c>
    </row>
    <row r="181" spans="2:49" x14ac:dyDescent="0.2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8224371.915</v>
      </c>
      <c r="G181">
        <v>7934117.2070000004</v>
      </c>
      <c r="H181">
        <v>7371377.2850000001</v>
      </c>
      <c r="I181">
        <v>7423458.9740000004</v>
      </c>
      <c r="J181">
        <v>7274982.3559999997</v>
      </c>
      <c r="K181">
        <v>6852742.0920000002</v>
      </c>
      <c r="L181">
        <v>6587321.5449999999</v>
      </c>
      <c r="M181">
        <v>6608418.9900000002</v>
      </c>
      <c r="N181">
        <v>6870570.0800000001</v>
      </c>
      <c r="O181">
        <v>6926119.1890000002</v>
      </c>
      <c r="P181">
        <v>6601059.4979999997</v>
      </c>
      <c r="Q181">
        <v>6107695.949</v>
      </c>
      <c r="R181">
        <v>5788830.6519999998</v>
      </c>
      <c r="S181">
        <v>5588332.3439999996</v>
      </c>
      <c r="T181">
        <v>5375498.21</v>
      </c>
      <c r="U181">
        <v>5380201.6550000003</v>
      </c>
      <c r="V181">
        <v>5449560.5350000001</v>
      </c>
      <c r="W181">
        <v>5514595.5920000002</v>
      </c>
      <c r="X181">
        <v>5565544.7050000001</v>
      </c>
      <c r="Y181">
        <v>5599341.4890000001</v>
      </c>
      <c r="Z181">
        <v>5665035.591</v>
      </c>
      <c r="AA181">
        <v>5744502.8480000002</v>
      </c>
      <c r="AB181">
        <v>5836029.142</v>
      </c>
      <c r="AC181">
        <v>5935822.9440000001</v>
      </c>
      <c r="AD181">
        <v>6036083.9220000003</v>
      </c>
      <c r="AE181">
        <v>6137742.716</v>
      </c>
      <c r="AF181">
        <v>6238434.4309999999</v>
      </c>
      <c r="AG181">
        <v>6338117.1440000003</v>
      </c>
      <c r="AH181">
        <v>6438376.9210000001</v>
      </c>
      <c r="AI181">
        <v>6536050.8569999998</v>
      </c>
      <c r="AJ181">
        <v>6635237.9119999995</v>
      </c>
      <c r="AK181">
        <v>6736816.5559999999</v>
      </c>
      <c r="AL181">
        <v>6839399.091</v>
      </c>
      <c r="AM181">
        <v>6942484.7879999997</v>
      </c>
      <c r="AN181">
        <v>7032429.2560000001</v>
      </c>
      <c r="AO181">
        <v>7116637.9060000004</v>
      </c>
      <c r="AP181">
        <v>7197161.3890000004</v>
      </c>
      <c r="AQ181">
        <v>7277059.926</v>
      </c>
      <c r="AR181">
        <v>7354918.909</v>
      </c>
      <c r="AS181">
        <v>7434503.3310000002</v>
      </c>
      <c r="AT181">
        <v>7508545.2139999997</v>
      </c>
      <c r="AU181">
        <v>7580688.9859999996</v>
      </c>
      <c r="AV181">
        <v>7652241.3650000002</v>
      </c>
      <c r="AW181">
        <v>7729521.8229999999</v>
      </c>
    </row>
    <row r="182" spans="2:49" x14ac:dyDescent="0.2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3.635196069</v>
      </c>
      <c r="G182">
        <v>3.5011359830000002</v>
      </c>
      <c r="H182">
        <v>3.2295416370000001</v>
      </c>
      <c r="I182">
        <v>3.1739263680000001</v>
      </c>
      <c r="J182">
        <v>3.1800118589999999</v>
      </c>
      <c r="K182">
        <v>3.0552873649999999</v>
      </c>
      <c r="L182">
        <v>3.0285208030000002</v>
      </c>
      <c r="M182">
        <v>2.9590082</v>
      </c>
      <c r="N182">
        <v>2.9441633110000001</v>
      </c>
      <c r="O182">
        <v>3.132438466</v>
      </c>
      <c r="P182">
        <v>3.2718835419999999</v>
      </c>
      <c r="Q182">
        <v>3.357348591</v>
      </c>
      <c r="R182">
        <v>3.477528655</v>
      </c>
      <c r="S182">
        <v>3.7430990240000002</v>
      </c>
      <c r="T182">
        <v>3.73889256</v>
      </c>
      <c r="U182">
        <v>3.7486482720000001</v>
      </c>
      <c r="V182">
        <v>3.8892660339999998</v>
      </c>
      <c r="W182">
        <v>3.8853774890000001</v>
      </c>
      <c r="X182">
        <v>3.8790661559999999</v>
      </c>
      <c r="Y182">
        <v>3.805727122</v>
      </c>
      <c r="Z182">
        <v>3.7930690399999998</v>
      </c>
      <c r="AA182">
        <v>3.7932427980000001</v>
      </c>
      <c r="AB182">
        <v>3.7949518279999999</v>
      </c>
      <c r="AC182">
        <v>3.8004986860000001</v>
      </c>
      <c r="AD182">
        <v>3.8171210250000001</v>
      </c>
      <c r="AE182">
        <v>3.8302125990000002</v>
      </c>
      <c r="AF182">
        <v>3.8402959729999999</v>
      </c>
      <c r="AG182">
        <v>3.8487519290000001</v>
      </c>
      <c r="AH182">
        <v>3.86796731</v>
      </c>
      <c r="AI182">
        <v>3.8703617530000001</v>
      </c>
      <c r="AJ182">
        <v>3.867061906</v>
      </c>
      <c r="AK182">
        <v>3.8768400199999999</v>
      </c>
      <c r="AL182">
        <v>3.8855659560000002</v>
      </c>
      <c r="AM182">
        <v>3.8909401780000001</v>
      </c>
      <c r="AN182">
        <v>3.8991335739999999</v>
      </c>
      <c r="AO182">
        <v>3.8988860120000002</v>
      </c>
      <c r="AP182">
        <v>3.8981374500000001</v>
      </c>
      <c r="AQ182">
        <v>3.9100237299999998</v>
      </c>
      <c r="AR182">
        <v>3.913263605</v>
      </c>
      <c r="AS182">
        <v>3.9210072060000001</v>
      </c>
      <c r="AT182">
        <v>3.9309487409999999</v>
      </c>
      <c r="AU182">
        <v>3.9360235860000001</v>
      </c>
      <c r="AV182">
        <v>3.9406515689999999</v>
      </c>
      <c r="AW182">
        <v>3.9921144750000002</v>
      </c>
    </row>
    <row r="183" spans="2:49" x14ac:dyDescent="0.2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1228511.953</v>
      </c>
      <c r="G183">
        <v>1170748.656</v>
      </c>
      <c r="H183">
        <v>1137182.8859999999</v>
      </c>
      <c r="I183">
        <v>1165494.8019999999</v>
      </c>
      <c r="J183">
        <v>1134006.8799999999</v>
      </c>
      <c r="K183">
        <v>1076348.4069999999</v>
      </c>
      <c r="L183">
        <v>1081049.9569999999</v>
      </c>
      <c r="M183">
        <v>1086997.6429999999</v>
      </c>
      <c r="N183">
        <v>1060579.9920000001</v>
      </c>
      <c r="O183">
        <v>1123559.1140000001</v>
      </c>
      <c r="P183">
        <v>1137219.07</v>
      </c>
      <c r="Q183">
        <v>1105454.301</v>
      </c>
      <c r="R183">
        <v>1141853.4569999999</v>
      </c>
      <c r="S183">
        <v>1165361.7450000001</v>
      </c>
      <c r="T183">
        <v>1166702.746</v>
      </c>
      <c r="U183">
        <v>1181816.4210000001</v>
      </c>
      <c r="V183">
        <v>1208397.014</v>
      </c>
      <c r="W183">
        <v>1227326.6229999999</v>
      </c>
      <c r="X183">
        <v>1237123.6340000001</v>
      </c>
      <c r="Y183">
        <v>1246342.382</v>
      </c>
      <c r="Z183">
        <v>1258205.6869999999</v>
      </c>
      <c r="AA183">
        <v>1272877.6980000001</v>
      </c>
      <c r="AB183">
        <v>1288711.1170000001</v>
      </c>
      <c r="AC183">
        <v>1304938.6089999999</v>
      </c>
      <c r="AD183">
        <v>1320146.0260000001</v>
      </c>
      <c r="AE183">
        <v>1334249.791</v>
      </c>
      <c r="AF183">
        <v>1347465.8389999999</v>
      </c>
      <c r="AG183">
        <v>1359993.1910000001</v>
      </c>
      <c r="AH183">
        <v>1372339.3870000001</v>
      </c>
      <c r="AI183">
        <v>1384464.4029999999</v>
      </c>
      <c r="AJ183">
        <v>1396741.9350000001</v>
      </c>
      <c r="AK183">
        <v>1409334.3589999999</v>
      </c>
      <c r="AL183">
        <v>1422068.4550000001</v>
      </c>
      <c r="AM183">
        <v>1434850.898</v>
      </c>
      <c r="AN183">
        <v>1443959.8959999999</v>
      </c>
      <c r="AO183">
        <v>1450940.5090000001</v>
      </c>
      <c r="AP183">
        <v>1456621.977</v>
      </c>
      <c r="AQ183">
        <v>1461707.8019999999</v>
      </c>
      <c r="AR183">
        <v>1466228.48</v>
      </c>
      <c r="AS183">
        <v>1469909.311</v>
      </c>
      <c r="AT183">
        <v>1472508.5379999999</v>
      </c>
      <c r="AU183">
        <v>1474293.5160000001</v>
      </c>
      <c r="AV183">
        <v>1475582.835</v>
      </c>
      <c r="AW183">
        <v>1477318.206</v>
      </c>
    </row>
    <row r="184" spans="2:49" x14ac:dyDescent="0.25">
      <c r="B184" t="s">
        <v>283</v>
      </c>
      <c r="C184">
        <v>3390396.9372410299</v>
      </c>
      <c r="D184">
        <v>3444830.8567233998</v>
      </c>
      <c r="E184">
        <v>3500138.73</v>
      </c>
      <c r="F184">
        <v>3494768.4759999998</v>
      </c>
      <c r="G184">
        <v>3283444.7549999999</v>
      </c>
      <c r="H184">
        <v>3021954.5649999999</v>
      </c>
      <c r="I184">
        <v>3028808.8859999999</v>
      </c>
      <c r="J184">
        <v>2920946.8790000002</v>
      </c>
      <c r="K184">
        <v>2762945.9410000001</v>
      </c>
      <c r="L184">
        <v>2697657.0129999998</v>
      </c>
      <c r="M184">
        <v>2636944.7110000001</v>
      </c>
      <c r="N184">
        <v>2455492.2149999999</v>
      </c>
      <c r="O184">
        <v>2571905.8480000002</v>
      </c>
      <c r="P184">
        <v>2660513.196</v>
      </c>
      <c r="Q184">
        <v>2718823.1039999998</v>
      </c>
      <c r="R184">
        <v>2806238.1320000002</v>
      </c>
      <c r="S184">
        <v>2882574.3560000001</v>
      </c>
      <c r="T184">
        <v>2879214.0120000001</v>
      </c>
      <c r="U184">
        <v>2878387.2620000001</v>
      </c>
      <c r="V184">
        <v>2880878.0720000002</v>
      </c>
      <c r="W184">
        <v>2685861.8939999999</v>
      </c>
      <c r="X184">
        <v>2501799.7760000001</v>
      </c>
      <c r="Y184">
        <v>2332057.0959999999</v>
      </c>
      <c r="Z184">
        <v>2171014.355</v>
      </c>
      <c r="AA184">
        <v>2018274.4620000001</v>
      </c>
      <c r="AB184">
        <v>1873420.379</v>
      </c>
      <c r="AC184">
        <v>1736128.463</v>
      </c>
      <c r="AD184">
        <v>1606166.5290000001</v>
      </c>
      <c r="AE184">
        <v>1483073.6329999999</v>
      </c>
      <c r="AF184">
        <v>1366531.3459999999</v>
      </c>
      <c r="AG184">
        <v>1256223.649</v>
      </c>
      <c r="AH184">
        <v>1151871.649</v>
      </c>
      <c r="AI184">
        <v>1053102.183</v>
      </c>
      <c r="AJ184">
        <v>959754.2659</v>
      </c>
      <c r="AK184">
        <v>871572.28029999998</v>
      </c>
      <c r="AL184">
        <v>788320.47979999997</v>
      </c>
      <c r="AM184">
        <v>709755.10499999998</v>
      </c>
      <c r="AN184">
        <v>635519.82999999996</v>
      </c>
      <c r="AO184">
        <v>565558.79989999998</v>
      </c>
      <c r="AP184">
        <v>499666.55089999997</v>
      </c>
      <c r="AQ184">
        <v>437646.71409999998</v>
      </c>
      <c r="AR184">
        <v>379311.63530000002</v>
      </c>
      <c r="AS184">
        <v>324469.84909999999</v>
      </c>
      <c r="AT184">
        <v>272967.446</v>
      </c>
      <c r="AU184">
        <v>224639.83489999999</v>
      </c>
      <c r="AV184">
        <v>179329.79500000001</v>
      </c>
      <c r="AW184">
        <v>136887.1642</v>
      </c>
    </row>
    <row r="185" spans="2:49" x14ac:dyDescent="0.25">
      <c r="B185" t="s">
        <v>284</v>
      </c>
      <c r="C185">
        <v>54115760.630483001</v>
      </c>
      <c r="D185">
        <v>54984606.671644203</v>
      </c>
      <c r="E185">
        <v>55867402.32</v>
      </c>
      <c r="F185">
        <v>55872690.979999997</v>
      </c>
      <c r="G185">
        <v>52678928.600000001</v>
      </c>
      <c r="H185">
        <v>47719660.049999997</v>
      </c>
      <c r="I185">
        <v>47944025.579999998</v>
      </c>
      <c r="J185">
        <v>47012448.5</v>
      </c>
      <c r="K185">
        <v>44081399.659999996</v>
      </c>
      <c r="L185">
        <v>42527967.509999998</v>
      </c>
      <c r="M185">
        <v>41942598.469999999</v>
      </c>
      <c r="N185">
        <v>40723166.789999999</v>
      </c>
      <c r="O185">
        <v>42065094.5</v>
      </c>
      <c r="P185">
        <v>42642850.210000001</v>
      </c>
      <c r="Q185">
        <v>42145828.109999999</v>
      </c>
      <c r="R185">
        <v>42348538.469999999</v>
      </c>
      <c r="S185">
        <v>42996935.57</v>
      </c>
      <c r="T185">
        <v>42539343.420000002</v>
      </c>
      <c r="U185">
        <v>42095740</v>
      </c>
      <c r="V185">
        <v>41683867.530000001</v>
      </c>
      <c r="W185">
        <v>39215604.039999999</v>
      </c>
      <c r="X185">
        <v>36791839.859999999</v>
      </c>
      <c r="Y185">
        <v>34537835.119999997</v>
      </c>
      <c r="Z185">
        <v>32374354.969999999</v>
      </c>
      <c r="AA185">
        <v>30298260.879999999</v>
      </c>
      <c r="AB185">
        <v>28305956.84</v>
      </c>
      <c r="AC185">
        <v>26395102.75</v>
      </c>
      <c r="AD185">
        <v>24564628.289999999</v>
      </c>
      <c r="AE185">
        <v>22809846.140000001</v>
      </c>
      <c r="AF185">
        <v>21128094.260000002</v>
      </c>
      <c r="AG185">
        <v>19516620.420000002</v>
      </c>
      <c r="AH185">
        <v>17973126.260000002</v>
      </c>
      <c r="AI185">
        <v>16493723.369999999</v>
      </c>
      <c r="AJ185">
        <v>15077726.48</v>
      </c>
      <c r="AK185">
        <v>13722875.48</v>
      </c>
      <c r="AL185">
        <v>12427121.5</v>
      </c>
      <c r="AM185">
        <v>11188192.34</v>
      </c>
      <c r="AN185">
        <v>10001952.039999999</v>
      </c>
      <c r="AO185">
        <v>8868919.8120000008</v>
      </c>
      <c r="AP185">
        <v>7787172.8150000004</v>
      </c>
      <c r="AQ185">
        <v>6754852.1890000002</v>
      </c>
      <c r="AR185">
        <v>5770161.1150000002</v>
      </c>
      <c r="AS185">
        <v>4831181.8490000004</v>
      </c>
      <c r="AT185">
        <v>3936503.9909999999</v>
      </c>
      <c r="AU185">
        <v>3084489.9720000001</v>
      </c>
      <c r="AV185">
        <v>2273556.9369999999</v>
      </c>
      <c r="AW185">
        <v>1502175.03</v>
      </c>
    </row>
    <row r="186" spans="2:49" x14ac:dyDescent="0.25">
      <c r="B186" t="s">
        <v>285</v>
      </c>
      <c r="C186">
        <v>1464963.74202715</v>
      </c>
      <c r="D186">
        <v>1488484.20876134</v>
      </c>
      <c r="E186">
        <v>1512382.304</v>
      </c>
      <c r="F186">
        <v>1832656.115</v>
      </c>
      <c r="G186">
        <v>1647309.057</v>
      </c>
      <c r="H186">
        <v>1251624.889</v>
      </c>
      <c r="I186">
        <v>1597808.426</v>
      </c>
      <c r="J186">
        <v>1326116.9909999999</v>
      </c>
      <c r="K186">
        <v>1662528.426</v>
      </c>
      <c r="L186">
        <v>1572232.2930000001</v>
      </c>
      <c r="M186">
        <v>1695568.8940000001</v>
      </c>
      <c r="N186">
        <v>1841267.3570000001</v>
      </c>
      <c r="O186">
        <v>1883447.263</v>
      </c>
      <c r="P186">
        <v>1896978.5959999999</v>
      </c>
      <c r="Q186">
        <v>1880439.477</v>
      </c>
      <c r="R186">
        <v>1865190.392</v>
      </c>
      <c r="S186">
        <v>2058575.3729999999</v>
      </c>
      <c r="T186">
        <v>1991119.8219999999</v>
      </c>
      <c r="U186">
        <v>1944991.82</v>
      </c>
      <c r="V186">
        <v>1913283.0759999999</v>
      </c>
      <c r="W186">
        <v>1908231.98</v>
      </c>
      <c r="X186">
        <v>1898587.6089999999</v>
      </c>
      <c r="Y186">
        <v>1896459.5</v>
      </c>
      <c r="Z186">
        <v>1902477.3810000001</v>
      </c>
      <c r="AA186">
        <v>1913373.5330000001</v>
      </c>
      <c r="AB186">
        <v>1928023.487</v>
      </c>
      <c r="AC186">
        <v>1945557.57</v>
      </c>
      <c r="AD186">
        <v>1965294.0160000001</v>
      </c>
      <c r="AE186">
        <v>1986676.699</v>
      </c>
      <c r="AF186">
        <v>2009090.5649999999</v>
      </c>
      <c r="AG186">
        <v>2032289.8940000001</v>
      </c>
      <c r="AH186">
        <v>2056308.548</v>
      </c>
      <c r="AI186">
        <v>2080677.243</v>
      </c>
      <c r="AJ186">
        <v>2105844.5970000001</v>
      </c>
      <c r="AK186">
        <v>2131751.5099999998</v>
      </c>
      <c r="AL186">
        <v>2158228.1830000002</v>
      </c>
      <c r="AM186">
        <v>2185143.2599999998</v>
      </c>
      <c r="AN186">
        <v>2210466.8470000001</v>
      </c>
      <c r="AO186">
        <v>2235075.7209999999</v>
      </c>
      <c r="AP186">
        <v>2259015.591</v>
      </c>
      <c r="AQ186">
        <v>2282563.4720000001</v>
      </c>
      <c r="AR186">
        <v>2305522.9219999998</v>
      </c>
      <c r="AS186">
        <v>2327904.4780000001</v>
      </c>
      <c r="AT186">
        <v>2349103.0329999998</v>
      </c>
      <c r="AU186">
        <v>2369576.8220000002</v>
      </c>
      <c r="AV186">
        <v>2389531.0869999998</v>
      </c>
      <c r="AW186">
        <v>2409722.7719999999</v>
      </c>
    </row>
    <row r="187" spans="2:49" x14ac:dyDescent="0.2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4070114.4870000002</v>
      </c>
      <c r="G187">
        <v>4043905.5120000001</v>
      </c>
      <c r="H187">
        <v>3295551.7259999998</v>
      </c>
      <c r="I187">
        <v>3403389.645</v>
      </c>
      <c r="J187">
        <v>3568900.875</v>
      </c>
      <c r="K187">
        <v>3478892.3229999999</v>
      </c>
      <c r="L187">
        <v>3358332.33</v>
      </c>
      <c r="M187">
        <v>3319986.4589999998</v>
      </c>
      <c r="N187">
        <v>3368955.1409999998</v>
      </c>
      <c r="O187">
        <v>3423924.358</v>
      </c>
      <c r="P187">
        <v>3458900.4240000001</v>
      </c>
      <c r="Q187">
        <v>3470506.662</v>
      </c>
      <c r="R187">
        <v>3489185.2170000002</v>
      </c>
      <c r="S187">
        <v>3544035.591</v>
      </c>
      <c r="T187">
        <v>3519260.9670000002</v>
      </c>
      <c r="U187">
        <v>3485105.4849999999</v>
      </c>
      <c r="V187">
        <v>3459030.8450000002</v>
      </c>
      <c r="W187">
        <v>3457699.4810000001</v>
      </c>
      <c r="X187">
        <v>3450050.9040000001</v>
      </c>
      <c r="Y187">
        <v>3458927.9339999999</v>
      </c>
      <c r="Z187">
        <v>3480518.057</v>
      </c>
      <c r="AA187">
        <v>3512561.0729999999</v>
      </c>
      <c r="AB187">
        <v>3552191.4029999999</v>
      </c>
      <c r="AC187">
        <v>3597277.1159999999</v>
      </c>
      <c r="AD187">
        <v>3646448.125</v>
      </c>
      <c r="AE187">
        <v>3697767.2579999999</v>
      </c>
      <c r="AF187">
        <v>3750012.673</v>
      </c>
      <c r="AG187">
        <v>3802603.96</v>
      </c>
      <c r="AH187">
        <v>3855715.9789999998</v>
      </c>
      <c r="AI187">
        <v>3908726.9589999998</v>
      </c>
      <c r="AJ187">
        <v>3962579.1</v>
      </c>
      <c r="AK187">
        <v>4017374.7570000002</v>
      </c>
      <c r="AL187">
        <v>4073653.68</v>
      </c>
      <c r="AM187">
        <v>4131453.6549999998</v>
      </c>
      <c r="AN187">
        <v>4186640.2560000001</v>
      </c>
      <c r="AO187">
        <v>4240914.6109999996</v>
      </c>
      <c r="AP187">
        <v>4294432.2869999995</v>
      </c>
      <c r="AQ187">
        <v>4347803.9419999998</v>
      </c>
      <c r="AR187">
        <v>4400822.7010000004</v>
      </c>
      <c r="AS187">
        <v>4453736.3150000004</v>
      </c>
      <c r="AT187">
        <v>4506453.9740000004</v>
      </c>
      <c r="AU187">
        <v>4559054.5729999999</v>
      </c>
      <c r="AV187">
        <v>4611571.5779999997</v>
      </c>
      <c r="AW187">
        <v>4665293.6969999997</v>
      </c>
    </row>
    <row r="188" spans="2:49" x14ac:dyDescent="0.25">
      <c r="B188" t="s">
        <v>287</v>
      </c>
      <c r="C188">
        <v>12698989.181271899</v>
      </c>
      <c r="D188">
        <v>12902875.5601817</v>
      </c>
      <c r="E188">
        <v>13110035.4</v>
      </c>
      <c r="F188">
        <v>13311137.92</v>
      </c>
      <c r="G188">
        <v>12944648.35</v>
      </c>
      <c r="H188">
        <v>12407513.83</v>
      </c>
      <c r="I188">
        <v>12322414.9</v>
      </c>
      <c r="J188">
        <v>11925182.890000001</v>
      </c>
      <c r="K188">
        <v>11340762.369999999</v>
      </c>
      <c r="L188">
        <v>10987406.119999999</v>
      </c>
      <c r="M188">
        <v>10883467.93</v>
      </c>
      <c r="N188">
        <v>11040820.369999999</v>
      </c>
      <c r="O188">
        <v>11244918.01</v>
      </c>
      <c r="P188">
        <v>11148555.050000001</v>
      </c>
      <c r="Q188">
        <v>10904981.17</v>
      </c>
      <c r="R188">
        <v>10821183.859999999</v>
      </c>
      <c r="S188">
        <v>10829559.880000001</v>
      </c>
      <c r="T188">
        <v>10793199.109999999</v>
      </c>
      <c r="U188">
        <v>10897567.52</v>
      </c>
      <c r="V188">
        <v>11095981.9</v>
      </c>
      <c r="W188">
        <v>10825110.34</v>
      </c>
      <c r="X188">
        <v>10483986.66</v>
      </c>
      <c r="Y188">
        <v>10296630.869999999</v>
      </c>
      <c r="Z188">
        <v>10095271.439999999</v>
      </c>
      <c r="AA188">
        <v>9898427.3589999899</v>
      </c>
      <c r="AB188">
        <v>9712990.5840000007</v>
      </c>
      <c r="AC188">
        <v>9538338.852</v>
      </c>
      <c r="AD188">
        <v>9366759.0739999898</v>
      </c>
      <c r="AE188">
        <v>9197108.5539999995</v>
      </c>
      <c r="AF188">
        <v>9030203.91599999</v>
      </c>
      <c r="AG188">
        <v>8866260.3619999997</v>
      </c>
      <c r="AH188">
        <v>8706517.2949999999</v>
      </c>
      <c r="AI188">
        <v>8550555.2369999997</v>
      </c>
      <c r="AJ188">
        <v>8399300.4820000008</v>
      </c>
      <c r="AK188">
        <v>8253469.4510000004</v>
      </c>
      <c r="AL188">
        <v>8112619.1619999995</v>
      </c>
      <c r="AM188">
        <v>7976558.7560000001</v>
      </c>
      <c r="AN188">
        <v>7898774.7539999997</v>
      </c>
      <c r="AO188">
        <v>7843115.1150000002</v>
      </c>
      <c r="AP188">
        <v>7795381.3609999996</v>
      </c>
      <c r="AQ188">
        <v>7750771.4510000004</v>
      </c>
      <c r="AR188">
        <v>7707179.4479999999</v>
      </c>
      <c r="AS188">
        <v>7666520.2400000002</v>
      </c>
      <c r="AT188">
        <v>7627156.2139999997</v>
      </c>
      <c r="AU188">
        <v>7588311.5980000002</v>
      </c>
      <c r="AV188">
        <v>7550040.6490000002</v>
      </c>
      <c r="AW188">
        <v>7513956.8619999997</v>
      </c>
    </row>
    <row r="189" spans="2:49" x14ac:dyDescent="0.2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1262257.426</v>
      </c>
      <c r="G189">
        <v>1206090.6969999999</v>
      </c>
      <c r="H189">
        <v>1217634.8840000001</v>
      </c>
      <c r="I189">
        <v>1164353.5060000001</v>
      </c>
      <c r="J189">
        <v>1095900.7250000001</v>
      </c>
      <c r="K189">
        <v>1034764.731</v>
      </c>
      <c r="L189">
        <v>997696.34080000001</v>
      </c>
      <c r="M189">
        <v>971686.2611</v>
      </c>
      <c r="N189">
        <v>968885.26470000006</v>
      </c>
      <c r="O189">
        <v>957419.36210000003</v>
      </c>
      <c r="P189">
        <v>920655.20600000001</v>
      </c>
      <c r="Q189">
        <v>875738.57380000001</v>
      </c>
      <c r="R189">
        <v>848280.6923</v>
      </c>
      <c r="S189">
        <v>835543.76630000002</v>
      </c>
      <c r="T189">
        <v>833194.61849999998</v>
      </c>
      <c r="U189">
        <v>847463.55989999999</v>
      </c>
      <c r="V189">
        <v>873097.60199999996</v>
      </c>
      <c r="W189">
        <v>860986.62910000002</v>
      </c>
      <c r="X189">
        <v>839998.57400000002</v>
      </c>
      <c r="Y189">
        <v>816606.69790000003</v>
      </c>
      <c r="Z189">
        <v>791882.15850000002</v>
      </c>
      <c r="AA189">
        <v>768515.85549999995</v>
      </c>
      <c r="AB189">
        <v>747270.353</v>
      </c>
      <c r="AC189">
        <v>727882</v>
      </c>
      <c r="AD189">
        <v>709266.38139999995</v>
      </c>
      <c r="AE189">
        <v>691242.31550000003</v>
      </c>
      <c r="AF189">
        <v>673855.35930000001</v>
      </c>
      <c r="AG189">
        <v>657098.00769999996</v>
      </c>
      <c r="AH189">
        <v>641072.38829999999</v>
      </c>
      <c r="AI189">
        <v>625712.03060000006</v>
      </c>
      <c r="AJ189">
        <v>611067.64289999998</v>
      </c>
      <c r="AK189">
        <v>597192.28150000004</v>
      </c>
      <c r="AL189">
        <v>584013.11719999998</v>
      </c>
      <c r="AM189">
        <v>571490.09979999997</v>
      </c>
      <c r="AN189">
        <v>565782.02800000005</v>
      </c>
      <c r="AO189">
        <v>562614.93500000006</v>
      </c>
      <c r="AP189">
        <v>560355.72010000004</v>
      </c>
      <c r="AQ189">
        <v>558446.31510000001</v>
      </c>
      <c r="AR189">
        <v>556646.46990000003</v>
      </c>
      <c r="AS189">
        <v>555167.86060000001</v>
      </c>
      <c r="AT189">
        <v>553830.20030000003</v>
      </c>
      <c r="AU189">
        <v>552548.06889999995</v>
      </c>
      <c r="AV189">
        <v>551323.68519999995</v>
      </c>
      <c r="AW189">
        <v>550326.22089999996</v>
      </c>
    </row>
    <row r="190" spans="2:49" x14ac:dyDescent="0.25">
      <c r="B190" t="s">
        <v>289</v>
      </c>
      <c r="C190">
        <v>16278955.912495499</v>
      </c>
      <c r="D190">
        <v>16540319.8152481</v>
      </c>
      <c r="E190">
        <v>16805880</v>
      </c>
      <c r="F190">
        <v>16727729.07</v>
      </c>
      <c r="G190">
        <v>16002659.01</v>
      </c>
      <c r="H190">
        <v>15272580.84</v>
      </c>
      <c r="I190">
        <v>15186219.08</v>
      </c>
      <c r="J190">
        <v>13291946.869999999</v>
      </c>
      <c r="K190">
        <v>11286240.16</v>
      </c>
      <c r="L190">
        <v>9759382.0130000003</v>
      </c>
      <c r="M190">
        <v>8604417.659</v>
      </c>
      <c r="N190">
        <v>7655310.1469999999</v>
      </c>
      <c r="O190">
        <v>8028877.182</v>
      </c>
      <c r="P190">
        <v>8227206.909</v>
      </c>
      <c r="Q190">
        <v>8310927.0290000001</v>
      </c>
      <c r="R190">
        <v>8521135.0079999994</v>
      </c>
      <c r="S190">
        <v>4733191.8499999996</v>
      </c>
      <c r="T190">
        <v>6274017.699</v>
      </c>
      <c r="U190">
        <v>7804444.5010000002</v>
      </c>
      <c r="V190">
        <v>9335529.9890000001</v>
      </c>
      <c r="W190">
        <v>9639411.7280000001</v>
      </c>
      <c r="X190">
        <v>9902431.3870000001</v>
      </c>
      <c r="Y190">
        <v>9882071.6490000002</v>
      </c>
      <c r="Z190">
        <v>9877553.0620000008</v>
      </c>
      <c r="AA190">
        <v>9882566.8450000007</v>
      </c>
      <c r="AB190">
        <v>9928017.5889999997</v>
      </c>
      <c r="AC190">
        <v>9973579.8880000003</v>
      </c>
      <c r="AD190">
        <v>10075782.41</v>
      </c>
      <c r="AE190">
        <v>10166922.75</v>
      </c>
      <c r="AF190">
        <v>9962908.1089999899</v>
      </c>
      <c r="AG190">
        <v>9970534.3900000006</v>
      </c>
      <c r="AH190">
        <v>9970302.5879999995</v>
      </c>
      <c r="AI190">
        <v>9933850.2819999997</v>
      </c>
      <c r="AJ190">
        <v>9890198.5889999997</v>
      </c>
      <c r="AK190">
        <v>9842485.2400000002</v>
      </c>
      <c r="AL190">
        <v>9813192.4719999898</v>
      </c>
      <c r="AM190">
        <v>9778796.7139999997</v>
      </c>
      <c r="AN190">
        <v>9665552.5260000005</v>
      </c>
      <c r="AO190">
        <v>9546632.7259999998</v>
      </c>
      <c r="AP190">
        <v>9424529.04099999</v>
      </c>
      <c r="AQ190">
        <v>9302896.5810000002</v>
      </c>
      <c r="AR190">
        <v>9180615.932</v>
      </c>
      <c r="AS190">
        <v>8987759.3359999899</v>
      </c>
      <c r="AT190">
        <v>8801643.49599999</v>
      </c>
      <c r="AU190">
        <v>8622551.27999999</v>
      </c>
      <c r="AV190">
        <v>8451844.6520000007</v>
      </c>
      <c r="AW190">
        <v>8296543.5580000002</v>
      </c>
    </row>
    <row r="191" spans="2:49" x14ac:dyDescent="0.25">
      <c r="B191" t="s">
        <v>290</v>
      </c>
      <c r="C191">
        <v>4315668.6239754297</v>
      </c>
      <c r="D191">
        <v>4384958.0796759203</v>
      </c>
      <c r="E191">
        <v>4455360</v>
      </c>
      <c r="F191">
        <v>4119107.3089999999</v>
      </c>
      <c r="G191">
        <v>3785195.2379999999</v>
      </c>
      <c r="H191">
        <v>3266941.0819999999</v>
      </c>
      <c r="I191">
        <v>2993499.1260000002</v>
      </c>
      <c r="J191">
        <v>2774625.5359999998</v>
      </c>
      <c r="K191">
        <v>2541829.6469999999</v>
      </c>
      <c r="L191">
        <v>2289713.1239999998</v>
      </c>
      <c r="M191">
        <v>2054869.8419999999</v>
      </c>
      <c r="N191">
        <v>1818734.243</v>
      </c>
      <c r="O191">
        <v>1630380.166</v>
      </c>
      <c r="P191">
        <v>1489895.6059999999</v>
      </c>
      <c r="Q191">
        <v>1378144.4439999999</v>
      </c>
      <c r="R191">
        <v>1249265.348</v>
      </c>
      <c r="S191">
        <v>1291032.659</v>
      </c>
      <c r="T191">
        <v>1992899.9820000001</v>
      </c>
      <c r="U191">
        <v>2723611.0279999999</v>
      </c>
      <c r="V191">
        <v>3383377.673</v>
      </c>
      <c r="W191">
        <v>3064231.8859999999</v>
      </c>
      <c r="X191">
        <v>2644948.267</v>
      </c>
      <c r="Y191">
        <v>2573617.6129999999</v>
      </c>
      <c r="Z191">
        <v>2543040.6359999999</v>
      </c>
      <c r="AA191">
        <v>2521834.7599999998</v>
      </c>
      <c r="AB191">
        <v>2506591.1719999998</v>
      </c>
      <c r="AC191">
        <v>2493977.6189999999</v>
      </c>
      <c r="AD191">
        <v>2532375.2390000001</v>
      </c>
      <c r="AE191">
        <v>2578611.031</v>
      </c>
      <c r="AF191">
        <v>2627674.8620000002</v>
      </c>
      <c r="AG191">
        <v>2680210.19</v>
      </c>
      <c r="AH191">
        <v>2734710.0559999999</v>
      </c>
      <c r="AI191">
        <v>2735203.2450000001</v>
      </c>
      <c r="AJ191">
        <v>2730667.1749999998</v>
      </c>
      <c r="AK191">
        <v>2726277.804</v>
      </c>
      <c r="AL191">
        <v>2721290.5630000001</v>
      </c>
      <c r="AM191">
        <v>2716559.6639999999</v>
      </c>
      <c r="AN191">
        <v>2768823.4759999998</v>
      </c>
      <c r="AO191">
        <v>2827221.929</v>
      </c>
      <c r="AP191">
        <v>2886573.5729999999</v>
      </c>
      <c r="AQ191">
        <v>2946383.51</v>
      </c>
      <c r="AR191">
        <v>3006190.6979999999</v>
      </c>
      <c r="AS191">
        <v>3049439.52</v>
      </c>
      <c r="AT191">
        <v>3091414.1630000002</v>
      </c>
      <c r="AU191">
        <v>3133006.4029999999</v>
      </c>
      <c r="AV191">
        <v>3174018.8390000002</v>
      </c>
      <c r="AW191">
        <v>3215081.9720000001</v>
      </c>
    </row>
    <row r="192" spans="2:49" x14ac:dyDescent="0.25">
      <c r="B192" t="s">
        <v>291</v>
      </c>
      <c r="C192">
        <v>4315668.6239754297</v>
      </c>
      <c r="D192">
        <v>4384958.0796759203</v>
      </c>
      <c r="E192">
        <v>4455360</v>
      </c>
      <c r="F192">
        <v>4119107.3089999999</v>
      </c>
      <c r="G192">
        <v>3785195.2379999999</v>
      </c>
      <c r="H192">
        <v>3266941.0819999999</v>
      </c>
      <c r="I192">
        <v>2993499.1260000002</v>
      </c>
      <c r="J192">
        <v>2774625.5359999998</v>
      </c>
      <c r="K192">
        <v>2541829.6469999999</v>
      </c>
      <c r="L192">
        <v>2289713.1239999998</v>
      </c>
      <c r="M192">
        <v>2054869.8419999999</v>
      </c>
      <c r="N192">
        <v>1818734.243</v>
      </c>
      <c r="O192">
        <v>1630380.166</v>
      </c>
      <c r="P192">
        <v>1489895.6059999999</v>
      </c>
      <c r="Q192">
        <v>1378144.4439999999</v>
      </c>
      <c r="R192">
        <v>1249265.348</v>
      </c>
      <c r="S192">
        <v>1291032.659</v>
      </c>
      <c r="T192">
        <v>1992899.9820000001</v>
      </c>
      <c r="U192">
        <v>2723611.0279999999</v>
      </c>
      <c r="V192">
        <v>3383377.673</v>
      </c>
      <c r="W192">
        <v>3064231.8859999999</v>
      </c>
      <c r="X192">
        <v>2644948.267</v>
      </c>
      <c r="Y192">
        <v>2573617.6129999999</v>
      </c>
      <c r="Z192">
        <v>2543040.6359999999</v>
      </c>
      <c r="AA192">
        <v>2521834.7599999998</v>
      </c>
      <c r="AB192">
        <v>2506591.1719999998</v>
      </c>
      <c r="AC192">
        <v>2493977.6189999999</v>
      </c>
      <c r="AD192">
        <v>2532375.2390000001</v>
      </c>
      <c r="AE192">
        <v>2578611.031</v>
      </c>
      <c r="AF192">
        <v>2627674.8620000002</v>
      </c>
      <c r="AG192">
        <v>2680210.19</v>
      </c>
      <c r="AH192">
        <v>2734710.0559999999</v>
      </c>
      <c r="AI192">
        <v>2735203.2450000001</v>
      </c>
      <c r="AJ192">
        <v>2730667.1749999998</v>
      </c>
      <c r="AK192">
        <v>2726277.804</v>
      </c>
      <c r="AL192">
        <v>2721290.5630000001</v>
      </c>
      <c r="AM192">
        <v>2716559.6639999999</v>
      </c>
      <c r="AN192">
        <v>2768823.4759999998</v>
      </c>
      <c r="AO192">
        <v>2827221.929</v>
      </c>
      <c r="AP192">
        <v>2886573.5729999999</v>
      </c>
      <c r="AQ192">
        <v>2946383.51</v>
      </c>
      <c r="AR192">
        <v>3006190.6979999999</v>
      </c>
      <c r="AS192">
        <v>3049439.52</v>
      </c>
      <c r="AT192">
        <v>3091414.1630000002</v>
      </c>
      <c r="AU192">
        <v>3133006.4029999999</v>
      </c>
      <c r="AV192">
        <v>3174018.8390000002</v>
      </c>
      <c r="AW192">
        <v>3215081.9720000001</v>
      </c>
    </row>
    <row r="193" spans="2:49" x14ac:dyDescent="0.25">
      <c r="B193" t="s">
        <v>292</v>
      </c>
      <c r="C193">
        <v>8232235.5397947598</v>
      </c>
      <c r="D193">
        <v>8364406.7441781899</v>
      </c>
      <c r="E193">
        <v>8498700</v>
      </c>
      <c r="F193">
        <v>8252755.2560000001</v>
      </c>
      <c r="G193">
        <v>8009068.0099999998</v>
      </c>
      <c r="H193">
        <v>7303973.9469999997</v>
      </c>
      <c r="I193">
        <v>7071694.1840000004</v>
      </c>
      <c r="J193">
        <v>6925575.1430000002</v>
      </c>
      <c r="K193">
        <v>6703250.4019999998</v>
      </c>
      <c r="L193">
        <v>6379545.4809999997</v>
      </c>
      <c r="M193">
        <v>6048484.2929999996</v>
      </c>
      <c r="N193">
        <v>5655494.5439999998</v>
      </c>
      <c r="O193">
        <v>5870118.2659999998</v>
      </c>
      <c r="P193">
        <v>6241367.1490000002</v>
      </c>
      <c r="Q193">
        <v>6665541.1569999997</v>
      </c>
      <c r="R193">
        <v>6902843.9850000003</v>
      </c>
      <c r="S193">
        <v>9813123.8100000005</v>
      </c>
      <c r="T193">
        <v>7886863.3339999998</v>
      </c>
      <c r="U193">
        <v>5451544.9060000004</v>
      </c>
      <c r="V193">
        <v>3141443.8829999999</v>
      </c>
      <c r="W193">
        <v>2858366.9369999999</v>
      </c>
      <c r="X193">
        <v>2742586.273</v>
      </c>
      <c r="Y193">
        <v>2693478.83</v>
      </c>
      <c r="Z193">
        <v>2659174.6269999999</v>
      </c>
      <c r="AA193">
        <v>2631636.6630000002</v>
      </c>
      <c r="AB193">
        <v>2608978.875</v>
      </c>
      <c r="AC193">
        <v>2588751.602</v>
      </c>
      <c r="AD193">
        <v>2579162.8130000001</v>
      </c>
      <c r="AE193">
        <v>2572793.605</v>
      </c>
      <c r="AF193">
        <v>2568636.2910000002</v>
      </c>
      <c r="AG193">
        <v>2565736.7259999998</v>
      </c>
      <c r="AH193">
        <v>2564292.9939999999</v>
      </c>
      <c r="AI193">
        <v>2577722.6910000001</v>
      </c>
      <c r="AJ193">
        <v>2591700.4219999998</v>
      </c>
      <c r="AK193">
        <v>2606185.1329999999</v>
      </c>
      <c r="AL193">
        <v>2620848.551</v>
      </c>
      <c r="AM193">
        <v>2635712.9920000001</v>
      </c>
      <c r="AN193">
        <v>2648540.35</v>
      </c>
      <c r="AO193">
        <v>2661044.9709999999</v>
      </c>
      <c r="AP193">
        <v>2673330.6159999999</v>
      </c>
      <c r="AQ193">
        <v>2685467.9440000001</v>
      </c>
      <c r="AR193">
        <v>2697097.88</v>
      </c>
      <c r="AS193">
        <v>3602138.2370000002</v>
      </c>
      <c r="AT193">
        <v>4623271.8990000002</v>
      </c>
      <c r="AU193">
        <v>5661232.7640000004</v>
      </c>
      <c r="AV193">
        <v>6700515.1069999998</v>
      </c>
      <c r="AW193">
        <v>7739704.1399999997</v>
      </c>
    </row>
    <row r="194" spans="2:49" x14ac:dyDescent="0.25">
      <c r="B194" t="s">
        <v>293</v>
      </c>
      <c r="C194">
        <v>20174774.421468802</v>
      </c>
      <c r="D194">
        <v>20498686.950521201</v>
      </c>
      <c r="E194">
        <v>20827800</v>
      </c>
      <c r="F194">
        <v>19895019.079999998</v>
      </c>
      <c r="G194">
        <v>18943973.600000001</v>
      </c>
      <c r="H194">
        <v>16946733.120000001</v>
      </c>
      <c r="I194">
        <v>16094848.4</v>
      </c>
      <c r="J194">
        <v>15461974.210000001</v>
      </c>
      <c r="K194">
        <v>14680789.09</v>
      </c>
      <c r="L194">
        <v>13706195.390000001</v>
      </c>
      <c r="M194">
        <v>12748071.68</v>
      </c>
      <c r="N194">
        <v>11693541.609999999</v>
      </c>
      <c r="O194">
        <v>10529026.02</v>
      </c>
      <c r="P194">
        <v>9636279.0030000005</v>
      </c>
      <c r="Q194">
        <v>8925760.6339999996</v>
      </c>
      <c r="R194">
        <v>8103553.4369999999</v>
      </c>
      <c r="S194">
        <v>3416868.5959999999</v>
      </c>
      <c r="T194">
        <v>2583596.8360000001</v>
      </c>
      <c r="U194">
        <v>1987913.379</v>
      </c>
      <c r="V194">
        <v>1440068.49</v>
      </c>
      <c r="W194">
        <v>1135495.4169999999</v>
      </c>
      <c r="X194">
        <v>851198.35140000004</v>
      </c>
      <c r="Y194">
        <v>822889.05720000004</v>
      </c>
      <c r="Z194">
        <v>819472.79229999997</v>
      </c>
      <c r="AA194">
        <v>820136.98479999998</v>
      </c>
      <c r="AB194">
        <v>822698.72679999995</v>
      </c>
      <c r="AC194">
        <v>826019.23100000003</v>
      </c>
      <c r="AD194">
        <v>831587.20460000006</v>
      </c>
      <c r="AE194">
        <v>838188.28610000003</v>
      </c>
      <c r="AF194">
        <v>845523.56480000005</v>
      </c>
      <c r="AG194">
        <v>853490.46200000006</v>
      </c>
      <c r="AH194">
        <v>861992.32869999995</v>
      </c>
      <c r="AI194">
        <v>870942.38210000005</v>
      </c>
      <c r="AJ194">
        <v>880116.37509999995</v>
      </c>
      <c r="AK194">
        <v>889492.18469999998</v>
      </c>
      <c r="AL194">
        <v>899053.95070000004</v>
      </c>
      <c r="AM194">
        <v>908724.2929</v>
      </c>
      <c r="AN194">
        <v>918924.76910000003</v>
      </c>
      <c r="AO194">
        <v>929102.67729999998</v>
      </c>
      <c r="AP194">
        <v>939296.26650000003</v>
      </c>
      <c r="AQ194">
        <v>949532.97620000003</v>
      </c>
      <c r="AR194">
        <v>959687.82799999998</v>
      </c>
      <c r="AS194">
        <v>970026.41799999995</v>
      </c>
      <c r="AT194">
        <v>980486.96149999998</v>
      </c>
      <c r="AU194">
        <v>990830.75670000003</v>
      </c>
      <c r="AV194">
        <v>1000943.304</v>
      </c>
      <c r="AW194">
        <v>1011021.314</v>
      </c>
    </row>
    <row r="195" spans="2:49" x14ac:dyDescent="0.25">
      <c r="B195" t="s">
        <v>294</v>
      </c>
      <c r="C195">
        <v>463787.91773491597</v>
      </c>
      <c r="D195">
        <v>471234.182770602</v>
      </c>
      <c r="E195">
        <v>478800</v>
      </c>
      <c r="F195">
        <v>480702.68030000001</v>
      </c>
      <c r="G195">
        <v>470178.36469999998</v>
      </c>
      <c r="H195">
        <v>452202.50880000001</v>
      </c>
      <c r="I195">
        <v>460423.4939</v>
      </c>
      <c r="J195">
        <v>522061.40179999999</v>
      </c>
      <c r="K195">
        <v>571991.87620000006</v>
      </c>
      <c r="L195">
        <v>634821.98580000002</v>
      </c>
      <c r="M195">
        <v>716542.28269999998</v>
      </c>
      <c r="N195">
        <v>818112.2524</v>
      </c>
      <c r="O195">
        <v>785940.20669999998</v>
      </c>
      <c r="P195">
        <v>731529.62990000006</v>
      </c>
      <c r="Q195">
        <v>653879.84160000004</v>
      </c>
      <c r="R195">
        <v>577519.03099999996</v>
      </c>
      <c r="S195">
        <v>281397.45520000003</v>
      </c>
      <c r="T195">
        <v>255247.69</v>
      </c>
      <c r="U195">
        <v>236886.8726</v>
      </c>
      <c r="V195">
        <v>221622.0943</v>
      </c>
      <c r="W195">
        <v>227364.1722</v>
      </c>
      <c r="X195">
        <v>232424.39840000001</v>
      </c>
      <c r="Y195">
        <v>229567.32889999999</v>
      </c>
      <c r="Z195">
        <v>226761.5307</v>
      </c>
      <c r="AA195">
        <v>223695.55530000001</v>
      </c>
      <c r="AB195">
        <v>220614.75099999999</v>
      </c>
      <c r="AC195">
        <v>217488.462</v>
      </c>
      <c r="AD195">
        <v>214451.6545</v>
      </c>
      <c r="AE195">
        <v>211409.94510000001</v>
      </c>
      <c r="AF195">
        <v>209048.55300000001</v>
      </c>
      <c r="AG195">
        <v>206239.42290000001</v>
      </c>
      <c r="AH195">
        <v>203493.51060000001</v>
      </c>
      <c r="AI195">
        <v>201155.6672</v>
      </c>
      <c r="AJ195">
        <v>198893.60269999999</v>
      </c>
      <c r="AK195">
        <v>196722.1342</v>
      </c>
      <c r="AL195">
        <v>194596.1899</v>
      </c>
      <c r="AM195">
        <v>192497.49129999999</v>
      </c>
      <c r="AN195">
        <v>190384.52280000001</v>
      </c>
      <c r="AO195">
        <v>188101.02970000001</v>
      </c>
      <c r="AP195">
        <v>185746.9117</v>
      </c>
      <c r="AQ195">
        <v>183394.85939999999</v>
      </c>
      <c r="AR195">
        <v>181022.59710000001</v>
      </c>
      <c r="AS195">
        <v>179220.29749999999</v>
      </c>
      <c r="AT195">
        <v>177352.4356</v>
      </c>
      <c r="AU195">
        <v>175436.38959999999</v>
      </c>
      <c r="AV195">
        <v>173501.99</v>
      </c>
      <c r="AW195">
        <v>171673.69080000001</v>
      </c>
    </row>
    <row r="196" spans="2:49" x14ac:dyDescent="0.2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784287.56660000002</v>
      </c>
      <c r="G196">
        <v>759414.98939999996</v>
      </c>
      <c r="H196">
        <v>740363.90969999996</v>
      </c>
      <c r="I196">
        <v>774801.15220000001</v>
      </c>
      <c r="J196">
        <v>760794.16630000004</v>
      </c>
      <c r="K196">
        <v>748153.23580000002</v>
      </c>
      <c r="L196">
        <v>702661.71490000002</v>
      </c>
      <c r="M196">
        <v>714595.06539999996</v>
      </c>
      <c r="N196">
        <v>692516.30960000004</v>
      </c>
      <c r="O196">
        <v>675115.89009999996</v>
      </c>
      <c r="P196">
        <v>655436.7426</v>
      </c>
      <c r="Q196">
        <v>622071.32129999995</v>
      </c>
      <c r="R196">
        <v>574547.91359999997</v>
      </c>
      <c r="S196">
        <v>529674.76130000001</v>
      </c>
      <c r="T196">
        <v>515492.11320000002</v>
      </c>
      <c r="U196">
        <v>508729.12449999998</v>
      </c>
      <c r="V196">
        <v>508366.5465</v>
      </c>
      <c r="W196">
        <v>505214.6544</v>
      </c>
      <c r="X196">
        <v>502401.38079999998</v>
      </c>
      <c r="Y196">
        <v>503850.74209999997</v>
      </c>
      <c r="Z196">
        <v>506416.6667</v>
      </c>
      <c r="AA196">
        <v>508782.7697</v>
      </c>
      <c r="AB196">
        <v>510745.95110000001</v>
      </c>
      <c r="AC196">
        <v>512622.9166</v>
      </c>
      <c r="AD196">
        <v>515349.3688</v>
      </c>
      <c r="AE196">
        <v>518226.8345</v>
      </c>
      <c r="AF196">
        <v>521230.59159999999</v>
      </c>
      <c r="AG196">
        <v>524193.63939999999</v>
      </c>
      <c r="AH196">
        <v>527298.87450000003</v>
      </c>
      <c r="AI196">
        <v>533518.79740000004</v>
      </c>
      <c r="AJ196">
        <v>540022.63399999996</v>
      </c>
      <c r="AK196">
        <v>546833.33349999995</v>
      </c>
      <c r="AL196">
        <v>553771.85880000005</v>
      </c>
      <c r="AM196">
        <v>560863.40040000004</v>
      </c>
      <c r="AN196">
        <v>567770.62120000005</v>
      </c>
      <c r="AO196">
        <v>574731.47010000004</v>
      </c>
      <c r="AP196">
        <v>581626.64060000004</v>
      </c>
      <c r="AQ196">
        <v>588509.32039999997</v>
      </c>
      <c r="AR196">
        <v>595212.60990000004</v>
      </c>
      <c r="AS196">
        <v>601930.30070000002</v>
      </c>
      <c r="AT196">
        <v>608389.05850000004</v>
      </c>
      <c r="AU196">
        <v>614539.03769999999</v>
      </c>
      <c r="AV196">
        <v>620475.79700000002</v>
      </c>
      <c r="AW196">
        <v>626737.8345</v>
      </c>
    </row>
    <row r="197" spans="2:49" x14ac:dyDescent="0.2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5229912.4069999997</v>
      </c>
      <c r="G197">
        <v>5007488.3360000001</v>
      </c>
      <c r="H197">
        <v>4905344.0439999998</v>
      </c>
      <c r="I197">
        <v>4884143.6169999996</v>
      </c>
      <c r="J197">
        <v>4878344.8430000003</v>
      </c>
      <c r="K197">
        <v>4627609.7750000004</v>
      </c>
      <c r="L197">
        <v>4455279.3420000002</v>
      </c>
      <c r="M197">
        <v>4445162.5889999997</v>
      </c>
      <c r="N197">
        <v>4437466.767</v>
      </c>
      <c r="O197">
        <v>4403971.4709999999</v>
      </c>
      <c r="P197">
        <v>4279783.9249999998</v>
      </c>
      <c r="Q197">
        <v>4016951.5660000001</v>
      </c>
      <c r="R197">
        <v>3729341.2310000001</v>
      </c>
      <c r="S197">
        <v>3565505.3319999999</v>
      </c>
      <c r="T197">
        <v>3487674.622</v>
      </c>
      <c r="U197">
        <v>3460700.8130000001</v>
      </c>
      <c r="V197">
        <v>3472617.7560000001</v>
      </c>
      <c r="W197">
        <v>3465365.7039999999</v>
      </c>
      <c r="X197">
        <v>3463383.5109999999</v>
      </c>
      <c r="Y197">
        <v>3493775.03</v>
      </c>
      <c r="Z197">
        <v>3535462.5589999999</v>
      </c>
      <c r="AA197">
        <v>3578675.0129999998</v>
      </c>
      <c r="AB197">
        <v>3620683.2609999999</v>
      </c>
      <c r="AC197">
        <v>3661628.628</v>
      </c>
      <c r="AD197">
        <v>3704640.0329999998</v>
      </c>
      <c r="AE197">
        <v>3744463.1529999999</v>
      </c>
      <c r="AF197">
        <v>3780913.412</v>
      </c>
      <c r="AG197">
        <v>3812917.1609999998</v>
      </c>
      <c r="AH197">
        <v>3841994.8369999998</v>
      </c>
      <c r="AI197">
        <v>3891401.8480000002</v>
      </c>
      <c r="AJ197">
        <v>3941108.6409999998</v>
      </c>
      <c r="AK197">
        <v>3991370.1779999998</v>
      </c>
      <c r="AL197">
        <v>4041967.1680000001</v>
      </c>
      <c r="AM197">
        <v>4093680.7629999998</v>
      </c>
      <c r="AN197">
        <v>4139577.1239999998</v>
      </c>
      <c r="AO197">
        <v>4184781.5809999998</v>
      </c>
      <c r="AP197">
        <v>4229555.6639999999</v>
      </c>
      <c r="AQ197">
        <v>4274219.7750000004</v>
      </c>
      <c r="AR197">
        <v>4318657.0449999999</v>
      </c>
      <c r="AS197">
        <v>4362713.21</v>
      </c>
      <c r="AT197">
        <v>4405057.142</v>
      </c>
      <c r="AU197">
        <v>4445746.6390000004</v>
      </c>
      <c r="AV197">
        <v>4485208.1430000002</v>
      </c>
      <c r="AW197">
        <v>4524501.3540000003</v>
      </c>
    </row>
    <row r="198" spans="2:49" x14ac:dyDescent="0.2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736603.57070000004</v>
      </c>
      <c r="G198">
        <v>688415.46519999998</v>
      </c>
      <c r="H198">
        <v>586688.59149999998</v>
      </c>
      <c r="I198">
        <v>618403.64390000002</v>
      </c>
      <c r="J198">
        <v>602335.84939999995</v>
      </c>
      <c r="K198">
        <v>567631.63600000006</v>
      </c>
      <c r="L198">
        <v>536428.84750000003</v>
      </c>
      <c r="M198">
        <v>522642.283</v>
      </c>
      <c r="N198">
        <v>527115.97160000005</v>
      </c>
      <c r="O198">
        <v>527493.57979999995</v>
      </c>
      <c r="P198">
        <v>512521.49560000002</v>
      </c>
      <c r="Q198">
        <v>478607.83720000001</v>
      </c>
      <c r="R198">
        <v>442459.24719999998</v>
      </c>
      <c r="S198">
        <v>399063.266</v>
      </c>
      <c r="T198">
        <v>370662.66850000003</v>
      </c>
      <c r="U198">
        <v>354064.31790000002</v>
      </c>
      <c r="V198">
        <v>345658.56079999998</v>
      </c>
      <c r="W198">
        <v>338297.2893</v>
      </c>
      <c r="X198">
        <v>332693.82559999998</v>
      </c>
      <c r="Y198">
        <v>332429.08730000001</v>
      </c>
      <c r="Z198">
        <v>333945.98690000002</v>
      </c>
      <c r="AA198">
        <v>335816.45569999999</v>
      </c>
      <c r="AB198">
        <v>337609.40539999999</v>
      </c>
      <c r="AC198">
        <v>339312.9486</v>
      </c>
      <c r="AD198">
        <v>341463.2009</v>
      </c>
      <c r="AE198">
        <v>343700.28600000002</v>
      </c>
      <c r="AF198">
        <v>346041.0134</v>
      </c>
      <c r="AG198">
        <v>348402.5502</v>
      </c>
      <c r="AH198">
        <v>350897.99099999998</v>
      </c>
      <c r="AI198">
        <v>355556.15539999999</v>
      </c>
      <c r="AJ198">
        <v>360461.73879999999</v>
      </c>
      <c r="AK198">
        <v>365538.81540000002</v>
      </c>
      <c r="AL198">
        <v>370669.08130000002</v>
      </c>
      <c r="AM198">
        <v>375829.51199999999</v>
      </c>
      <c r="AN198">
        <v>380335.41519999999</v>
      </c>
      <c r="AO198">
        <v>384652.04460000002</v>
      </c>
      <c r="AP198">
        <v>388755.37929999997</v>
      </c>
      <c r="AQ198">
        <v>392690.8371</v>
      </c>
      <c r="AR198">
        <v>396443.2562</v>
      </c>
      <c r="AS198">
        <v>400035.01439999999</v>
      </c>
      <c r="AT198">
        <v>403310.60489999998</v>
      </c>
      <c r="AU198">
        <v>406328.75339999999</v>
      </c>
      <c r="AV198">
        <v>409157.43199999997</v>
      </c>
      <c r="AW198">
        <v>411952.745</v>
      </c>
    </row>
    <row r="199" spans="2:49" x14ac:dyDescent="0.2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1502935.5079999999</v>
      </c>
      <c r="G199">
        <v>1386160.558</v>
      </c>
      <c r="H199">
        <v>1185178.189</v>
      </c>
      <c r="I199">
        <v>1215667.0360000001</v>
      </c>
      <c r="J199">
        <v>1336066.057</v>
      </c>
      <c r="K199">
        <v>1211863.578</v>
      </c>
      <c r="L199">
        <v>1144030.899</v>
      </c>
      <c r="M199">
        <v>1147657.56</v>
      </c>
      <c r="N199">
        <v>1135481.8970000001</v>
      </c>
      <c r="O199">
        <v>1160383.041</v>
      </c>
      <c r="P199">
        <v>1162842.8359999999</v>
      </c>
      <c r="Q199">
        <v>1130860.335</v>
      </c>
      <c r="R199">
        <v>1079199.1299999999</v>
      </c>
      <c r="S199">
        <v>1027721.597</v>
      </c>
      <c r="T199">
        <v>994679.61320000002</v>
      </c>
      <c r="U199">
        <v>976642.01560000004</v>
      </c>
      <c r="V199">
        <v>970278.22400000005</v>
      </c>
      <c r="W199">
        <v>955810.39300000004</v>
      </c>
      <c r="X199">
        <v>940071.75060000003</v>
      </c>
      <c r="Y199">
        <v>933189.98770000006</v>
      </c>
      <c r="Z199">
        <v>930855.54119999998</v>
      </c>
      <c r="AA199">
        <v>929717.54749999999</v>
      </c>
      <c r="AB199">
        <v>928950.09979999997</v>
      </c>
      <c r="AC199">
        <v>928670.67200000002</v>
      </c>
      <c r="AD199">
        <v>929795.04539999994</v>
      </c>
      <c r="AE199">
        <v>930948.94869999995</v>
      </c>
      <c r="AF199">
        <v>932083.8358</v>
      </c>
      <c r="AG199">
        <v>932924.60629999998</v>
      </c>
      <c r="AH199">
        <v>933853.15749999997</v>
      </c>
      <c r="AI199">
        <v>940100.40740000003</v>
      </c>
      <c r="AJ199">
        <v>946714.61459999997</v>
      </c>
      <c r="AK199">
        <v>953761.06720000005</v>
      </c>
      <c r="AL199">
        <v>960945.91689999995</v>
      </c>
      <c r="AM199">
        <v>968334.16110000003</v>
      </c>
      <c r="AN199">
        <v>972738.39359999995</v>
      </c>
      <c r="AO199">
        <v>975686.92819999997</v>
      </c>
      <c r="AP199">
        <v>977492.70860000001</v>
      </c>
      <c r="AQ199">
        <v>978460.9031</v>
      </c>
      <c r="AR199">
        <v>978509.43</v>
      </c>
      <c r="AS199">
        <v>979035.08640000003</v>
      </c>
      <c r="AT199">
        <v>979439.20550000004</v>
      </c>
      <c r="AU199">
        <v>979584.04260000004</v>
      </c>
      <c r="AV199">
        <v>979483.34750000003</v>
      </c>
      <c r="AW199">
        <v>979537.07590000005</v>
      </c>
    </row>
    <row r="200" spans="2:49" x14ac:dyDescent="0.2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1884417.2309999999</v>
      </c>
      <c r="G200">
        <v>1748242.5889999999</v>
      </c>
      <c r="H200">
        <v>1474938.13</v>
      </c>
      <c r="I200">
        <v>1518658.1259999999</v>
      </c>
      <c r="J200">
        <v>1696580.351</v>
      </c>
      <c r="K200">
        <v>1535772.5789999999</v>
      </c>
      <c r="L200">
        <v>1444274.3319999999</v>
      </c>
      <c r="M200">
        <v>1442223.4040000001</v>
      </c>
      <c r="N200">
        <v>1402357.2549999999</v>
      </c>
      <c r="O200">
        <v>1443832.2279999999</v>
      </c>
      <c r="P200">
        <v>1479654.9029999999</v>
      </c>
      <c r="Q200">
        <v>1475883.423</v>
      </c>
      <c r="R200">
        <v>1428943.9369999999</v>
      </c>
      <c r="S200">
        <v>1379723.004</v>
      </c>
      <c r="T200">
        <v>1310078.3970000001</v>
      </c>
      <c r="U200">
        <v>1265022.298</v>
      </c>
      <c r="V200">
        <v>1256756.3659999999</v>
      </c>
      <c r="W200">
        <v>1214944.7290000001</v>
      </c>
      <c r="X200">
        <v>1174041.5689999999</v>
      </c>
      <c r="Y200">
        <v>1134848.4879999999</v>
      </c>
      <c r="Z200">
        <v>1109778.6950000001</v>
      </c>
      <c r="AA200">
        <v>1086777.477</v>
      </c>
      <c r="AB200">
        <v>1063582.311</v>
      </c>
      <c r="AC200">
        <v>1041409.223</v>
      </c>
      <c r="AD200">
        <v>1022860.099</v>
      </c>
      <c r="AE200">
        <v>1004685.762</v>
      </c>
      <c r="AF200">
        <v>987080.23569999996</v>
      </c>
      <c r="AG200">
        <v>969979.19539999997</v>
      </c>
      <c r="AH200">
        <v>955113.13769999996</v>
      </c>
      <c r="AI200">
        <v>944546.31559999997</v>
      </c>
      <c r="AJ200">
        <v>934299.13780000003</v>
      </c>
      <c r="AK200">
        <v>926311.56180000002</v>
      </c>
      <c r="AL200">
        <v>918660.93339999998</v>
      </c>
      <c r="AM200">
        <v>911144.23549999995</v>
      </c>
      <c r="AN200">
        <v>901814.44050000003</v>
      </c>
      <c r="AO200">
        <v>890818.08719999995</v>
      </c>
      <c r="AP200">
        <v>879155.94819999998</v>
      </c>
      <c r="AQ200">
        <v>868205.55539999995</v>
      </c>
      <c r="AR200">
        <v>855992.61459999997</v>
      </c>
      <c r="AS200">
        <v>845381.88370000001</v>
      </c>
      <c r="AT200">
        <v>835481.34640000004</v>
      </c>
      <c r="AU200">
        <v>825436.88300000003</v>
      </c>
      <c r="AV200">
        <v>815623.18209999998</v>
      </c>
      <c r="AW200">
        <v>809680.70700000005</v>
      </c>
    </row>
    <row r="201" spans="2:49" x14ac:dyDescent="0.2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2378536.1129999999</v>
      </c>
      <c r="G201">
        <v>2237788.1239999998</v>
      </c>
      <c r="H201">
        <v>1981112.6680000001</v>
      </c>
      <c r="I201">
        <v>2073721.618</v>
      </c>
      <c r="J201">
        <v>1972041.8230000001</v>
      </c>
      <c r="K201">
        <v>1812564.9779999999</v>
      </c>
      <c r="L201">
        <v>1761944.3810000001</v>
      </c>
      <c r="M201">
        <v>1721785.0109999999</v>
      </c>
      <c r="N201">
        <v>1750435.649</v>
      </c>
      <c r="O201">
        <v>1756032.2409999999</v>
      </c>
      <c r="P201">
        <v>1727807.4</v>
      </c>
      <c r="Q201">
        <v>1646179.406</v>
      </c>
      <c r="R201">
        <v>1541014.7320000001</v>
      </c>
      <c r="S201">
        <v>1461082.4240000001</v>
      </c>
      <c r="T201">
        <v>1408002.8540000001</v>
      </c>
      <c r="U201">
        <v>1381351.226</v>
      </c>
      <c r="V201">
        <v>1370388.916</v>
      </c>
      <c r="W201">
        <v>1343896.1429999999</v>
      </c>
      <c r="X201">
        <v>1312168.9480000001</v>
      </c>
      <c r="Y201">
        <v>1289977.0149999999</v>
      </c>
      <c r="Z201">
        <v>1271202.3060000001</v>
      </c>
      <c r="AA201">
        <v>1252207.733</v>
      </c>
      <c r="AB201">
        <v>1232846.8500000001</v>
      </c>
      <c r="AC201">
        <v>1213824.4509999999</v>
      </c>
      <c r="AD201">
        <v>1197532.385</v>
      </c>
      <c r="AE201">
        <v>1181895.558</v>
      </c>
      <c r="AF201">
        <v>1166730.43</v>
      </c>
      <c r="AG201">
        <v>1151651.3089999999</v>
      </c>
      <c r="AH201">
        <v>1137083.2679999999</v>
      </c>
      <c r="AI201">
        <v>1129425.311</v>
      </c>
      <c r="AJ201">
        <v>1122441.787</v>
      </c>
      <c r="AK201">
        <v>1116103.277</v>
      </c>
      <c r="AL201">
        <v>1110023.297</v>
      </c>
      <c r="AM201">
        <v>1104240.476</v>
      </c>
      <c r="AN201">
        <v>1095706.767</v>
      </c>
      <c r="AO201">
        <v>1086165.1740000001</v>
      </c>
      <c r="AP201">
        <v>1075916.331</v>
      </c>
      <c r="AQ201">
        <v>1065274.2409999999</v>
      </c>
      <c r="AR201">
        <v>1054162.794</v>
      </c>
      <c r="AS201">
        <v>1043545.826</v>
      </c>
      <c r="AT201">
        <v>1032763.397</v>
      </c>
      <c r="AU201">
        <v>1021791.076</v>
      </c>
      <c r="AV201">
        <v>1010704.477</v>
      </c>
      <c r="AW201">
        <v>999950.10750000004</v>
      </c>
    </row>
    <row r="202" spans="2:49" x14ac:dyDescent="0.2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4802925.9570000004</v>
      </c>
      <c r="G202">
        <v>4788022.3439999996</v>
      </c>
      <c r="H202">
        <v>4445889.449</v>
      </c>
      <c r="I202">
        <v>4600297.5429999996</v>
      </c>
      <c r="J202">
        <v>4607809.5199999996</v>
      </c>
      <c r="K202">
        <v>4411132.6619999995</v>
      </c>
      <c r="L202">
        <v>4334225.8830000004</v>
      </c>
      <c r="M202">
        <v>4288480.2740000002</v>
      </c>
      <c r="N202">
        <v>4346199.3210000005</v>
      </c>
      <c r="O202">
        <v>4464133.2410000004</v>
      </c>
      <c r="P202">
        <v>4488821.5539999995</v>
      </c>
      <c r="Q202">
        <v>4395590.7390000001</v>
      </c>
      <c r="R202">
        <v>4246785.2790000001</v>
      </c>
      <c r="S202">
        <v>4002265.0830000001</v>
      </c>
      <c r="T202">
        <v>3882498.3650000002</v>
      </c>
      <c r="U202">
        <v>3821039.9</v>
      </c>
      <c r="V202">
        <v>3801932.7960000001</v>
      </c>
      <c r="W202">
        <v>3757697.0989999999</v>
      </c>
      <c r="X202">
        <v>3707346.5180000002</v>
      </c>
      <c r="Y202">
        <v>3681981.534</v>
      </c>
      <c r="Z202">
        <v>3668056.4739999999</v>
      </c>
      <c r="AA202">
        <v>3657389.9410000001</v>
      </c>
      <c r="AB202">
        <v>3647696.2889999999</v>
      </c>
      <c r="AC202">
        <v>3639678.182</v>
      </c>
      <c r="AD202">
        <v>3637494.73</v>
      </c>
      <c r="AE202">
        <v>3636056.969</v>
      </c>
      <c r="AF202">
        <v>3635282.182</v>
      </c>
      <c r="AG202">
        <v>3634161.4939999999</v>
      </c>
      <c r="AH202">
        <v>3633859</v>
      </c>
      <c r="AI202">
        <v>3654748.551</v>
      </c>
      <c r="AJ202">
        <v>3677188.4989999998</v>
      </c>
      <c r="AK202">
        <v>3700994.091</v>
      </c>
      <c r="AL202">
        <v>3725189.7489999998</v>
      </c>
      <c r="AM202">
        <v>3749915.6639999999</v>
      </c>
      <c r="AN202">
        <v>3766372.804</v>
      </c>
      <c r="AO202">
        <v>3779965.8080000002</v>
      </c>
      <c r="AP202">
        <v>3791248.8590000002</v>
      </c>
      <c r="AQ202">
        <v>3800919.98</v>
      </c>
      <c r="AR202">
        <v>3808646.926</v>
      </c>
      <c r="AS202">
        <v>3815742.1090000002</v>
      </c>
      <c r="AT202">
        <v>3821064.0260000001</v>
      </c>
      <c r="AU202">
        <v>3824617.108</v>
      </c>
      <c r="AV202">
        <v>3826646.6359999999</v>
      </c>
      <c r="AW202">
        <v>3828537.1540000001</v>
      </c>
    </row>
    <row r="203" spans="2:49" x14ac:dyDescent="0.25">
      <c r="B203" s="274" t="s">
        <v>302</v>
      </c>
      <c r="C203">
        <v>3833938.33697946</v>
      </c>
      <c r="D203">
        <v>3895493.45710216</v>
      </c>
      <c r="E203">
        <v>3958037.17</v>
      </c>
      <c r="F203">
        <v>3972125.6170000001</v>
      </c>
      <c r="G203">
        <v>4001968.64</v>
      </c>
      <c r="H203">
        <v>3699728.398</v>
      </c>
      <c r="I203">
        <v>3853069.1430000002</v>
      </c>
      <c r="J203">
        <v>3937877.7179999999</v>
      </c>
      <c r="K203">
        <v>3889735.8810000001</v>
      </c>
      <c r="L203">
        <v>3877293.87</v>
      </c>
      <c r="M203">
        <v>3860877.844</v>
      </c>
      <c r="N203">
        <v>3860259.6179999998</v>
      </c>
      <c r="O203">
        <v>3915716.7080000001</v>
      </c>
      <c r="P203">
        <v>3955892.7889999999</v>
      </c>
      <c r="Q203">
        <v>3941803.9169999999</v>
      </c>
      <c r="R203">
        <v>3853360.7889999999</v>
      </c>
      <c r="S203">
        <v>3687155.6669999999</v>
      </c>
      <c r="T203">
        <v>3619321.7710000002</v>
      </c>
      <c r="U203">
        <v>3567688.1</v>
      </c>
      <c r="V203">
        <v>3538413.014</v>
      </c>
      <c r="W203">
        <v>3490220.9210000001</v>
      </c>
      <c r="X203">
        <v>3443315.5010000002</v>
      </c>
      <c r="Y203">
        <v>3428552.52</v>
      </c>
      <c r="Z203">
        <v>3426782.9470000002</v>
      </c>
      <c r="AA203">
        <v>3430237.3089999999</v>
      </c>
      <c r="AB203">
        <v>3435021.96</v>
      </c>
      <c r="AC203">
        <v>3441076.352</v>
      </c>
      <c r="AD203">
        <v>3453599.3190000001</v>
      </c>
      <c r="AE203">
        <v>3467534.0279999999</v>
      </c>
      <c r="AF203">
        <v>3482597.0630000001</v>
      </c>
      <c r="AG203">
        <v>3497743.2059999998</v>
      </c>
      <c r="AH203">
        <v>3513627.3130000001</v>
      </c>
      <c r="AI203">
        <v>3550058.2080000001</v>
      </c>
      <c r="AJ203">
        <v>3587787.307</v>
      </c>
      <c r="AK203">
        <v>3626519.6669999999</v>
      </c>
      <c r="AL203">
        <v>3665690.1189999999</v>
      </c>
      <c r="AM203">
        <v>3705542.5430000001</v>
      </c>
      <c r="AN203">
        <v>3740040.0350000001</v>
      </c>
      <c r="AO203">
        <v>3773957.0049999999</v>
      </c>
      <c r="AP203">
        <v>3807394.6490000002</v>
      </c>
      <c r="AQ203">
        <v>3840453.486</v>
      </c>
      <c r="AR203">
        <v>3873101.7280000001</v>
      </c>
      <c r="AS203">
        <v>3903714.949</v>
      </c>
      <c r="AT203">
        <v>3932776.75</v>
      </c>
      <c r="AU203">
        <v>3960581.8190000001</v>
      </c>
      <c r="AV203">
        <v>3987346.2179999999</v>
      </c>
      <c r="AW203">
        <v>4013234.1260000002</v>
      </c>
    </row>
    <row r="204" spans="2:49" x14ac:dyDescent="0.2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286154.98849999998</v>
      </c>
      <c r="G204">
        <v>271479.65179999999</v>
      </c>
      <c r="H204">
        <v>232180.11720000001</v>
      </c>
      <c r="I204">
        <v>243240.01</v>
      </c>
      <c r="J204">
        <v>244875.65960000001</v>
      </c>
      <c r="K204">
        <v>224191.44200000001</v>
      </c>
      <c r="L204">
        <v>206796.09760000001</v>
      </c>
      <c r="M204">
        <v>199960.58869999999</v>
      </c>
      <c r="N204">
        <v>208048.6936</v>
      </c>
      <c r="O204">
        <v>207107.97409999999</v>
      </c>
      <c r="P204">
        <v>198531.6937</v>
      </c>
      <c r="Q204">
        <v>182608.5705</v>
      </c>
      <c r="R204">
        <v>165821.6378</v>
      </c>
      <c r="S204">
        <v>149568.29430000001</v>
      </c>
      <c r="T204">
        <v>138708.96479999999</v>
      </c>
      <c r="U204">
        <v>132773.5196</v>
      </c>
      <c r="V204">
        <v>129977.28200000001</v>
      </c>
      <c r="W204">
        <v>126549.3389</v>
      </c>
      <c r="X204">
        <v>123270.5281</v>
      </c>
      <c r="Y204">
        <v>121187.1655</v>
      </c>
      <c r="Z204">
        <v>119775.5894</v>
      </c>
      <c r="AA204">
        <v>118490.73239999999</v>
      </c>
      <c r="AB204">
        <v>117242.81540000001</v>
      </c>
      <c r="AC204">
        <v>116067.7553</v>
      </c>
      <c r="AD204">
        <v>115086.9016</v>
      </c>
      <c r="AE204">
        <v>114148.9541</v>
      </c>
      <c r="AF204">
        <v>113269.2115</v>
      </c>
      <c r="AG204">
        <v>112426.14750000001</v>
      </c>
      <c r="AH204">
        <v>111683.9586</v>
      </c>
      <c r="AI204">
        <v>111645.545</v>
      </c>
      <c r="AJ204">
        <v>111710.65889999999</v>
      </c>
      <c r="AK204">
        <v>111890.3314</v>
      </c>
      <c r="AL204">
        <v>112121.5744</v>
      </c>
      <c r="AM204">
        <v>112400.17200000001</v>
      </c>
      <c r="AN204">
        <v>112442.9</v>
      </c>
      <c r="AO204">
        <v>112409.1694</v>
      </c>
      <c r="AP204">
        <v>112333.38219999999</v>
      </c>
      <c r="AQ204">
        <v>112259.3229</v>
      </c>
      <c r="AR204">
        <v>112160.1995</v>
      </c>
      <c r="AS204">
        <v>112086.178</v>
      </c>
      <c r="AT204">
        <v>111977.98820000001</v>
      </c>
      <c r="AU204">
        <v>111843.3999</v>
      </c>
      <c r="AV204">
        <v>111703.2193</v>
      </c>
      <c r="AW204">
        <v>111645.8619</v>
      </c>
    </row>
    <row r="205" spans="2:49" x14ac:dyDescent="0.2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2087261.675</v>
      </c>
      <c r="G205">
        <v>1900834.86</v>
      </c>
      <c r="H205">
        <v>1546766.8319999999</v>
      </c>
      <c r="I205">
        <v>1687275.084</v>
      </c>
      <c r="J205">
        <v>1689209.8189999999</v>
      </c>
      <c r="K205">
        <v>1554223.0049999999</v>
      </c>
      <c r="L205">
        <v>1523254.639</v>
      </c>
      <c r="M205">
        <v>1528267.851</v>
      </c>
      <c r="N205">
        <v>1505320.851</v>
      </c>
      <c r="O205">
        <v>1506838.7180000001</v>
      </c>
      <c r="P205">
        <v>1464244.0870000001</v>
      </c>
      <c r="Q205">
        <v>1378208.1850000001</v>
      </c>
      <c r="R205">
        <v>1291578.7379999999</v>
      </c>
      <c r="S205">
        <v>1212421.952</v>
      </c>
      <c r="T205">
        <v>1167624.067</v>
      </c>
      <c r="U205">
        <v>1151579.53</v>
      </c>
      <c r="V205">
        <v>1153468.5989999999</v>
      </c>
      <c r="W205">
        <v>1146095.9890000001</v>
      </c>
      <c r="X205">
        <v>1134964.2779999999</v>
      </c>
      <c r="Y205">
        <v>1130241.875</v>
      </c>
      <c r="Z205">
        <v>1128133.5719999999</v>
      </c>
      <c r="AA205">
        <v>1125474.7649999999</v>
      </c>
      <c r="AB205">
        <v>1122162.1310000001</v>
      </c>
      <c r="AC205">
        <v>1118793.1470000001</v>
      </c>
      <c r="AD205">
        <v>1116524.784</v>
      </c>
      <c r="AE205">
        <v>1114031.098</v>
      </c>
      <c r="AF205">
        <v>1111439.2960000001</v>
      </c>
      <c r="AG205">
        <v>1108512.7050000001</v>
      </c>
      <c r="AH205">
        <v>1105775.1040000001</v>
      </c>
      <c r="AI205">
        <v>1109355.304</v>
      </c>
      <c r="AJ205">
        <v>1113320.821</v>
      </c>
      <c r="AK205">
        <v>1117784.9950000001</v>
      </c>
      <c r="AL205">
        <v>1122304.6939999999</v>
      </c>
      <c r="AM205">
        <v>1126918.777</v>
      </c>
      <c r="AN205">
        <v>1128372.034</v>
      </c>
      <c r="AO205">
        <v>1128497.0179999999</v>
      </c>
      <c r="AP205">
        <v>1127689.433</v>
      </c>
      <c r="AQ205">
        <v>1126357.7180000001</v>
      </c>
      <c r="AR205">
        <v>1124361.321</v>
      </c>
      <c r="AS205">
        <v>1122634.7860000001</v>
      </c>
      <c r="AT205">
        <v>1120508.895</v>
      </c>
      <c r="AU205">
        <v>1117964.324</v>
      </c>
      <c r="AV205">
        <v>1115111.227</v>
      </c>
      <c r="AW205">
        <v>1112604.328</v>
      </c>
    </row>
    <row r="206" spans="2:49" x14ac:dyDescent="0.2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624080.7426</v>
      </c>
      <c r="G206">
        <v>573706.65029999998</v>
      </c>
      <c r="H206">
        <v>484675.60450000002</v>
      </c>
      <c r="I206">
        <v>522405.36969999998</v>
      </c>
      <c r="J206">
        <v>512981.74070000002</v>
      </c>
      <c r="K206">
        <v>471475.15759999998</v>
      </c>
      <c r="L206">
        <v>448973.86790000001</v>
      </c>
      <c r="M206">
        <v>447440.7193</v>
      </c>
      <c r="N206">
        <v>428909.24209999997</v>
      </c>
      <c r="O206">
        <v>414797.01909999998</v>
      </c>
      <c r="P206">
        <v>383042.62199999997</v>
      </c>
      <c r="Q206">
        <v>337517.70120000001</v>
      </c>
      <c r="R206">
        <v>300131.16820000001</v>
      </c>
      <c r="S206">
        <v>269056.33860000002</v>
      </c>
      <c r="T206">
        <v>251478.45600000001</v>
      </c>
      <c r="U206">
        <v>243579.35810000001</v>
      </c>
      <c r="V206">
        <v>241864.85389999999</v>
      </c>
      <c r="W206">
        <v>240090.5258</v>
      </c>
      <c r="X206">
        <v>238606.68520000001</v>
      </c>
      <c r="Y206">
        <v>239555.41899999999</v>
      </c>
      <c r="Z206">
        <v>241271.6759</v>
      </c>
      <c r="AA206">
        <v>243013.11960000001</v>
      </c>
      <c r="AB206">
        <v>244626.11319999999</v>
      </c>
      <c r="AC206">
        <v>246159.82440000001</v>
      </c>
      <c r="AD206">
        <v>247839.51449999999</v>
      </c>
      <c r="AE206">
        <v>249398.18280000001</v>
      </c>
      <c r="AF206">
        <v>250911.19080000001</v>
      </c>
      <c r="AG206">
        <v>252350.36369999999</v>
      </c>
      <c r="AH206">
        <v>253845.27660000001</v>
      </c>
      <c r="AI206">
        <v>256846.04329999999</v>
      </c>
      <c r="AJ206">
        <v>259979.86120000001</v>
      </c>
      <c r="AK206">
        <v>263251.26089999999</v>
      </c>
      <c r="AL206">
        <v>266552.21380000003</v>
      </c>
      <c r="AM206">
        <v>269880.8027</v>
      </c>
      <c r="AN206">
        <v>272596.09860000003</v>
      </c>
      <c r="AO206">
        <v>275076.12270000001</v>
      </c>
      <c r="AP206">
        <v>277400.94329999998</v>
      </c>
      <c r="AQ206">
        <v>279663.89399999997</v>
      </c>
      <c r="AR206">
        <v>281852.82130000001</v>
      </c>
      <c r="AS206">
        <v>284006.39250000002</v>
      </c>
      <c r="AT206">
        <v>286020.55540000001</v>
      </c>
      <c r="AU206">
        <v>287915.0808</v>
      </c>
      <c r="AV206">
        <v>289750.87439999997</v>
      </c>
      <c r="AW206">
        <v>291709.05609999999</v>
      </c>
    </row>
    <row r="207" spans="2:49" x14ac:dyDescent="0.2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9121972.5319999997</v>
      </c>
      <c r="G207">
        <v>8866655.7339999899</v>
      </c>
      <c r="H207">
        <v>7933632.9639999997</v>
      </c>
      <c r="I207">
        <v>8072852.3190000001</v>
      </c>
      <c r="J207">
        <v>8100068.1100000003</v>
      </c>
      <c r="K207">
        <v>7735417.1330000004</v>
      </c>
      <c r="L207">
        <v>7377448.8310000002</v>
      </c>
      <c r="M207">
        <v>7208875.557</v>
      </c>
      <c r="N207">
        <v>7086500.5530000003</v>
      </c>
      <c r="O207">
        <v>7167267.4179999996</v>
      </c>
      <c r="P207">
        <v>7137805.4479999999</v>
      </c>
      <c r="Q207">
        <v>6822891.4440000001</v>
      </c>
      <c r="R207">
        <v>6474537.1660000002</v>
      </c>
      <c r="S207">
        <v>6170505.2520000003</v>
      </c>
      <c r="T207">
        <v>5910097.7419999996</v>
      </c>
      <c r="U207">
        <v>5829283.0470000003</v>
      </c>
      <c r="V207">
        <v>5819376.4359999998</v>
      </c>
      <c r="W207">
        <v>5771396.0290000001</v>
      </c>
      <c r="X207">
        <v>5715565.4340000004</v>
      </c>
      <c r="Y207">
        <v>5691643.523</v>
      </c>
      <c r="Z207">
        <v>5695315.1569999997</v>
      </c>
      <c r="AA207">
        <v>5693952.7319999998</v>
      </c>
      <c r="AB207">
        <v>5686437.9349999996</v>
      </c>
      <c r="AC207">
        <v>5676378.5060000001</v>
      </c>
      <c r="AD207">
        <v>5670957.6390000004</v>
      </c>
      <c r="AE207">
        <v>5666936.2599999998</v>
      </c>
      <c r="AF207">
        <v>5663359.9110000003</v>
      </c>
      <c r="AG207">
        <v>5659054.392</v>
      </c>
      <c r="AH207">
        <v>5656444.3210000005</v>
      </c>
      <c r="AI207">
        <v>5685490.6299999999</v>
      </c>
      <c r="AJ207">
        <v>5717861.7479999997</v>
      </c>
      <c r="AK207">
        <v>5753459.6370000001</v>
      </c>
      <c r="AL207">
        <v>5789744.9390000002</v>
      </c>
      <c r="AM207">
        <v>5826567.4630000005</v>
      </c>
      <c r="AN207">
        <v>5854117.8949999996</v>
      </c>
      <c r="AO207">
        <v>5880616.1210000003</v>
      </c>
      <c r="AP207">
        <v>5905669.3640000001</v>
      </c>
      <c r="AQ207">
        <v>5930540.4500000002</v>
      </c>
      <c r="AR207">
        <v>5953325.9950000001</v>
      </c>
      <c r="AS207">
        <v>5978466.1320000002</v>
      </c>
      <c r="AT207">
        <v>5997791.4709999999</v>
      </c>
      <c r="AU207">
        <v>6013720.9369999999</v>
      </c>
      <c r="AV207">
        <v>6027290.0130000003</v>
      </c>
      <c r="AW207">
        <v>6043281.9340000004</v>
      </c>
    </row>
    <row r="208" spans="2:49" x14ac:dyDescent="0.2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620595.77740000002</v>
      </c>
      <c r="G208">
        <v>602288.06889999995</v>
      </c>
      <c r="H208">
        <v>534968.33620000002</v>
      </c>
      <c r="I208">
        <v>531284.2023</v>
      </c>
      <c r="J208">
        <v>545086.8077</v>
      </c>
      <c r="K208">
        <v>530999.43929999997</v>
      </c>
      <c r="L208">
        <v>522209.13410000002</v>
      </c>
      <c r="M208">
        <v>487411.93160000001</v>
      </c>
      <c r="N208">
        <v>445479.50170000002</v>
      </c>
      <c r="O208">
        <v>422860.7709</v>
      </c>
      <c r="P208">
        <v>406453.07939999999</v>
      </c>
      <c r="Q208">
        <v>386225.21019999997</v>
      </c>
      <c r="R208">
        <v>364885.58350000001</v>
      </c>
      <c r="S208">
        <v>361902.79869999998</v>
      </c>
      <c r="T208">
        <v>357420.71649999998</v>
      </c>
      <c r="U208">
        <v>358744.19010000001</v>
      </c>
      <c r="V208">
        <v>375730.47090000001</v>
      </c>
      <c r="W208">
        <v>377889.81319999998</v>
      </c>
      <c r="X208">
        <v>380513.33519999997</v>
      </c>
      <c r="Y208">
        <v>375744.18550000002</v>
      </c>
      <c r="Z208">
        <v>374773.78940000001</v>
      </c>
      <c r="AA208">
        <v>373070.20380000002</v>
      </c>
      <c r="AB208">
        <v>370077.98540000001</v>
      </c>
      <c r="AC208">
        <v>366733.25290000002</v>
      </c>
      <c r="AD208">
        <v>364726.10930000001</v>
      </c>
      <c r="AE208">
        <v>362404.67249999999</v>
      </c>
      <c r="AF208">
        <v>359919.13689999998</v>
      </c>
      <c r="AG208">
        <v>357337.63390000002</v>
      </c>
      <c r="AH208">
        <v>355867.7316</v>
      </c>
      <c r="AI208">
        <v>354953.6923</v>
      </c>
      <c r="AJ208">
        <v>353639.32659999997</v>
      </c>
      <c r="AK208">
        <v>353606.07880000002</v>
      </c>
      <c r="AL208">
        <v>353487.34570000001</v>
      </c>
      <c r="AM208">
        <v>353096.40010000003</v>
      </c>
      <c r="AN208">
        <v>353446.90600000002</v>
      </c>
      <c r="AO208">
        <v>353465.53</v>
      </c>
      <c r="AP208">
        <v>353638.32400000002</v>
      </c>
      <c r="AQ208">
        <v>355025.24540000001</v>
      </c>
      <c r="AR208">
        <v>355622.46299999999</v>
      </c>
      <c r="AS208">
        <v>356862.17070000002</v>
      </c>
      <c r="AT208">
        <v>358324.92609999998</v>
      </c>
      <c r="AU208">
        <v>359280.90279999998</v>
      </c>
      <c r="AV208">
        <v>360099.12310000003</v>
      </c>
      <c r="AW208">
        <v>365078.37780000002</v>
      </c>
    </row>
    <row r="209" spans="2:49" x14ac:dyDescent="0.2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42669.04838</v>
      </c>
      <c r="G209">
        <v>40957.906669999997</v>
      </c>
      <c r="H209">
        <v>38336.145819999998</v>
      </c>
      <c r="I209">
        <v>39685.2477</v>
      </c>
      <c r="J209">
        <v>39511.823040000003</v>
      </c>
      <c r="K209">
        <v>38008.526769999997</v>
      </c>
      <c r="L209">
        <v>37876.76971</v>
      </c>
      <c r="M209">
        <v>38388.01915</v>
      </c>
      <c r="N209">
        <v>37311.44356</v>
      </c>
      <c r="O209">
        <v>38933.719109999998</v>
      </c>
      <c r="P209">
        <v>39435.785320000003</v>
      </c>
      <c r="Q209">
        <v>38667.258090000003</v>
      </c>
      <c r="R209">
        <v>37226.331720000002</v>
      </c>
      <c r="S209">
        <v>34665.27246</v>
      </c>
      <c r="T209">
        <v>33643.854489999998</v>
      </c>
      <c r="U209">
        <v>33386.494890000002</v>
      </c>
      <c r="V209">
        <v>33729.271739999996</v>
      </c>
      <c r="W209">
        <v>33764.44384</v>
      </c>
      <c r="X209">
        <v>33626.815300000002</v>
      </c>
      <c r="Y209">
        <v>33677.02377</v>
      </c>
      <c r="Z209">
        <v>33721.801630000002</v>
      </c>
      <c r="AA209">
        <v>33707.058369999999</v>
      </c>
      <c r="AB209">
        <v>33606.738140000001</v>
      </c>
      <c r="AC209">
        <v>33453.387889999998</v>
      </c>
      <c r="AD209">
        <v>33304.002679999998</v>
      </c>
      <c r="AE209">
        <v>33133.355560000004</v>
      </c>
      <c r="AF209">
        <v>32955.008170000001</v>
      </c>
      <c r="AG209">
        <v>32767.151460000001</v>
      </c>
      <c r="AH209">
        <v>32588.098859999998</v>
      </c>
      <c r="AI209">
        <v>32609.990760000001</v>
      </c>
      <c r="AJ209">
        <v>32652.66548</v>
      </c>
      <c r="AK209">
        <v>32713.487590000001</v>
      </c>
      <c r="AL209">
        <v>32780.056069999999</v>
      </c>
      <c r="AM209">
        <v>32851.550799999997</v>
      </c>
      <c r="AN209">
        <v>32862.658900000002</v>
      </c>
      <c r="AO209">
        <v>32855.594899999996</v>
      </c>
      <c r="AP209">
        <v>32834.129560000001</v>
      </c>
      <c r="AQ209">
        <v>32805.223859999998</v>
      </c>
      <c r="AR209">
        <v>32764.42755</v>
      </c>
      <c r="AS209">
        <v>32718.510579999998</v>
      </c>
      <c r="AT209">
        <v>32647.048030000002</v>
      </c>
      <c r="AU209">
        <v>32551.455310000001</v>
      </c>
      <c r="AV209">
        <v>32437.842639999999</v>
      </c>
      <c r="AW209">
        <v>32325.64086</v>
      </c>
    </row>
    <row r="210" spans="2:49" x14ac:dyDescent="0.2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56503.642419999996</v>
      </c>
      <c r="G210">
        <v>53510.738310000001</v>
      </c>
      <c r="H210">
        <v>47274.809009999997</v>
      </c>
      <c r="I210">
        <v>47857.34792</v>
      </c>
      <c r="J210">
        <v>47262.496279999999</v>
      </c>
      <c r="K210">
        <v>45348.770299999996</v>
      </c>
      <c r="L210">
        <v>43926.350330000001</v>
      </c>
      <c r="M210">
        <v>42472.783960000001</v>
      </c>
      <c r="N210">
        <v>38154.206100000003</v>
      </c>
      <c r="O210">
        <v>37957.113899999997</v>
      </c>
      <c r="P210">
        <v>38073.696519999998</v>
      </c>
      <c r="Q210">
        <v>37990.630389999998</v>
      </c>
      <c r="R210">
        <v>36075.819900000002</v>
      </c>
      <c r="S210">
        <v>33729.749369999998</v>
      </c>
      <c r="T210">
        <v>32793.55719</v>
      </c>
      <c r="U210">
        <v>32344.693739999999</v>
      </c>
      <c r="V210">
        <v>32247.055690000001</v>
      </c>
      <c r="W210">
        <v>53337.0504</v>
      </c>
      <c r="X210">
        <v>68915.990760000001</v>
      </c>
      <c r="Y210">
        <v>83024.792319999906</v>
      </c>
      <c r="Z210">
        <v>95739.166169999997</v>
      </c>
      <c r="AA210">
        <v>107149.2386</v>
      </c>
      <c r="AB210">
        <v>117308.1563</v>
      </c>
      <c r="AC210">
        <v>126323.4317</v>
      </c>
      <c r="AD210">
        <v>134475.3175</v>
      </c>
      <c r="AE210">
        <v>141670.315</v>
      </c>
      <c r="AF210">
        <v>147975.40489999999</v>
      </c>
      <c r="AG210">
        <v>153417.7452</v>
      </c>
      <c r="AH210">
        <v>158090.15820000001</v>
      </c>
      <c r="AI210">
        <v>162946.70430000001</v>
      </c>
      <c r="AJ210">
        <v>167189.6379</v>
      </c>
      <c r="AK210">
        <v>170859.18950000001</v>
      </c>
      <c r="AL210">
        <v>173975.24050000001</v>
      </c>
      <c r="AM210">
        <v>176591.15210000001</v>
      </c>
      <c r="AN210">
        <v>178509.3805</v>
      </c>
      <c r="AO210">
        <v>179984.65489999999</v>
      </c>
      <c r="AP210">
        <v>181048.82569999999</v>
      </c>
      <c r="AQ210">
        <v>181731.94570000001</v>
      </c>
      <c r="AR210">
        <v>182062.36110000001</v>
      </c>
      <c r="AS210">
        <v>182035.87650000001</v>
      </c>
      <c r="AT210">
        <v>181702.70499999999</v>
      </c>
      <c r="AU210">
        <v>181086.63829999999</v>
      </c>
      <c r="AV210">
        <v>180210.1171</v>
      </c>
      <c r="AW210">
        <v>179094.29870000001</v>
      </c>
    </row>
    <row r="211" spans="2:49" x14ac:dyDescent="0.2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55433.775009999998</v>
      </c>
      <c r="G211">
        <v>52713.064850000002</v>
      </c>
      <c r="H211">
        <v>45749.310319999997</v>
      </c>
      <c r="I211">
        <v>46455.344440000001</v>
      </c>
      <c r="J211">
        <v>46676.403100000003</v>
      </c>
      <c r="K211">
        <v>44433.056550000001</v>
      </c>
      <c r="L211">
        <v>42520.975050000001</v>
      </c>
      <c r="M211">
        <v>42071.96776</v>
      </c>
      <c r="N211">
        <v>40362.132709999998</v>
      </c>
      <c r="O211">
        <v>40693.077499999999</v>
      </c>
      <c r="P211">
        <v>40987.308700000001</v>
      </c>
      <c r="Q211">
        <v>40599.466710000001</v>
      </c>
      <c r="R211">
        <v>37908.167079999999</v>
      </c>
      <c r="S211">
        <v>35088.805630000003</v>
      </c>
      <c r="T211">
        <v>33667.513229999997</v>
      </c>
      <c r="U211">
        <v>32682.439139999999</v>
      </c>
      <c r="V211">
        <v>32031.489379999999</v>
      </c>
      <c r="W211">
        <v>100541.14449999999</v>
      </c>
      <c r="X211">
        <v>164017.69459999999</v>
      </c>
      <c r="Y211">
        <v>222906.82879999999</v>
      </c>
      <c r="Z211">
        <v>277396.04820000002</v>
      </c>
      <c r="AA211">
        <v>327700.62300000002</v>
      </c>
      <c r="AB211">
        <v>373924.78129999997</v>
      </c>
      <c r="AC211">
        <v>416344.92239999998</v>
      </c>
      <c r="AD211">
        <v>455842.74939999997</v>
      </c>
      <c r="AE211">
        <v>492076.59860000003</v>
      </c>
      <c r="AF211">
        <v>525221.30799999996</v>
      </c>
      <c r="AG211">
        <v>555313.8798</v>
      </c>
      <c r="AH211">
        <v>582629.99329999997</v>
      </c>
      <c r="AI211">
        <v>610688.07940000005</v>
      </c>
      <c r="AJ211">
        <v>636556.60290000006</v>
      </c>
      <c r="AK211">
        <v>660341.03430000006</v>
      </c>
      <c r="AL211">
        <v>682071.33270000003</v>
      </c>
      <c r="AM211">
        <v>701910.70589999994</v>
      </c>
      <c r="AN211">
        <v>719019.52749999997</v>
      </c>
      <c r="AO211">
        <v>734358.95169999998</v>
      </c>
      <c r="AP211">
        <v>748019.81259999995</v>
      </c>
      <c r="AQ211">
        <v>760089.14980000001</v>
      </c>
      <c r="AR211">
        <v>770650.35120000003</v>
      </c>
      <c r="AS211">
        <v>779650.85840000003</v>
      </c>
      <c r="AT211">
        <v>787270.97560000001</v>
      </c>
      <c r="AU211">
        <v>793583.36450000003</v>
      </c>
      <c r="AV211">
        <v>798657.71909999999</v>
      </c>
      <c r="AW211">
        <v>802560.87280000001</v>
      </c>
    </row>
    <row r="212" spans="2:49" x14ac:dyDescent="0.2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269238.67239999998</v>
      </c>
      <c r="G212">
        <v>244061.0955</v>
      </c>
      <c r="H212">
        <v>176226.08290000001</v>
      </c>
      <c r="I212">
        <v>226638.22459999999</v>
      </c>
      <c r="J212">
        <v>193539.8334</v>
      </c>
      <c r="K212">
        <v>245143.09969999999</v>
      </c>
      <c r="L212">
        <v>229956.679</v>
      </c>
      <c r="M212">
        <v>207229.4884</v>
      </c>
      <c r="N212">
        <v>176429.7426</v>
      </c>
      <c r="O212">
        <v>137182.88459999999</v>
      </c>
      <c r="P212">
        <v>114016.43</v>
      </c>
      <c r="Q212">
        <v>95676.939610000001</v>
      </c>
      <c r="R212">
        <v>85936.239060000007</v>
      </c>
      <c r="S212">
        <v>89561.429459999999</v>
      </c>
      <c r="T212">
        <v>87958.003339999996</v>
      </c>
      <c r="U212">
        <v>88012.975940000004</v>
      </c>
      <c r="V212">
        <v>89163.938999999998</v>
      </c>
      <c r="W212">
        <v>91284.902570000006</v>
      </c>
      <c r="X212">
        <v>93388.039199999999</v>
      </c>
      <c r="Y212">
        <v>94953.132320000004</v>
      </c>
      <c r="Z212">
        <v>96202.516749999995</v>
      </c>
      <c r="AA212">
        <v>97185.241959999999</v>
      </c>
      <c r="AB212">
        <v>98020.388619999998</v>
      </c>
      <c r="AC212">
        <v>98826.376430000004</v>
      </c>
      <c r="AD212">
        <v>99777.746010000003</v>
      </c>
      <c r="AE212">
        <v>100781.7754</v>
      </c>
      <c r="AF212">
        <v>101833.6738</v>
      </c>
      <c r="AG212">
        <v>102909.59729999999</v>
      </c>
      <c r="AH212">
        <v>104030.715</v>
      </c>
      <c r="AI212">
        <v>105658.974</v>
      </c>
      <c r="AJ212">
        <v>107307.3386</v>
      </c>
      <c r="AK212">
        <v>108993.22349999999</v>
      </c>
      <c r="AL212">
        <v>110702.8159</v>
      </c>
      <c r="AM212">
        <v>112441.62850000001</v>
      </c>
      <c r="AN212">
        <v>114297.76089999999</v>
      </c>
      <c r="AO212">
        <v>116293.24770000001</v>
      </c>
      <c r="AP212">
        <v>118349.5214</v>
      </c>
      <c r="AQ212">
        <v>120434.4109</v>
      </c>
      <c r="AR212">
        <v>122511.7308</v>
      </c>
      <c r="AS212">
        <v>124688.24860000001</v>
      </c>
      <c r="AT212">
        <v>126862.2108</v>
      </c>
      <c r="AU212">
        <v>129019.17570000001</v>
      </c>
      <c r="AV212">
        <v>131150.00630000001</v>
      </c>
      <c r="AW212">
        <v>133282.20170000001</v>
      </c>
    </row>
    <row r="213" spans="2:49" x14ac:dyDescent="0.2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229183.53020000001</v>
      </c>
      <c r="G213">
        <v>229409.95439999999</v>
      </c>
      <c r="H213">
        <v>178363.35329999999</v>
      </c>
      <c r="I213">
        <v>186000.37580000001</v>
      </c>
      <c r="J213">
        <v>199350.72289999999</v>
      </c>
      <c r="K213">
        <v>197039.07639999999</v>
      </c>
      <c r="L213">
        <v>188689.48569999999</v>
      </c>
      <c r="M213">
        <v>183756.24069999999</v>
      </c>
      <c r="N213">
        <v>179073.49549999999</v>
      </c>
      <c r="O213">
        <v>171002.3596</v>
      </c>
      <c r="P213">
        <v>166105.62959999999</v>
      </c>
      <c r="Q213">
        <v>161328.55110000001</v>
      </c>
      <c r="R213">
        <v>148259.43460000001</v>
      </c>
      <c r="S213">
        <v>136706.77499999999</v>
      </c>
      <c r="T213">
        <v>132206.93280000001</v>
      </c>
      <c r="U213">
        <v>129420.476</v>
      </c>
      <c r="V213">
        <v>128284.9345</v>
      </c>
      <c r="W213">
        <v>127785.8802</v>
      </c>
      <c r="X213">
        <v>127352.0592</v>
      </c>
      <c r="Y213">
        <v>127782.5502</v>
      </c>
      <c r="Z213">
        <v>128111.60550000001</v>
      </c>
      <c r="AA213">
        <v>128172.1997</v>
      </c>
      <c r="AB213">
        <v>127999.21</v>
      </c>
      <c r="AC213">
        <v>127747.90210000001</v>
      </c>
      <c r="AD213">
        <v>127735.95239999999</v>
      </c>
      <c r="AE213">
        <v>127805.7879</v>
      </c>
      <c r="AF213">
        <v>127943.4703</v>
      </c>
      <c r="AG213">
        <v>128100.7513</v>
      </c>
      <c r="AH213">
        <v>128305.9657</v>
      </c>
      <c r="AI213">
        <v>129308.08560000001</v>
      </c>
      <c r="AJ213">
        <v>130397.889</v>
      </c>
      <c r="AK213">
        <v>131553.4339</v>
      </c>
      <c r="AL213">
        <v>132758.93590000001</v>
      </c>
      <c r="AM213">
        <v>134020.88759999999</v>
      </c>
      <c r="AN213">
        <v>135347.60329999999</v>
      </c>
      <c r="AO213">
        <v>136792.614</v>
      </c>
      <c r="AP213">
        <v>138282.3659</v>
      </c>
      <c r="AQ213">
        <v>139790.27989999999</v>
      </c>
      <c r="AR213">
        <v>141283.1972</v>
      </c>
      <c r="AS213">
        <v>142850.62210000001</v>
      </c>
      <c r="AT213">
        <v>144410.6594</v>
      </c>
      <c r="AU213">
        <v>145935.79389999999</v>
      </c>
      <c r="AV213">
        <v>147416.1612</v>
      </c>
      <c r="AW213">
        <v>148882.9621</v>
      </c>
    </row>
    <row r="214" spans="2:49" x14ac:dyDescent="0.2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8689498.6740000006</v>
      </c>
      <c r="G214">
        <v>9039483.0360000003</v>
      </c>
      <c r="H214">
        <v>9021328.59799999</v>
      </c>
      <c r="I214">
        <v>9728970.1730000004</v>
      </c>
      <c r="J214">
        <v>10204884.82</v>
      </c>
      <c r="K214">
        <v>10294595.039999999</v>
      </c>
      <c r="L214">
        <v>10458642.619999999</v>
      </c>
      <c r="M214">
        <v>10862257.949999999</v>
      </c>
      <c r="N214">
        <v>11542780.039999999</v>
      </c>
      <c r="O214">
        <v>12166013.369999999</v>
      </c>
      <c r="P214">
        <v>12177834.640000001</v>
      </c>
      <c r="Q214">
        <v>11506214.970000001</v>
      </c>
      <c r="R214">
        <v>10720014.460000001</v>
      </c>
      <c r="S214">
        <v>9925329.75</v>
      </c>
      <c r="T214">
        <v>9463648.3149999995</v>
      </c>
      <c r="U214">
        <v>9166680.4149999898</v>
      </c>
      <c r="V214">
        <v>9013172.9940000009</v>
      </c>
      <c r="W214">
        <v>8764329.58699999</v>
      </c>
      <c r="X214">
        <v>8560109.0260000005</v>
      </c>
      <c r="Y214">
        <v>8624970.8540000003</v>
      </c>
      <c r="Z214">
        <v>8680110.0280000009</v>
      </c>
      <c r="AA214">
        <v>8696869.4100000001</v>
      </c>
      <c r="AB214">
        <v>8675512.5270000007</v>
      </c>
      <c r="AC214">
        <v>8626917.6649999898</v>
      </c>
      <c r="AD214">
        <v>8569177.2430000007</v>
      </c>
      <c r="AE214">
        <v>8496714.5559999999</v>
      </c>
      <c r="AF214">
        <v>8413820.4079999998</v>
      </c>
      <c r="AG214">
        <v>8320403.0810000002</v>
      </c>
      <c r="AH214">
        <v>8220514.0650000004</v>
      </c>
      <c r="AI214">
        <v>8163472.0700000003</v>
      </c>
      <c r="AJ214">
        <v>8103407.1220000004</v>
      </c>
      <c r="AK214">
        <v>8040320.0530000003</v>
      </c>
      <c r="AL214">
        <v>7972584.4939999999</v>
      </c>
      <c r="AM214">
        <v>7901169.6150000002</v>
      </c>
      <c r="AN214">
        <v>7762341.7189999996</v>
      </c>
      <c r="AO214">
        <v>7601085.0889999997</v>
      </c>
      <c r="AP214">
        <v>7432481.6260000002</v>
      </c>
      <c r="AQ214">
        <v>7263160.8509999998</v>
      </c>
      <c r="AR214">
        <v>7095366.3799999999</v>
      </c>
      <c r="AS214">
        <v>6929430.1720000003</v>
      </c>
      <c r="AT214">
        <v>6763921.8080000002</v>
      </c>
      <c r="AU214">
        <v>6599379.9340000004</v>
      </c>
      <c r="AV214">
        <v>6436893.4979999997</v>
      </c>
      <c r="AW214">
        <v>6278130.8200000003</v>
      </c>
    </row>
    <row r="215" spans="2:49" x14ac:dyDescent="0.2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4797649.0470000003</v>
      </c>
      <c r="G215">
        <v>4892152.3969999999</v>
      </c>
      <c r="H215">
        <v>5158278.3820000002</v>
      </c>
      <c r="I215">
        <v>5346900.9610000001</v>
      </c>
      <c r="J215">
        <v>5438318.0880000005</v>
      </c>
      <c r="K215">
        <v>5440236.4550000001</v>
      </c>
      <c r="L215">
        <v>5506760.9479999999</v>
      </c>
      <c r="M215">
        <v>5630076.3150000004</v>
      </c>
      <c r="N215">
        <v>5895713.0810000002</v>
      </c>
      <c r="O215">
        <v>6038256.7000000002</v>
      </c>
      <c r="P215">
        <v>5853985.6140000001</v>
      </c>
      <c r="Q215">
        <v>5369496.5999999996</v>
      </c>
      <c r="R215">
        <v>4890882.1720000003</v>
      </c>
      <c r="S215">
        <v>4458780.6339999996</v>
      </c>
      <c r="T215">
        <v>4252836.7869999995</v>
      </c>
      <c r="U215">
        <v>4148089.5019999999</v>
      </c>
      <c r="V215">
        <v>4124909.3650000002</v>
      </c>
      <c r="W215">
        <v>4053965.4389999998</v>
      </c>
      <c r="X215">
        <v>3988758.3879999998</v>
      </c>
      <c r="Y215">
        <v>3979834.9619999998</v>
      </c>
      <c r="Z215">
        <v>3963081.5959999999</v>
      </c>
      <c r="AA215">
        <v>3931470.3569999998</v>
      </c>
      <c r="AB215">
        <v>3887206.787</v>
      </c>
      <c r="AC215">
        <v>3834919.213</v>
      </c>
      <c r="AD215">
        <v>3780550.6179999998</v>
      </c>
      <c r="AE215">
        <v>3721361.0279999999</v>
      </c>
      <c r="AF215">
        <v>3659347.9789999998</v>
      </c>
      <c r="AG215">
        <v>3594505.6310000001</v>
      </c>
      <c r="AH215">
        <v>3528783.07</v>
      </c>
      <c r="AI215">
        <v>3483142.6839999999</v>
      </c>
      <c r="AJ215">
        <v>3437775.0109999999</v>
      </c>
      <c r="AK215">
        <v>3392790.091</v>
      </c>
      <c r="AL215">
        <v>3347374.4339999999</v>
      </c>
      <c r="AM215">
        <v>3301880.4819999998</v>
      </c>
      <c r="AN215">
        <v>3242625.2949999999</v>
      </c>
      <c r="AO215">
        <v>3179194.4130000002</v>
      </c>
      <c r="AP215">
        <v>3114379.0049999999</v>
      </c>
      <c r="AQ215">
        <v>3049727.39</v>
      </c>
      <c r="AR215">
        <v>2985678.1779999998</v>
      </c>
      <c r="AS215">
        <v>2922689.8969999999</v>
      </c>
      <c r="AT215">
        <v>2859860.9130000002</v>
      </c>
      <c r="AU215">
        <v>2797263.273</v>
      </c>
      <c r="AV215">
        <v>2735341.9410000001</v>
      </c>
      <c r="AW215">
        <v>2675049.7650000001</v>
      </c>
    </row>
    <row r="216" spans="2:49" x14ac:dyDescent="0.25">
      <c r="B216" s="274" t="s">
        <v>315</v>
      </c>
      <c r="C216">
        <v>0.96864644472622397</v>
      </c>
      <c r="D216">
        <v>0.984198376713873</v>
      </c>
      <c r="E216">
        <v>1</v>
      </c>
      <c r="F216">
        <v>0.99396547729999996</v>
      </c>
      <c r="G216">
        <v>0.9613819576</v>
      </c>
      <c r="H216">
        <v>0.92054642990000002</v>
      </c>
      <c r="I216">
        <v>0.90686679780000001</v>
      </c>
      <c r="J216">
        <v>0.88331274469999999</v>
      </c>
      <c r="K216">
        <v>0.85083130929999995</v>
      </c>
      <c r="L216">
        <v>0.82428088610000005</v>
      </c>
      <c r="M216">
        <v>0.80723996529999997</v>
      </c>
      <c r="N216">
        <v>0.79818187350000003</v>
      </c>
      <c r="O216">
        <v>0.77702677630000005</v>
      </c>
      <c r="P216">
        <v>0.74219993470000001</v>
      </c>
      <c r="Q216">
        <v>0.69590115409999997</v>
      </c>
      <c r="R216">
        <v>0.65256281829999996</v>
      </c>
      <c r="S216">
        <v>0.6270301895</v>
      </c>
      <c r="T216">
        <v>0.62022383560000005</v>
      </c>
      <c r="U216">
        <v>0.6150007891</v>
      </c>
      <c r="V216">
        <v>0.61285076240000003</v>
      </c>
      <c r="W216">
        <v>0.5994318341</v>
      </c>
      <c r="X216">
        <v>0.5841816823</v>
      </c>
      <c r="Y216">
        <v>0.57051841609999998</v>
      </c>
      <c r="Z216">
        <v>0.55828548010000001</v>
      </c>
      <c r="AA216">
        <v>0.54703195829999995</v>
      </c>
      <c r="AB216">
        <v>0.53632311789999998</v>
      </c>
      <c r="AC216">
        <v>0.52609586429999999</v>
      </c>
      <c r="AD216">
        <v>0.51696559649999996</v>
      </c>
      <c r="AE216">
        <v>0.50796197300000001</v>
      </c>
      <c r="AF216">
        <v>0.49903480420000002</v>
      </c>
      <c r="AG216">
        <v>0.49005927269999999</v>
      </c>
      <c r="AH216">
        <v>0.48125934660000003</v>
      </c>
      <c r="AI216">
        <v>0.4750218557</v>
      </c>
      <c r="AJ216">
        <v>0.46880419470000001</v>
      </c>
      <c r="AK216">
        <v>0.46276924279999998</v>
      </c>
      <c r="AL216">
        <v>0.4568047824</v>
      </c>
      <c r="AM216">
        <v>0.45095046570000002</v>
      </c>
      <c r="AN216">
        <v>0.4449872949</v>
      </c>
      <c r="AO216">
        <v>0.4391950758</v>
      </c>
      <c r="AP216">
        <v>0.43351911789999997</v>
      </c>
      <c r="AQ216">
        <v>0.4280471649</v>
      </c>
      <c r="AR216">
        <v>0.42265616340000001</v>
      </c>
      <c r="AS216">
        <v>0.41736722389999997</v>
      </c>
      <c r="AT216">
        <v>0.41220133990000002</v>
      </c>
      <c r="AU216" s="39">
        <v>0.40713685789999998</v>
      </c>
      <c r="AV216">
        <v>0.40222130420000002</v>
      </c>
      <c r="AW216">
        <v>0.39780784530000002</v>
      </c>
    </row>
    <row r="217" spans="2:49" x14ac:dyDescent="0.2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8252755.2560000001</v>
      </c>
      <c r="G217">
        <v>8009068.0099999998</v>
      </c>
      <c r="H217">
        <v>7303973.9469999997</v>
      </c>
      <c r="I217">
        <v>7071694.1840000004</v>
      </c>
      <c r="J217">
        <v>6925575.1430000002</v>
      </c>
      <c r="K217">
        <v>6703250.4019999998</v>
      </c>
      <c r="L217">
        <v>6379545.4809999997</v>
      </c>
      <c r="M217">
        <v>6048484.2929999996</v>
      </c>
      <c r="N217">
        <v>5655494.5439999998</v>
      </c>
      <c r="O217">
        <v>5870118.2659999998</v>
      </c>
      <c r="P217">
        <v>6241367.1490000002</v>
      </c>
      <c r="Q217">
        <v>6665541.1569999997</v>
      </c>
      <c r="R217">
        <v>6902843.9850000003</v>
      </c>
      <c r="S217">
        <v>9813123.8100000005</v>
      </c>
      <c r="T217">
        <v>7886863.3339999998</v>
      </c>
      <c r="U217">
        <v>5451544.9060000004</v>
      </c>
      <c r="V217">
        <v>3141443.8829999999</v>
      </c>
      <c r="W217">
        <v>2858366.9369999999</v>
      </c>
      <c r="X217">
        <v>2742586.273</v>
      </c>
      <c r="Y217">
        <v>2693478.83</v>
      </c>
      <c r="Z217">
        <v>2659174.6269999999</v>
      </c>
      <c r="AA217">
        <v>2631636.6630000002</v>
      </c>
      <c r="AB217">
        <v>2608978.875</v>
      </c>
      <c r="AC217">
        <v>2588751.602</v>
      </c>
      <c r="AD217">
        <v>2579162.8130000001</v>
      </c>
      <c r="AE217">
        <v>2572793.605</v>
      </c>
      <c r="AF217">
        <v>2568636.2910000002</v>
      </c>
      <c r="AG217">
        <v>2565736.7259999998</v>
      </c>
      <c r="AH217">
        <v>2564292.9939999999</v>
      </c>
      <c r="AI217">
        <v>2577722.6910000001</v>
      </c>
      <c r="AJ217">
        <v>2591700.4219999998</v>
      </c>
      <c r="AK217">
        <v>2606185.1329999999</v>
      </c>
      <c r="AL217">
        <v>2620848.551</v>
      </c>
      <c r="AM217">
        <v>2635712.9920000001</v>
      </c>
      <c r="AN217">
        <v>2648540.35</v>
      </c>
      <c r="AO217">
        <v>2661044.9709999999</v>
      </c>
      <c r="AP217">
        <v>2673330.6159999999</v>
      </c>
      <c r="AQ217">
        <v>2685467.9440000001</v>
      </c>
      <c r="AR217">
        <v>2697097.88</v>
      </c>
      <c r="AS217">
        <v>3602138.2370000002</v>
      </c>
      <c r="AT217">
        <v>4623271.8990000002</v>
      </c>
      <c r="AU217">
        <v>5661232.7640000004</v>
      </c>
      <c r="AV217">
        <v>6700515.1069999998</v>
      </c>
      <c r="AW217">
        <v>7739704.1399999997</v>
      </c>
    </row>
    <row r="218" spans="2:49" x14ac:dyDescent="0.25">
      <c r="B218" s="274" t="s">
        <v>317</v>
      </c>
      <c r="C218">
        <v>463787.91773491597</v>
      </c>
      <c r="D218">
        <v>471234.182770602</v>
      </c>
      <c r="E218">
        <v>478800</v>
      </c>
      <c r="F218">
        <v>480702.68030000001</v>
      </c>
      <c r="G218">
        <v>470178.36469999998</v>
      </c>
      <c r="H218">
        <v>452202.50880000001</v>
      </c>
      <c r="I218">
        <v>460423.4939</v>
      </c>
      <c r="J218">
        <v>522061.40179999999</v>
      </c>
      <c r="K218">
        <v>571991.87620000006</v>
      </c>
      <c r="L218">
        <v>634821.98580000002</v>
      </c>
      <c r="M218">
        <v>716542.28269999998</v>
      </c>
      <c r="N218">
        <v>818112.2524</v>
      </c>
      <c r="O218">
        <v>785940.20669999998</v>
      </c>
      <c r="P218">
        <v>731529.62990000006</v>
      </c>
      <c r="Q218">
        <v>653879.84160000004</v>
      </c>
      <c r="R218">
        <v>577519.03099999996</v>
      </c>
      <c r="S218">
        <v>281397.45520000003</v>
      </c>
      <c r="T218">
        <v>255247.69</v>
      </c>
      <c r="U218">
        <v>236886.8726</v>
      </c>
      <c r="V218">
        <v>221622.0943</v>
      </c>
      <c r="W218">
        <v>227364.1722</v>
      </c>
      <c r="X218">
        <v>232424.39840000001</v>
      </c>
      <c r="Y218">
        <v>229567.32889999999</v>
      </c>
      <c r="Z218">
        <v>226761.5307</v>
      </c>
      <c r="AA218">
        <v>223695.55530000001</v>
      </c>
      <c r="AB218">
        <v>220614.75099999999</v>
      </c>
      <c r="AC218">
        <v>217488.462</v>
      </c>
      <c r="AD218">
        <v>214451.6545</v>
      </c>
      <c r="AE218">
        <v>211409.94510000001</v>
      </c>
      <c r="AF218">
        <v>209048.55300000001</v>
      </c>
      <c r="AG218">
        <v>206239.42290000001</v>
      </c>
      <c r="AH218">
        <v>203493.51060000001</v>
      </c>
      <c r="AI218">
        <v>201155.6672</v>
      </c>
      <c r="AJ218">
        <v>198893.60269999999</v>
      </c>
      <c r="AK218">
        <v>196722.1342</v>
      </c>
      <c r="AL218">
        <v>194596.1899</v>
      </c>
      <c r="AM218">
        <v>192497.49129999999</v>
      </c>
      <c r="AN218">
        <v>190384.52280000001</v>
      </c>
      <c r="AO218">
        <v>188101.02970000001</v>
      </c>
      <c r="AP218">
        <v>185746.9117</v>
      </c>
      <c r="AQ218">
        <v>183394.85939999999</v>
      </c>
      <c r="AR218">
        <v>181022.59710000001</v>
      </c>
      <c r="AS218">
        <v>179220.29749999999</v>
      </c>
      <c r="AT218">
        <v>177352.4356</v>
      </c>
      <c r="AU218">
        <v>175436.38959999999</v>
      </c>
      <c r="AV218">
        <v>173501.99</v>
      </c>
      <c r="AW218">
        <v>171673.69080000001</v>
      </c>
    </row>
    <row r="219" spans="2:49" x14ac:dyDescent="0.2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257724215.90000001</v>
      </c>
      <c r="G219">
        <v>243912439.40000001</v>
      </c>
      <c r="H219">
        <v>223289660.80000001</v>
      </c>
      <c r="I219">
        <v>226175661.59999999</v>
      </c>
      <c r="J219">
        <v>222153083.69999999</v>
      </c>
      <c r="K219">
        <v>208932395.19999999</v>
      </c>
      <c r="L219">
        <v>201886260.09999999</v>
      </c>
      <c r="M219">
        <v>199917439.5</v>
      </c>
      <c r="N219">
        <v>198576157.40000001</v>
      </c>
      <c r="O219">
        <v>198002929</v>
      </c>
      <c r="P219">
        <v>192699472.80000001</v>
      </c>
      <c r="Q219">
        <v>184516240.59999999</v>
      </c>
      <c r="R219">
        <v>179063673</v>
      </c>
      <c r="S219">
        <v>170292178.69999999</v>
      </c>
      <c r="T219">
        <v>166379215</v>
      </c>
      <c r="U219">
        <v>164430176.40000001</v>
      </c>
      <c r="V219">
        <v>164012746.59999999</v>
      </c>
      <c r="W219">
        <v>160429137.90000001</v>
      </c>
      <c r="X219">
        <v>156754468.90000001</v>
      </c>
      <c r="Y219">
        <v>154098449.59999999</v>
      </c>
      <c r="Z219">
        <v>151972480.19999999</v>
      </c>
      <c r="AA219">
        <v>150089927.59999999</v>
      </c>
      <c r="AB219">
        <v>148430330.5</v>
      </c>
      <c r="AC219">
        <v>146934250.30000001</v>
      </c>
      <c r="AD219">
        <v>145705844.19999999</v>
      </c>
      <c r="AE219">
        <v>144539465.80000001</v>
      </c>
      <c r="AF219">
        <v>143137070.40000001</v>
      </c>
      <c r="AG219">
        <v>141995334.40000001</v>
      </c>
      <c r="AH219">
        <v>140936902.80000001</v>
      </c>
      <c r="AI219">
        <v>140009322.09999999</v>
      </c>
      <c r="AJ219">
        <v>139145864.80000001</v>
      </c>
      <c r="AK219">
        <v>138391427</v>
      </c>
      <c r="AL219">
        <v>137730688.09999999</v>
      </c>
      <c r="AM219">
        <v>137137526.69999999</v>
      </c>
      <c r="AN219">
        <v>136398623.09999999</v>
      </c>
      <c r="AO219">
        <v>135616816.19999999</v>
      </c>
      <c r="AP219">
        <v>134827929.5</v>
      </c>
      <c r="AQ219">
        <v>134081770.90000001</v>
      </c>
      <c r="AR219">
        <v>133341108.90000001</v>
      </c>
      <c r="AS219">
        <v>133490841.09999999</v>
      </c>
      <c r="AT219">
        <v>133799473.3</v>
      </c>
      <c r="AU219">
        <v>134162664.5</v>
      </c>
      <c r="AV219">
        <v>134578893.5</v>
      </c>
      <c r="AW219">
        <v>135157210.59999999</v>
      </c>
    </row>
    <row r="220" spans="2:49" x14ac:dyDescent="0.2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41579245.990000002</v>
      </c>
      <c r="G220">
        <v>37531251.670000002</v>
      </c>
      <c r="H220">
        <v>32550413.09</v>
      </c>
      <c r="I220">
        <v>32742696.629999999</v>
      </c>
      <c r="J220">
        <v>31617732.050000001</v>
      </c>
      <c r="K220">
        <v>30025023.649999999</v>
      </c>
      <c r="L220">
        <v>29941008.489999998</v>
      </c>
      <c r="M220">
        <v>29629335.510000002</v>
      </c>
      <c r="N220">
        <v>28600539.920000002</v>
      </c>
      <c r="O220">
        <v>24862732.579999998</v>
      </c>
      <c r="P220">
        <v>21375936.809999999</v>
      </c>
      <c r="Q220">
        <v>19054922.34</v>
      </c>
      <c r="R220">
        <v>17482854.059999999</v>
      </c>
      <c r="S220">
        <v>12091469.73</v>
      </c>
      <c r="T220">
        <v>10965540.48</v>
      </c>
      <c r="U220">
        <v>10425919.85</v>
      </c>
      <c r="V220">
        <v>10104414.640000001</v>
      </c>
      <c r="W220">
        <v>10023909.75</v>
      </c>
      <c r="X220">
        <v>9948286.057</v>
      </c>
      <c r="Y220">
        <v>10076887.699999999</v>
      </c>
      <c r="Z220">
        <v>10228772.49</v>
      </c>
      <c r="AA220">
        <v>10382125.24</v>
      </c>
      <c r="AB220">
        <v>10543123.949999999</v>
      </c>
      <c r="AC220">
        <v>10712429</v>
      </c>
      <c r="AD220">
        <v>10883261.93</v>
      </c>
      <c r="AE220">
        <v>11053662.529999999</v>
      </c>
      <c r="AF220">
        <v>11223145.75</v>
      </c>
      <c r="AG220">
        <v>11391843.140000001</v>
      </c>
      <c r="AH220">
        <v>11562618</v>
      </c>
      <c r="AI220">
        <v>11731716.029999999</v>
      </c>
      <c r="AJ220">
        <v>11902254.210000001</v>
      </c>
      <c r="AK220">
        <v>12077119.210000001</v>
      </c>
      <c r="AL220">
        <v>12253773.58</v>
      </c>
      <c r="AM220">
        <v>12431787.880000001</v>
      </c>
      <c r="AN220">
        <v>12599251.060000001</v>
      </c>
      <c r="AO220">
        <v>12758958.49</v>
      </c>
      <c r="AP220">
        <v>12913394.970000001</v>
      </c>
      <c r="AQ220">
        <v>13066073.199999999</v>
      </c>
      <c r="AR220">
        <v>13214172.68</v>
      </c>
      <c r="AS220">
        <v>13376978.68</v>
      </c>
      <c r="AT220">
        <v>13544699.810000001</v>
      </c>
      <c r="AU220">
        <v>13715074.42</v>
      </c>
      <c r="AV220">
        <v>13887834.48</v>
      </c>
      <c r="AW220">
        <v>14071361.300000001</v>
      </c>
    </row>
    <row r="221" spans="2:49" x14ac:dyDescent="0.2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163131559.59999999</v>
      </c>
      <c r="G221">
        <v>154439144.09999999</v>
      </c>
      <c r="H221">
        <v>142190805.19999999</v>
      </c>
      <c r="I221">
        <v>143457712</v>
      </c>
      <c r="J221">
        <v>139893274.19999999</v>
      </c>
      <c r="K221">
        <v>129819579.90000001</v>
      </c>
      <c r="L221">
        <v>123888731.5</v>
      </c>
      <c r="M221">
        <v>122285963.90000001</v>
      </c>
      <c r="N221">
        <v>121548682.5</v>
      </c>
      <c r="O221">
        <v>123624531.40000001</v>
      </c>
      <c r="P221">
        <v>121942963.40000001</v>
      </c>
      <c r="Q221">
        <v>117939365.40000001</v>
      </c>
      <c r="R221">
        <v>116428077.09999999</v>
      </c>
      <c r="S221">
        <v>112790847.09999999</v>
      </c>
      <c r="T221">
        <v>113369141.59999999</v>
      </c>
      <c r="U221">
        <v>115131447.5</v>
      </c>
      <c r="V221">
        <v>117575335.7</v>
      </c>
      <c r="W221">
        <v>114781965.2</v>
      </c>
      <c r="X221">
        <v>111701504.5</v>
      </c>
      <c r="Y221">
        <v>108934646.7</v>
      </c>
      <c r="Z221">
        <v>106600082.3</v>
      </c>
      <c r="AA221">
        <v>104558396</v>
      </c>
      <c r="AB221">
        <v>102792800.59999999</v>
      </c>
      <c r="AC221">
        <v>101221066.59999999</v>
      </c>
      <c r="AD221">
        <v>99894915.329999998</v>
      </c>
      <c r="AE221">
        <v>98652031.620000005</v>
      </c>
      <c r="AF221">
        <v>97189550.030000001</v>
      </c>
      <c r="AG221">
        <v>96010671.829999998</v>
      </c>
      <c r="AH221">
        <v>94918144.25</v>
      </c>
      <c r="AI221">
        <v>93773037.599999994</v>
      </c>
      <c r="AJ221">
        <v>92688109.280000001</v>
      </c>
      <c r="AK221">
        <v>91701442.670000002</v>
      </c>
      <c r="AL221">
        <v>90811688.629999995</v>
      </c>
      <c r="AM221">
        <v>89991076.760000005</v>
      </c>
      <c r="AN221">
        <v>89156983.030000001</v>
      </c>
      <c r="AO221">
        <v>88327709.370000005</v>
      </c>
      <c r="AP221">
        <v>87515636.890000001</v>
      </c>
      <c r="AQ221">
        <v>86752679.530000001</v>
      </c>
      <c r="AR221">
        <v>86008934.819999903</v>
      </c>
      <c r="AS221">
        <v>85241104.159999996</v>
      </c>
      <c r="AT221">
        <v>84522210.790000007</v>
      </c>
      <c r="AU221">
        <v>83847998.069999903</v>
      </c>
      <c r="AV221">
        <v>83228171.340000004</v>
      </c>
      <c r="AW221">
        <v>82744255.689999998</v>
      </c>
    </row>
    <row r="222" spans="2:49" x14ac:dyDescent="0.25">
      <c r="B222" t="s">
        <v>321</v>
      </c>
      <c r="C222">
        <v>50816086.547106199</v>
      </c>
      <c r="D222">
        <v>51631955.253548898</v>
      </c>
      <c r="E222">
        <v>52460923</v>
      </c>
      <c r="F222">
        <v>53013410.270000003</v>
      </c>
      <c r="G222">
        <v>51942043.619999997</v>
      </c>
      <c r="H222">
        <v>48548442.479999997</v>
      </c>
      <c r="I222">
        <v>49975252.920000002</v>
      </c>
      <c r="J222">
        <v>50642077.420000002</v>
      </c>
      <c r="K222">
        <v>49087791.600000001</v>
      </c>
      <c r="L222">
        <v>48056520.039999999</v>
      </c>
      <c r="M222">
        <v>48002140.119999997</v>
      </c>
      <c r="N222">
        <v>48426935</v>
      </c>
      <c r="O222">
        <v>49515665.030000001</v>
      </c>
      <c r="P222">
        <v>49380572.640000001</v>
      </c>
      <c r="Q222">
        <v>47521952.909999996</v>
      </c>
      <c r="R222">
        <v>45152741.909999996</v>
      </c>
      <c r="S222">
        <v>45409861.899999999</v>
      </c>
      <c r="T222">
        <v>42044532.93</v>
      </c>
      <c r="U222">
        <v>38872809.009999998</v>
      </c>
      <c r="V222">
        <v>36332996.18</v>
      </c>
      <c r="W222">
        <v>35623262.969999999</v>
      </c>
      <c r="X222">
        <v>35104678.369999997</v>
      </c>
      <c r="Y222">
        <v>35086915.219999999</v>
      </c>
      <c r="Z222">
        <v>35143625.369999997</v>
      </c>
      <c r="AA222">
        <v>35149406.420000002</v>
      </c>
      <c r="AB222">
        <v>35094405.920000002</v>
      </c>
      <c r="AC222">
        <v>35000754.68</v>
      </c>
      <c r="AD222">
        <v>34927666.960000001</v>
      </c>
      <c r="AE222">
        <v>34833771.68</v>
      </c>
      <c r="AF222">
        <v>34724374.57</v>
      </c>
      <c r="AG222">
        <v>34592819.460000001</v>
      </c>
      <c r="AH222">
        <v>34456140.539999999</v>
      </c>
      <c r="AI222">
        <v>34504568.5</v>
      </c>
      <c r="AJ222">
        <v>34555501.32</v>
      </c>
      <c r="AK222">
        <v>34612865.130000003</v>
      </c>
      <c r="AL222">
        <v>34665225.859999999</v>
      </c>
      <c r="AM222">
        <v>34714662.090000004</v>
      </c>
      <c r="AN222">
        <v>34642388.979999997</v>
      </c>
      <c r="AO222">
        <v>34530148.390000001</v>
      </c>
      <c r="AP222">
        <v>34398897.649999999</v>
      </c>
      <c r="AQ222">
        <v>34263018.210000001</v>
      </c>
      <c r="AR222">
        <v>34118001.369999997</v>
      </c>
      <c r="AS222">
        <v>34872758.259999998</v>
      </c>
      <c r="AT222">
        <v>35732562.689999998</v>
      </c>
      <c r="AU222">
        <v>36599592.039999999</v>
      </c>
      <c r="AV222">
        <v>37462887.68</v>
      </c>
      <c r="AW222">
        <v>38341593.609999999</v>
      </c>
    </row>
    <row r="223" spans="2:49" x14ac:dyDescent="0.2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415571876.10000002</v>
      </c>
      <c r="G223">
        <v>397153399.80000001</v>
      </c>
      <c r="H223">
        <v>375950131.10000002</v>
      </c>
      <c r="I223">
        <v>375487579.69999999</v>
      </c>
      <c r="J223">
        <v>367516494.5</v>
      </c>
      <c r="K223">
        <v>349610226.60000002</v>
      </c>
      <c r="L223">
        <v>338972787.30000001</v>
      </c>
      <c r="M223">
        <v>333982013</v>
      </c>
      <c r="N223">
        <v>331248709.80000001</v>
      </c>
      <c r="O223">
        <v>328688074.60000002</v>
      </c>
      <c r="P223">
        <v>319740946.19999999</v>
      </c>
      <c r="Q223">
        <v>306846382.60000002</v>
      </c>
      <c r="R223">
        <v>297709826.60000002</v>
      </c>
      <c r="S223">
        <v>286783477.60000002</v>
      </c>
      <c r="T223">
        <v>280207163.60000002</v>
      </c>
      <c r="U223">
        <v>276194585.89999998</v>
      </c>
      <c r="V223">
        <v>273772975.10000002</v>
      </c>
      <c r="W223">
        <v>267812814.59999999</v>
      </c>
      <c r="X223">
        <v>261528482.59999999</v>
      </c>
      <c r="Y223">
        <v>256546642.40000001</v>
      </c>
      <c r="Z223">
        <v>252142907.30000001</v>
      </c>
      <c r="AA223">
        <v>248040634.19999999</v>
      </c>
      <c r="AB223">
        <v>244204613</v>
      </c>
      <c r="AC223">
        <v>240530317.40000001</v>
      </c>
      <c r="AD223">
        <v>237083687.5</v>
      </c>
      <c r="AE223">
        <v>233637505.40000001</v>
      </c>
      <c r="AF223">
        <v>229890826.69999999</v>
      </c>
      <c r="AG223">
        <v>226330318.90000001</v>
      </c>
      <c r="AH223">
        <v>222792473.59999999</v>
      </c>
      <c r="AI223">
        <v>219407228.69999999</v>
      </c>
      <c r="AJ223">
        <v>216033735</v>
      </c>
      <c r="AK223">
        <v>212730441.90000001</v>
      </c>
      <c r="AL223">
        <v>209486668.59999999</v>
      </c>
      <c r="AM223">
        <v>206290675.59999999</v>
      </c>
      <c r="AN223">
        <v>202863204.5</v>
      </c>
      <c r="AO223">
        <v>199384116.5</v>
      </c>
      <c r="AP223">
        <v>195909508.59999999</v>
      </c>
      <c r="AQ223">
        <v>192509492.80000001</v>
      </c>
      <c r="AR223">
        <v>189157875</v>
      </c>
      <c r="AS223">
        <v>186755296.59999999</v>
      </c>
      <c r="AT223">
        <v>184568125</v>
      </c>
      <c r="AU223">
        <v>182503101</v>
      </c>
      <c r="AV223">
        <v>180569039.30000001</v>
      </c>
      <c r="AW223">
        <v>178896756.59999999</v>
      </c>
    </row>
    <row r="224" spans="2:49" x14ac:dyDescent="0.2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42686298.560000002</v>
      </c>
      <c r="G224">
        <v>38609398.539999999</v>
      </c>
      <c r="H224">
        <v>33599209.409999996</v>
      </c>
      <c r="I224">
        <v>33767172.920000002</v>
      </c>
      <c r="J224">
        <v>32617714.41</v>
      </c>
      <c r="K224">
        <v>30997510.32</v>
      </c>
      <c r="L224">
        <v>30883194.359999999</v>
      </c>
      <c r="M224">
        <v>30542033.41</v>
      </c>
      <c r="N224">
        <v>29487568.079999998</v>
      </c>
      <c r="O224">
        <v>25730742.890000001</v>
      </c>
      <c r="P224">
        <v>22228607</v>
      </c>
      <c r="Q224">
        <v>19890757.510000002</v>
      </c>
      <c r="R224">
        <v>18295470.300000001</v>
      </c>
      <c r="S224">
        <v>12879359.369999999</v>
      </c>
      <c r="T224">
        <v>11725564.26</v>
      </c>
      <c r="U224">
        <v>11156938.699999999</v>
      </c>
      <c r="V224">
        <v>10803519.800000001</v>
      </c>
      <c r="W224">
        <v>10691991.289999999</v>
      </c>
      <c r="X224">
        <v>10586472.27</v>
      </c>
      <c r="Y224">
        <v>10687592.48</v>
      </c>
      <c r="Z224">
        <v>10815403.16</v>
      </c>
      <c r="AA224">
        <v>10947601.140000001</v>
      </c>
      <c r="AB224">
        <v>11089827.15</v>
      </c>
      <c r="AC224">
        <v>11242211.25</v>
      </c>
      <c r="AD224">
        <v>11397571.869999999</v>
      </c>
      <c r="AE224">
        <v>11553651.199999999</v>
      </c>
      <c r="AF224">
        <v>11709754.16</v>
      </c>
      <c r="AG224">
        <v>11865859.24</v>
      </c>
      <c r="AH224">
        <v>12024728.08</v>
      </c>
      <c r="AI224">
        <v>12182501.279999999</v>
      </c>
      <c r="AJ224">
        <v>12342214.17</v>
      </c>
      <c r="AK224">
        <v>12506701.09</v>
      </c>
      <c r="AL224">
        <v>12673370.34</v>
      </c>
      <c r="AM224">
        <v>12841742.539999999</v>
      </c>
      <c r="AN224">
        <v>12999849.560000001</v>
      </c>
      <c r="AO224">
        <v>13150368.98</v>
      </c>
      <c r="AP224">
        <v>13295728.810000001</v>
      </c>
      <c r="AQ224">
        <v>13439439.09</v>
      </c>
      <c r="AR224">
        <v>13578682.84</v>
      </c>
      <c r="AS224">
        <v>13732745.539999999</v>
      </c>
      <c r="AT224">
        <v>13891804</v>
      </c>
      <c r="AU224">
        <v>14053581.539999999</v>
      </c>
      <c r="AV224">
        <v>14217814.029999999</v>
      </c>
      <c r="AW224">
        <v>14392993.51</v>
      </c>
    </row>
    <row r="225" spans="2:49" x14ac:dyDescent="0.2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281176065.60000002</v>
      </c>
      <c r="G225">
        <v>268906037.80000001</v>
      </c>
      <c r="H225">
        <v>256534305.59999999</v>
      </c>
      <c r="I225">
        <v>254712850.09999999</v>
      </c>
      <c r="J225">
        <v>248169657.40000001</v>
      </c>
      <c r="K225">
        <v>234913166.19999999</v>
      </c>
      <c r="L225">
        <v>226450297.90000001</v>
      </c>
      <c r="M225">
        <v>222568334.40000001</v>
      </c>
      <c r="N225">
        <v>220846910.30000001</v>
      </c>
      <c r="O225">
        <v>221836304</v>
      </c>
      <c r="P225">
        <v>218245111.80000001</v>
      </c>
      <c r="Q225">
        <v>212106850.19999999</v>
      </c>
      <c r="R225">
        <v>209478947.69999999</v>
      </c>
      <c r="S225">
        <v>205982486.19999999</v>
      </c>
      <c r="T225">
        <v>205137294.90000001</v>
      </c>
      <c r="U225">
        <v>205283579.5</v>
      </c>
      <c r="V225">
        <v>206063010.5</v>
      </c>
      <c r="W225">
        <v>201495609.30000001</v>
      </c>
      <c r="X225">
        <v>196499050.90000001</v>
      </c>
      <c r="Y225">
        <v>191934283</v>
      </c>
      <c r="Z225">
        <v>187897974.09999999</v>
      </c>
      <c r="AA225">
        <v>184213369.80000001</v>
      </c>
      <c r="AB225">
        <v>180823662</v>
      </c>
      <c r="AC225">
        <v>177596125.5</v>
      </c>
      <c r="AD225">
        <v>174539649.69999999</v>
      </c>
      <c r="AE225">
        <v>171484042.59999999</v>
      </c>
      <c r="AF225">
        <v>168123025.80000001</v>
      </c>
      <c r="AG225">
        <v>164957316.40000001</v>
      </c>
      <c r="AH225">
        <v>161797698</v>
      </c>
      <c r="AI225">
        <v>158504268.69999999</v>
      </c>
      <c r="AJ225">
        <v>155205681.80000001</v>
      </c>
      <c r="AK225">
        <v>151953902.40000001</v>
      </c>
      <c r="AL225">
        <v>148758579.30000001</v>
      </c>
      <c r="AM225">
        <v>145605391.40000001</v>
      </c>
      <c r="AN225">
        <v>142373608.59999999</v>
      </c>
      <c r="AO225">
        <v>139140494.69999999</v>
      </c>
      <c r="AP225">
        <v>135936339.80000001</v>
      </c>
      <c r="AQ225">
        <v>132810582.09999999</v>
      </c>
      <c r="AR225">
        <v>129745528.2</v>
      </c>
      <c r="AS225">
        <v>126705876.40000001</v>
      </c>
      <c r="AT225">
        <v>123776334.3</v>
      </c>
      <c r="AU225">
        <v>120961044.09999999</v>
      </c>
      <c r="AV225">
        <v>118277480.40000001</v>
      </c>
      <c r="AW225">
        <v>115819695.3</v>
      </c>
    </row>
    <row r="226" spans="2:49" x14ac:dyDescent="0.2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91709511.900000006</v>
      </c>
      <c r="G226">
        <v>89637963.530000001</v>
      </c>
      <c r="H226">
        <v>85816616.069999903</v>
      </c>
      <c r="I226">
        <v>87007556.659999996</v>
      </c>
      <c r="J226">
        <v>86729122.709999904</v>
      </c>
      <c r="K226">
        <v>83699550.019999996</v>
      </c>
      <c r="L226">
        <v>81639295.109999999</v>
      </c>
      <c r="M226">
        <v>80871645.150000006</v>
      </c>
      <c r="N226">
        <v>80914231.469999999</v>
      </c>
      <c r="O226">
        <v>81121027.700000003</v>
      </c>
      <c r="P226">
        <v>79267227.409999996</v>
      </c>
      <c r="Q226">
        <v>74848774.870000005</v>
      </c>
      <c r="R226">
        <v>69935408.540000007</v>
      </c>
      <c r="S226">
        <v>67921631.959999904</v>
      </c>
      <c r="T226">
        <v>63344304.469999999</v>
      </c>
      <c r="U226">
        <v>59754067.719999999</v>
      </c>
      <c r="V226">
        <v>56906444.789999999</v>
      </c>
      <c r="W226">
        <v>55625214.060000002</v>
      </c>
      <c r="X226">
        <v>54442959.490000002</v>
      </c>
      <c r="Y226">
        <v>53924766.920000002</v>
      </c>
      <c r="Z226">
        <v>53429530.079999998</v>
      </c>
      <c r="AA226">
        <v>52879663.229999997</v>
      </c>
      <c r="AB226">
        <v>52291123.890000001</v>
      </c>
      <c r="AC226">
        <v>51691980.689999998</v>
      </c>
      <c r="AD226">
        <v>51146465.960000001</v>
      </c>
      <c r="AE226">
        <v>50599811.600000001</v>
      </c>
      <c r="AF226">
        <v>50058046.799999997</v>
      </c>
      <c r="AG226">
        <v>49507143.229999997</v>
      </c>
      <c r="AH226">
        <v>48970047.539999999</v>
      </c>
      <c r="AI226">
        <v>48720458.75</v>
      </c>
      <c r="AJ226">
        <v>48485839.049999997</v>
      </c>
      <c r="AK226">
        <v>48269838.390000001</v>
      </c>
      <c r="AL226">
        <v>48054719.009999998</v>
      </c>
      <c r="AM226">
        <v>47843541.689999998</v>
      </c>
      <c r="AN226">
        <v>47489746.289999999</v>
      </c>
      <c r="AO226">
        <v>47093252.859999999</v>
      </c>
      <c r="AP226">
        <v>46677439.950000003</v>
      </c>
      <c r="AQ226">
        <v>46259471.619999997</v>
      </c>
      <c r="AR226">
        <v>45833663.969999999</v>
      </c>
      <c r="AS226">
        <v>46316674.729999997</v>
      </c>
      <c r="AT226">
        <v>46899986.700000003</v>
      </c>
      <c r="AU226">
        <v>47488475.299999997</v>
      </c>
      <c r="AV226">
        <v>48073744.850000001</v>
      </c>
      <c r="AW226">
        <v>48684067.740000002</v>
      </c>
    </row>
    <row r="227" spans="2:49" x14ac:dyDescent="0.25">
      <c r="B227" t="s">
        <v>326</v>
      </c>
      <c r="C227">
        <v>431252676.25727201</v>
      </c>
      <c r="D227">
        <v>438176577.46721298</v>
      </c>
      <c r="E227">
        <v>445211644.5</v>
      </c>
      <c r="F227">
        <v>443167824.19999999</v>
      </c>
      <c r="G227">
        <v>424207008.80000001</v>
      </c>
      <c r="H227">
        <v>400290305</v>
      </c>
      <c r="I227">
        <v>400794120.30000001</v>
      </c>
      <c r="J227">
        <v>393534531.19999999</v>
      </c>
      <c r="K227">
        <v>375060507.60000002</v>
      </c>
      <c r="L227">
        <v>364183890.89999998</v>
      </c>
      <c r="M227">
        <v>359244678.80000001</v>
      </c>
      <c r="N227">
        <v>356597168.39999998</v>
      </c>
      <c r="O227">
        <v>354661627.60000002</v>
      </c>
      <c r="P227">
        <v>346264994</v>
      </c>
      <c r="Q227">
        <v>333857496.19999999</v>
      </c>
      <c r="R227">
        <v>325175726.10000002</v>
      </c>
      <c r="S227">
        <v>314536812.19999999</v>
      </c>
      <c r="T227">
        <v>307738132.19999999</v>
      </c>
      <c r="U227">
        <v>303621862.69999999</v>
      </c>
      <c r="V227">
        <v>301454110.10000002</v>
      </c>
      <c r="W227">
        <v>295403744.5</v>
      </c>
      <c r="X227">
        <v>289037388.30000001</v>
      </c>
      <c r="Y227">
        <v>283869717.5</v>
      </c>
      <c r="Z227">
        <v>279453572.69999999</v>
      </c>
      <c r="AA227">
        <v>275391594.39999998</v>
      </c>
      <c r="AB227">
        <v>271619876.69999999</v>
      </c>
      <c r="AC227">
        <v>268038526.09999999</v>
      </c>
      <c r="AD227">
        <v>264729966.40000001</v>
      </c>
      <c r="AE227">
        <v>261432780.09999999</v>
      </c>
      <c r="AF227">
        <v>257843976.5</v>
      </c>
      <c r="AG227">
        <v>254450543.80000001</v>
      </c>
      <c r="AH227">
        <v>251109935.5</v>
      </c>
      <c r="AI227">
        <v>247922705.40000001</v>
      </c>
      <c r="AJ227">
        <v>244751470.30000001</v>
      </c>
      <c r="AK227">
        <v>241683601.09999999</v>
      </c>
      <c r="AL227">
        <v>238684075.69999999</v>
      </c>
      <c r="AM227">
        <v>235737622.5</v>
      </c>
      <c r="AN227">
        <v>232566280.90000001</v>
      </c>
      <c r="AO227">
        <v>229338837.5</v>
      </c>
      <c r="AP227">
        <v>226121886.69999999</v>
      </c>
      <c r="AQ227">
        <v>223003275</v>
      </c>
      <c r="AR227">
        <v>219923691</v>
      </c>
      <c r="AS227">
        <v>217803150.40000001</v>
      </c>
      <c r="AT227">
        <v>215901346.40000001</v>
      </c>
      <c r="AU227">
        <v>214115220.59999999</v>
      </c>
      <c r="AV227">
        <v>212460786.30000001</v>
      </c>
      <c r="AW227">
        <v>211131209.30000001</v>
      </c>
    </row>
    <row r="228" spans="2:49" x14ac:dyDescent="0.2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274.6565579</v>
      </c>
      <c r="G228">
        <v>275.48048519999998</v>
      </c>
      <c r="H228">
        <v>264.16302789999997</v>
      </c>
      <c r="I228">
        <v>273.11466039999999</v>
      </c>
      <c r="J228">
        <v>274.76850810000002</v>
      </c>
      <c r="K228">
        <v>269.84184370000003</v>
      </c>
      <c r="L228">
        <v>265.22049390000001</v>
      </c>
      <c r="M228">
        <v>262.68726720000001</v>
      </c>
      <c r="N228">
        <v>258.97539490000003</v>
      </c>
      <c r="O228">
        <v>257.75031310000003</v>
      </c>
      <c r="P228">
        <v>256.94372090000002</v>
      </c>
      <c r="Q228">
        <v>256.08401509999999</v>
      </c>
      <c r="R228">
        <v>253.593512</v>
      </c>
      <c r="S228">
        <v>245.09083179999999</v>
      </c>
      <c r="T228">
        <v>240.769813</v>
      </c>
      <c r="U228">
        <v>236.63419429999999</v>
      </c>
      <c r="V228">
        <v>232.26829090000001</v>
      </c>
      <c r="W228">
        <v>237.2335041</v>
      </c>
      <c r="X228">
        <v>243.00792910000001</v>
      </c>
      <c r="Y228">
        <v>242.25934340000001</v>
      </c>
      <c r="Z228">
        <v>242.1157034</v>
      </c>
      <c r="AA228">
        <v>242.29507960000001</v>
      </c>
      <c r="AB228">
        <v>242.38025930000001</v>
      </c>
      <c r="AC228">
        <v>242.5850016</v>
      </c>
      <c r="AD228">
        <v>238.9337347</v>
      </c>
      <c r="AE228">
        <v>235.47280699999999</v>
      </c>
      <c r="AF228">
        <v>233.64454119999999</v>
      </c>
      <c r="AG228">
        <v>230.91024780000001</v>
      </c>
      <c r="AH228">
        <v>228.2715077</v>
      </c>
      <c r="AI228">
        <v>225.92698590000001</v>
      </c>
      <c r="AJ228">
        <v>223.6029011</v>
      </c>
      <c r="AK228">
        <v>221.30943740000001</v>
      </c>
      <c r="AL228">
        <v>219.0942058</v>
      </c>
      <c r="AM228">
        <v>216.8946272</v>
      </c>
      <c r="AN228">
        <v>214.7242359</v>
      </c>
      <c r="AO228">
        <v>212.47506469999999</v>
      </c>
      <c r="AP228">
        <v>210.2135332</v>
      </c>
      <c r="AQ228">
        <v>207.974974</v>
      </c>
      <c r="AR228">
        <v>205.7431363</v>
      </c>
      <c r="AS228">
        <v>204.27015800000001</v>
      </c>
      <c r="AT228">
        <v>202.78278700000001</v>
      </c>
      <c r="AU228">
        <v>201.2856836</v>
      </c>
      <c r="AV228">
        <v>199.78241080000001</v>
      </c>
      <c r="AW228">
        <v>198.33281640000001</v>
      </c>
    </row>
    <row r="229" spans="2:49" x14ac:dyDescent="0.2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5.7821306249999997</v>
      </c>
      <c r="G229">
        <v>4.9984655929999997</v>
      </c>
      <c r="H229">
        <v>4.2429931559999998</v>
      </c>
      <c r="I229">
        <v>4.4961030519999996</v>
      </c>
      <c r="J229">
        <v>4.3650915660000003</v>
      </c>
      <c r="K229">
        <v>4.1532428140000004</v>
      </c>
      <c r="L229">
        <v>4.3660046030000004</v>
      </c>
      <c r="M229">
        <v>4.517999552</v>
      </c>
      <c r="N229">
        <v>4.5160607840000004</v>
      </c>
      <c r="O229">
        <v>3.8665350260000002</v>
      </c>
      <c r="P229">
        <v>3.2130195370000001</v>
      </c>
      <c r="Q229">
        <v>2.8049046369999999</v>
      </c>
      <c r="R229">
        <v>2.6098663289999999</v>
      </c>
      <c r="S229">
        <v>2.425626684</v>
      </c>
      <c r="T229">
        <v>2.3433736399999998</v>
      </c>
      <c r="U229">
        <v>2.3479291629999999</v>
      </c>
      <c r="V229">
        <v>2.3941051820000001</v>
      </c>
      <c r="W229">
        <v>2.4400036279999999</v>
      </c>
      <c r="X229">
        <v>2.4824213770000001</v>
      </c>
      <c r="Y229">
        <v>2.5126858259999998</v>
      </c>
      <c r="Z229">
        <v>2.5436591289999999</v>
      </c>
      <c r="AA229">
        <v>2.5749314729999999</v>
      </c>
      <c r="AB229">
        <v>2.6084178520000001</v>
      </c>
      <c r="AC229">
        <v>2.644395088</v>
      </c>
      <c r="AD229">
        <v>2.68066491</v>
      </c>
      <c r="AE229">
        <v>2.7169437969999999</v>
      </c>
      <c r="AF229">
        <v>2.7531167050000001</v>
      </c>
      <c r="AG229">
        <v>2.7891922459999998</v>
      </c>
      <c r="AH229">
        <v>2.8258772520000002</v>
      </c>
      <c r="AI229">
        <v>2.8622205649999999</v>
      </c>
      <c r="AJ229">
        <v>2.8990308589999998</v>
      </c>
      <c r="AK229">
        <v>2.937018262</v>
      </c>
      <c r="AL229">
        <v>2.9755346870000001</v>
      </c>
      <c r="AM229">
        <v>3.014475832</v>
      </c>
      <c r="AN229">
        <v>3.0507399209999999</v>
      </c>
      <c r="AO229">
        <v>3.0851255609999999</v>
      </c>
      <c r="AP229">
        <v>3.1182258639999998</v>
      </c>
      <c r="AQ229">
        <v>3.150911276</v>
      </c>
      <c r="AR229">
        <v>3.1825090660000002</v>
      </c>
      <c r="AS229">
        <v>3.2177742230000002</v>
      </c>
      <c r="AT229">
        <v>3.2542639709999999</v>
      </c>
      <c r="AU229">
        <v>3.2914676740000002</v>
      </c>
      <c r="AV229">
        <v>3.3293482189999999</v>
      </c>
      <c r="AW229">
        <v>3.3699878719999998</v>
      </c>
    </row>
    <row r="230" spans="2:49" x14ac:dyDescent="0.2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5.7821306249999997</v>
      </c>
      <c r="G230">
        <v>4.9984655929999997</v>
      </c>
      <c r="H230">
        <v>4.2429931559999998</v>
      </c>
      <c r="I230">
        <v>4.4961030519999996</v>
      </c>
      <c r="J230">
        <v>4.3650915660000003</v>
      </c>
      <c r="K230">
        <v>4.1532428140000004</v>
      </c>
      <c r="L230">
        <v>4.3660046030000004</v>
      </c>
      <c r="M230">
        <v>4.517999552</v>
      </c>
      <c r="N230">
        <v>4.5160607840000004</v>
      </c>
      <c r="O230">
        <v>3.8665350260000002</v>
      </c>
      <c r="P230">
        <v>3.2130195370000001</v>
      </c>
      <c r="Q230">
        <v>2.8049046369999999</v>
      </c>
      <c r="R230">
        <v>2.6098663289999999</v>
      </c>
      <c r="S230">
        <v>2.425626684</v>
      </c>
      <c r="T230">
        <v>2.3433736399999998</v>
      </c>
      <c r="U230">
        <v>2.3479291629999999</v>
      </c>
      <c r="V230">
        <v>2.3941051820000001</v>
      </c>
      <c r="W230">
        <v>2.4400036279999999</v>
      </c>
      <c r="X230">
        <v>2.4824213770000001</v>
      </c>
      <c r="Y230">
        <v>2.5126858259999998</v>
      </c>
      <c r="Z230">
        <v>2.5436591289999999</v>
      </c>
      <c r="AA230">
        <v>2.5749314729999999</v>
      </c>
      <c r="AB230">
        <v>2.6084178520000001</v>
      </c>
      <c r="AC230">
        <v>2.644395088</v>
      </c>
      <c r="AD230">
        <v>2.68066491</v>
      </c>
      <c r="AE230">
        <v>2.7169437969999999</v>
      </c>
      <c r="AF230">
        <v>2.7531167050000001</v>
      </c>
      <c r="AG230">
        <v>2.7891922459999998</v>
      </c>
      <c r="AH230">
        <v>2.8258772520000002</v>
      </c>
      <c r="AI230">
        <v>2.8622205649999999</v>
      </c>
      <c r="AJ230">
        <v>2.8990308589999998</v>
      </c>
      <c r="AK230">
        <v>2.937018262</v>
      </c>
      <c r="AL230">
        <v>2.9755346870000001</v>
      </c>
      <c r="AM230">
        <v>3.014475832</v>
      </c>
      <c r="AN230">
        <v>3.0507399209999999</v>
      </c>
      <c r="AO230">
        <v>3.0851255609999999</v>
      </c>
      <c r="AP230">
        <v>3.1182258639999998</v>
      </c>
      <c r="AQ230">
        <v>3.150911276</v>
      </c>
      <c r="AR230">
        <v>3.1825090660000002</v>
      </c>
      <c r="AS230">
        <v>3.2177742230000002</v>
      </c>
      <c r="AT230">
        <v>3.2542639709999999</v>
      </c>
      <c r="AU230">
        <v>3.2914676740000002</v>
      </c>
      <c r="AV230">
        <v>3.3293482189999999</v>
      </c>
      <c r="AW230">
        <v>3.3699878719999998</v>
      </c>
    </row>
    <row r="231" spans="2:49" x14ac:dyDescent="0.2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88.335089379999999</v>
      </c>
      <c r="G231">
        <v>84.506169850000006</v>
      </c>
      <c r="H231">
        <v>80.650803719999999</v>
      </c>
      <c r="I231">
        <v>80.194748160000003</v>
      </c>
      <c r="J231">
        <v>78.24304927</v>
      </c>
      <c r="K231">
        <v>74.102449640000003</v>
      </c>
      <c r="L231">
        <v>71.510652769999894</v>
      </c>
      <c r="M231">
        <v>70.396371590000001</v>
      </c>
      <c r="N231">
        <v>69.962534239999997</v>
      </c>
      <c r="O231">
        <v>70.35069317</v>
      </c>
      <c r="P231">
        <v>69.241117520000003</v>
      </c>
      <c r="Q231">
        <v>67.295085450000002</v>
      </c>
      <c r="R231">
        <v>66.484726350000003</v>
      </c>
      <c r="S231">
        <v>65.473449439999996</v>
      </c>
      <c r="T231">
        <v>64.926945480000001</v>
      </c>
      <c r="U231">
        <v>64.699468580000001</v>
      </c>
      <c r="V231">
        <v>64.703568230000002</v>
      </c>
      <c r="W231">
        <v>63.326184640000001</v>
      </c>
      <c r="X231">
        <v>61.844764529999999</v>
      </c>
      <c r="Y231">
        <v>60.400289110000003</v>
      </c>
      <c r="Z231">
        <v>59.113589519999998</v>
      </c>
      <c r="AA231">
        <v>57.93783526</v>
      </c>
      <c r="AB231">
        <v>56.854909149999997</v>
      </c>
      <c r="AC231">
        <v>55.824780220000001</v>
      </c>
      <c r="AD231">
        <v>54.832913470000001</v>
      </c>
      <c r="AE231">
        <v>53.840484519999997</v>
      </c>
      <c r="AF231">
        <v>52.76009397</v>
      </c>
      <c r="AG231">
        <v>51.735538099999999</v>
      </c>
      <c r="AH231">
        <v>50.713896980000001</v>
      </c>
      <c r="AI231">
        <v>49.668798099999997</v>
      </c>
      <c r="AJ231">
        <v>48.624960590000001</v>
      </c>
      <c r="AK231">
        <v>47.597384079999998</v>
      </c>
      <c r="AL231">
        <v>46.58840902</v>
      </c>
      <c r="AM231">
        <v>45.5937883</v>
      </c>
      <c r="AN231">
        <v>44.558867900000003</v>
      </c>
      <c r="AO231">
        <v>43.521821619999997</v>
      </c>
      <c r="AP231">
        <v>42.493901569999998</v>
      </c>
      <c r="AQ231">
        <v>41.491060920000002</v>
      </c>
      <c r="AR231">
        <v>40.507504400000002</v>
      </c>
      <c r="AS231">
        <v>39.539748639999999</v>
      </c>
      <c r="AT231">
        <v>38.607291830000001</v>
      </c>
      <c r="AU231">
        <v>37.711057709999999</v>
      </c>
      <c r="AV231">
        <v>36.856665200000002</v>
      </c>
      <c r="AW231">
        <v>36.07426967</v>
      </c>
    </row>
    <row r="232" spans="2:49" x14ac:dyDescent="0.2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1.1066762139999999</v>
      </c>
      <c r="G232">
        <v>1.4527453210000001</v>
      </c>
      <c r="H232">
        <v>1.764359631</v>
      </c>
      <c r="I232">
        <v>2.1319666709999998</v>
      </c>
      <c r="J232">
        <v>2.4648136909999998</v>
      </c>
      <c r="K232">
        <v>2.7030812740000001</v>
      </c>
      <c r="L232">
        <v>2.9681193719999999</v>
      </c>
      <c r="M232">
        <v>3.2792111959999999</v>
      </c>
      <c r="N232">
        <v>3.617184322</v>
      </c>
      <c r="O232">
        <v>3.8459253219999998</v>
      </c>
      <c r="P232">
        <v>4.0024392070000001</v>
      </c>
      <c r="Q232">
        <v>4.1131361200000001</v>
      </c>
      <c r="R232">
        <v>4.2967642179999999</v>
      </c>
      <c r="S232">
        <v>3.2596424719999999</v>
      </c>
      <c r="T232">
        <v>3.4175529560000002</v>
      </c>
      <c r="U232">
        <v>3.5865213520000001</v>
      </c>
      <c r="V232">
        <v>3.7642546229999998</v>
      </c>
      <c r="W232">
        <v>3.798586866</v>
      </c>
      <c r="X232">
        <v>3.822429632</v>
      </c>
      <c r="Y232">
        <v>3.7290163270000001</v>
      </c>
      <c r="Z232">
        <v>3.6455278359999999</v>
      </c>
      <c r="AA232">
        <v>3.5690460850000001</v>
      </c>
      <c r="AB232">
        <v>3.498953357</v>
      </c>
      <c r="AC232">
        <v>3.4323020130000002</v>
      </c>
      <c r="AD232">
        <v>3.3631021759999999</v>
      </c>
      <c r="AE232">
        <v>3.2940302680000002</v>
      </c>
      <c r="AF232">
        <v>3.2247217240000001</v>
      </c>
      <c r="AG232">
        <v>3.155502813</v>
      </c>
      <c r="AH232">
        <v>3.0865722619999998</v>
      </c>
      <c r="AI232">
        <v>3.0212102889999999</v>
      </c>
      <c r="AJ232">
        <v>2.9560723339999999</v>
      </c>
      <c r="AK232">
        <v>2.8920701360000001</v>
      </c>
      <c r="AL232">
        <v>2.8284243770000002</v>
      </c>
      <c r="AM232">
        <v>2.7658105979999998</v>
      </c>
      <c r="AN232">
        <v>2.7113683929999999</v>
      </c>
      <c r="AO232">
        <v>2.656792206</v>
      </c>
      <c r="AP232">
        <v>2.6027648139999999</v>
      </c>
      <c r="AQ232">
        <v>2.550267098</v>
      </c>
      <c r="AR232">
        <v>2.4989527850000002</v>
      </c>
      <c r="AS232">
        <v>2.4514143769999999</v>
      </c>
      <c r="AT232">
        <v>2.4057561760000001</v>
      </c>
      <c r="AU232">
        <v>2.362058663</v>
      </c>
      <c r="AV232">
        <v>2.320700263</v>
      </c>
      <c r="AW232">
        <v>2.2836214259999998</v>
      </c>
    </row>
    <row r="233" spans="2:49" x14ac:dyDescent="0.2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88.335089379999999</v>
      </c>
      <c r="G233">
        <v>84.506169850000006</v>
      </c>
      <c r="H233">
        <v>80.650803719999999</v>
      </c>
      <c r="I233">
        <v>80.194748160000003</v>
      </c>
      <c r="J233">
        <v>78.24304927</v>
      </c>
      <c r="K233">
        <v>74.102449640000003</v>
      </c>
      <c r="L233">
        <v>71.510652769999894</v>
      </c>
      <c r="M233">
        <v>70.396371590000001</v>
      </c>
      <c r="N233">
        <v>69.962534239999997</v>
      </c>
      <c r="O233">
        <v>70.35069317</v>
      </c>
      <c r="P233">
        <v>69.241117520000003</v>
      </c>
      <c r="Q233">
        <v>67.295085450000002</v>
      </c>
      <c r="R233">
        <v>66.484726350000003</v>
      </c>
      <c r="S233">
        <v>65.473449439999996</v>
      </c>
      <c r="T233">
        <v>64.926945480000001</v>
      </c>
      <c r="U233">
        <v>64.699468580000001</v>
      </c>
      <c r="V233">
        <v>64.703568230000002</v>
      </c>
      <c r="W233">
        <v>63.326184640000001</v>
      </c>
      <c r="X233">
        <v>61.844764529999999</v>
      </c>
      <c r="Y233">
        <v>60.400289110000003</v>
      </c>
      <c r="Z233">
        <v>59.113589519999998</v>
      </c>
      <c r="AA233">
        <v>57.93783526</v>
      </c>
      <c r="AB233">
        <v>56.854909149999997</v>
      </c>
      <c r="AC233">
        <v>55.824780220000001</v>
      </c>
      <c r="AD233">
        <v>54.832913470000001</v>
      </c>
      <c r="AE233">
        <v>53.840484519999997</v>
      </c>
      <c r="AF233">
        <v>52.76009397</v>
      </c>
      <c r="AG233">
        <v>51.735538099999999</v>
      </c>
      <c r="AH233">
        <v>50.713896980000001</v>
      </c>
      <c r="AI233">
        <v>49.668798099999997</v>
      </c>
      <c r="AJ233">
        <v>48.624960590000001</v>
      </c>
      <c r="AK233">
        <v>47.597384079999998</v>
      </c>
      <c r="AL233">
        <v>46.58840902</v>
      </c>
      <c r="AM233">
        <v>45.5937883</v>
      </c>
      <c r="AN233">
        <v>44.558867900000003</v>
      </c>
      <c r="AO233">
        <v>43.521821619999997</v>
      </c>
      <c r="AP233">
        <v>42.493901569999998</v>
      </c>
      <c r="AQ233">
        <v>41.491060920000002</v>
      </c>
      <c r="AR233">
        <v>40.507504400000002</v>
      </c>
      <c r="AS233">
        <v>39.539748639999999</v>
      </c>
      <c r="AT233">
        <v>38.607291830000001</v>
      </c>
      <c r="AU233">
        <v>37.711057709999999</v>
      </c>
      <c r="AV233">
        <v>36.856665200000002</v>
      </c>
      <c r="AW233">
        <v>36.07426967</v>
      </c>
    </row>
    <row r="234" spans="2:49" x14ac:dyDescent="0.2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1.1066762139999999</v>
      </c>
      <c r="G234">
        <v>1.4527453210000001</v>
      </c>
      <c r="H234">
        <v>1.764359631</v>
      </c>
      <c r="I234">
        <v>2.1319666709999998</v>
      </c>
      <c r="J234">
        <v>2.4648136909999998</v>
      </c>
      <c r="K234">
        <v>2.7030812740000001</v>
      </c>
      <c r="L234">
        <v>2.9681193719999999</v>
      </c>
      <c r="M234">
        <v>3.2792111959999999</v>
      </c>
      <c r="N234">
        <v>3.617184322</v>
      </c>
      <c r="O234">
        <v>3.8459253219999998</v>
      </c>
      <c r="P234">
        <v>4.0024392070000001</v>
      </c>
      <c r="Q234">
        <v>4.1131361200000001</v>
      </c>
      <c r="R234">
        <v>4.2967642179999999</v>
      </c>
      <c r="S234">
        <v>3.2596424719999999</v>
      </c>
      <c r="T234">
        <v>3.4175529560000002</v>
      </c>
      <c r="U234">
        <v>3.5865213520000001</v>
      </c>
      <c r="V234">
        <v>3.7642546229999998</v>
      </c>
      <c r="W234">
        <v>3.798586866</v>
      </c>
      <c r="X234">
        <v>3.822429632</v>
      </c>
      <c r="Y234">
        <v>3.7290163270000001</v>
      </c>
      <c r="Z234">
        <v>3.6455278359999999</v>
      </c>
      <c r="AA234">
        <v>3.5690460850000001</v>
      </c>
      <c r="AB234">
        <v>3.498953357</v>
      </c>
      <c r="AC234">
        <v>3.4323020130000002</v>
      </c>
      <c r="AD234">
        <v>3.3631021759999999</v>
      </c>
      <c r="AE234">
        <v>3.2940302680000002</v>
      </c>
      <c r="AF234">
        <v>3.2247217240000001</v>
      </c>
      <c r="AG234">
        <v>3.155502813</v>
      </c>
      <c r="AH234">
        <v>3.0865722619999998</v>
      </c>
      <c r="AI234">
        <v>3.0212102889999999</v>
      </c>
      <c r="AJ234">
        <v>2.9560723339999999</v>
      </c>
      <c r="AK234">
        <v>2.8920701360000001</v>
      </c>
      <c r="AL234">
        <v>2.8284243770000002</v>
      </c>
      <c r="AM234">
        <v>2.7658105979999998</v>
      </c>
      <c r="AN234">
        <v>2.7113683929999999</v>
      </c>
      <c r="AO234">
        <v>2.656792206</v>
      </c>
      <c r="AP234">
        <v>2.6027648139999999</v>
      </c>
      <c r="AQ234">
        <v>2.550267098</v>
      </c>
      <c r="AR234">
        <v>2.4989527850000002</v>
      </c>
      <c r="AS234">
        <v>2.4514143769999999</v>
      </c>
      <c r="AT234">
        <v>2.4057561760000001</v>
      </c>
      <c r="AU234">
        <v>2.362058663</v>
      </c>
      <c r="AV234">
        <v>2.320700263</v>
      </c>
      <c r="AW234">
        <v>2.2836214259999998</v>
      </c>
    </row>
    <row r="235" spans="2:49" x14ac:dyDescent="0.2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123.46854949999999</v>
      </c>
      <c r="G235">
        <v>128.82427770000001</v>
      </c>
      <c r="H235">
        <v>124.0361707</v>
      </c>
      <c r="I235">
        <v>131.30664340000001</v>
      </c>
      <c r="J235">
        <v>134.0658913</v>
      </c>
      <c r="K235">
        <v>134.20908990000001</v>
      </c>
      <c r="L235">
        <v>132.36799859999999</v>
      </c>
      <c r="M235">
        <v>130.4838699</v>
      </c>
      <c r="N235">
        <v>126.6392783</v>
      </c>
      <c r="O235">
        <v>123.7370135</v>
      </c>
      <c r="P235">
        <v>123.227125</v>
      </c>
      <c r="Q235">
        <v>124.06847380000001</v>
      </c>
      <c r="R235">
        <v>122.0601607</v>
      </c>
      <c r="S235">
        <v>115.8768233</v>
      </c>
      <c r="T235">
        <v>113.984514</v>
      </c>
      <c r="U235">
        <v>111.1694871</v>
      </c>
      <c r="V235">
        <v>107.640817</v>
      </c>
      <c r="W235">
        <v>113.6176227</v>
      </c>
      <c r="X235">
        <v>120.45653540000001</v>
      </c>
      <c r="Y235">
        <v>120.67912990000001</v>
      </c>
      <c r="Z235">
        <v>121.2769498</v>
      </c>
      <c r="AA235">
        <v>122.0902495</v>
      </c>
      <c r="AB235">
        <v>122.80820060000001</v>
      </c>
      <c r="AC235">
        <v>123.5935834</v>
      </c>
      <c r="AD235">
        <v>120.3091854</v>
      </c>
      <c r="AE235">
        <v>117.21036170000001</v>
      </c>
      <c r="AF235">
        <v>115.6109577</v>
      </c>
      <c r="AG235">
        <v>113.1351471</v>
      </c>
      <c r="AH235">
        <v>110.7428864</v>
      </c>
      <c r="AI235">
        <v>108.49863139999999</v>
      </c>
      <c r="AJ235">
        <v>106.2860103</v>
      </c>
      <c r="AK235">
        <v>104.0973864</v>
      </c>
      <c r="AL235">
        <v>101.88641819999999</v>
      </c>
      <c r="AM235">
        <v>99.692713499999996</v>
      </c>
      <c r="AN235">
        <v>97.60079279</v>
      </c>
      <c r="AO235">
        <v>95.477890099999996</v>
      </c>
      <c r="AP235">
        <v>93.352464929999996</v>
      </c>
      <c r="AQ235">
        <v>91.228638369999999</v>
      </c>
      <c r="AR235">
        <v>89.102927070000007</v>
      </c>
      <c r="AS235">
        <v>87.150884050000002</v>
      </c>
      <c r="AT235">
        <v>85.160648620000003</v>
      </c>
      <c r="AU235">
        <v>83.134088770000005</v>
      </c>
      <c r="AV235">
        <v>81.06727952</v>
      </c>
      <c r="AW235">
        <v>78.96343048</v>
      </c>
    </row>
    <row r="236" spans="2:49" x14ac:dyDescent="0.25">
      <c r="B236" t="s">
        <v>335</v>
      </c>
      <c r="C236">
        <v>1.2736350545564401</v>
      </c>
      <c r="D236">
        <v>1.2940836773262701</v>
      </c>
      <c r="E236">
        <v>1.321055477</v>
      </c>
      <c r="F236">
        <v>1.246038752</v>
      </c>
      <c r="G236">
        <v>1.176683417</v>
      </c>
      <c r="H236">
        <v>1.025429632</v>
      </c>
      <c r="I236">
        <v>0.98253689389999999</v>
      </c>
      <c r="J236">
        <v>0.91776715269999998</v>
      </c>
      <c r="K236">
        <v>0.84048948950000002</v>
      </c>
      <c r="L236">
        <v>0.75832157950000001</v>
      </c>
      <c r="M236">
        <v>0.68380302770000001</v>
      </c>
      <c r="N236">
        <v>0.60705763930000001</v>
      </c>
      <c r="O236">
        <v>0.54190302010000002</v>
      </c>
      <c r="P236">
        <v>0.49302105819999997</v>
      </c>
      <c r="Q236">
        <v>0.45345473489999999</v>
      </c>
      <c r="R236">
        <v>0.40750718759999999</v>
      </c>
      <c r="S236">
        <v>0.36744969350000001</v>
      </c>
      <c r="T236">
        <v>0.58828551659999995</v>
      </c>
      <c r="U236">
        <v>0.78512191480000004</v>
      </c>
      <c r="V236">
        <v>0.9558263266</v>
      </c>
      <c r="W236">
        <v>0.8719410098</v>
      </c>
      <c r="X236">
        <v>0.78116844829999998</v>
      </c>
      <c r="Y236">
        <v>0.77650891399999999</v>
      </c>
      <c r="Z236">
        <v>0.77420774579999996</v>
      </c>
      <c r="AA236">
        <v>0.77319550950000004</v>
      </c>
      <c r="AB236">
        <v>0.77172487059999995</v>
      </c>
      <c r="AC236">
        <v>0.77060552280000005</v>
      </c>
      <c r="AD236">
        <v>0.77544461840000001</v>
      </c>
      <c r="AE236">
        <v>0.78067774649999999</v>
      </c>
      <c r="AF236">
        <v>0.79447434130000005</v>
      </c>
      <c r="AG236">
        <v>0.80377833909999996</v>
      </c>
      <c r="AH236">
        <v>0.81315971880000004</v>
      </c>
      <c r="AI236">
        <v>0.8057760531</v>
      </c>
      <c r="AJ236">
        <v>0.7985330786</v>
      </c>
      <c r="AK236">
        <v>0.79137670780000002</v>
      </c>
      <c r="AL236">
        <v>0.78423466630000005</v>
      </c>
      <c r="AM236">
        <v>0.77714817049999996</v>
      </c>
      <c r="AN236">
        <v>0.78909575669999998</v>
      </c>
      <c r="AO236">
        <v>0.80067224790000002</v>
      </c>
      <c r="AP236">
        <v>0.81208947399999998</v>
      </c>
      <c r="AQ236" s="39">
        <v>0.82337377499999997</v>
      </c>
      <c r="AR236" s="39">
        <v>0.83448495990000005</v>
      </c>
      <c r="AS236" s="39">
        <v>0.84243381809999995</v>
      </c>
      <c r="AT236" s="39">
        <v>0.85025412099999997</v>
      </c>
      <c r="AU236" s="39">
        <v>0.85794931969999999</v>
      </c>
      <c r="AV236" s="39">
        <v>0.86546183129999998</v>
      </c>
      <c r="AW236" s="39">
        <v>0.87280511979999997</v>
      </c>
    </row>
    <row r="237" spans="2:49" x14ac:dyDescent="0.2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3.564672404</v>
      </c>
      <c r="G237">
        <v>3.5475999909999998</v>
      </c>
      <c r="H237">
        <v>3.2582521729999998</v>
      </c>
      <c r="I237">
        <v>3.2904062010000001</v>
      </c>
      <c r="J237">
        <v>3.256223366</v>
      </c>
      <c r="K237">
        <v>3.1593455260000001</v>
      </c>
      <c r="L237">
        <v>3.019976212</v>
      </c>
      <c r="M237">
        <v>2.8851505579999999</v>
      </c>
      <c r="N237">
        <v>2.7136686000000001</v>
      </c>
      <c r="O237">
        <v>2.9511657549999999</v>
      </c>
      <c r="P237">
        <v>3.271240669</v>
      </c>
      <c r="Q237">
        <v>3.6659486459999999</v>
      </c>
      <c r="R237">
        <v>4.0144320540000002</v>
      </c>
      <c r="S237">
        <v>6.453919355</v>
      </c>
      <c r="T237">
        <v>4.8249478440000004</v>
      </c>
      <c r="U237">
        <v>3.2816478779999998</v>
      </c>
      <c r="V237">
        <v>1.855046089</v>
      </c>
      <c r="W237">
        <v>1.8616268439999999</v>
      </c>
      <c r="X237">
        <v>1.8746865859999999</v>
      </c>
      <c r="Y237">
        <v>1.8621071279999999</v>
      </c>
      <c r="Z237">
        <v>1.85529082</v>
      </c>
      <c r="AA237">
        <v>1.8516663099999999</v>
      </c>
      <c r="AB237">
        <v>1.8477432629999999</v>
      </c>
      <c r="AC237">
        <v>1.844661265</v>
      </c>
      <c r="AD237">
        <v>1.8244717610000001</v>
      </c>
      <c r="AE237">
        <v>1.80574477</v>
      </c>
      <c r="AF237">
        <v>1.8178312839999999</v>
      </c>
      <c r="AG237">
        <v>1.812199705</v>
      </c>
      <c r="AH237">
        <v>1.807021395</v>
      </c>
      <c r="AI237">
        <v>1.80479933</v>
      </c>
      <c r="AJ237">
        <v>1.8025165569999999</v>
      </c>
      <c r="AK237">
        <v>1.800056329</v>
      </c>
      <c r="AL237">
        <v>1.798602407</v>
      </c>
      <c r="AM237">
        <v>1.796925517</v>
      </c>
      <c r="AN237">
        <v>1.7983297629999999</v>
      </c>
      <c r="AO237">
        <v>1.7988608770000001</v>
      </c>
      <c r="AP237">
        <v>1.7990172659999999</v>
      </c>
      <c r="AQ237">
        <v>1.7988645640000001</v>
      </c>
      <c r="AR237">
        <v>1.7983214199999999</v>
      </c>
      <c r="AS237">
        <v>2.4693174490000001</v>
      </c>
      <c r="AT237">
        <v>3.1391931500000001</v>
      </c>
      <c r="AU237">
        <v>3.8075068710000002</v>
      </c>
      <c r="AV237">
        <v>4.4735255980000002</v>
      </c>
      <c r="AW237">
        <v>5.1367828070000003</v>
      </c>
    </row>
    <row r="238" spans="2:49" x14ac:dyDescent="0.2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5.119999419</v>
      </c>
      <c r="G238">
        <v>4.9858263770000004</v>
      </c>
      <c r="H238">
        <v>4.4804592940000001</v>
      </c>
      <c r="I238">
        <v>4.426950798</v>
      </c>
      <c r="J238">
        <v>4.2641011039999999</v>
      </c>
      <c r="K238">
        <v>4.0268590230000001</v>
      </c>
      <c r="L238">
        <v>3.7465083840000002</v>
      </c>
      <c r="M238">
        <v>3.4837218189999999</v>
      </c>
      <c r="N238">
        <v>3.189198368</v>
      </c>
      <c r="O238">
        <v>2.909322789</v>
      </c>
      <c r="P238">
        <v>2.7045271450000001</v>
      </c>
      <c r="Q238">
        <v>2.5412973019999998</v>
      </c>
      <c r="R238">
        <v>2.3328982659999999</v>
      </c>
      <c r="S238">
        <v>1.0127086300000001</v>
      </c>
      <c r="T238">
        <v>0.81164196129999999</v>
      </c>
      <c r="U238">
        <v>0.61996042240000004</v>
      </c>
      <c r="V238">
        <v>0.44172398660000001</v>
      </c>
      <c r="W238">
        <v>0.3681769513</v>
      </c>
      <c r="X238">
        <v>0.28677515069999998</v>
      </c>
      <c r="Y238">
        <v>0.28721820770000001</v>
      </c>
      <c r="Z238">
        <v>0.2885574467</v>
      </c>
      <c r="AA238">
        <v>0.29041217050000001</v>
      </c>
      <c r="AB238">
        <v>0.29202521910000001</v>
      </c>
      <c r="AC238">
        <v>0.29379859009999998</v>
      </c>
      <c r="AD238">
        <v>0.29172930380000001</v>
      </c>
      <c r="AE238">
        <v>0.28991016679999998</v>
      </c>
      <c r="AF238">
        <v>0.29178015979999999</v>
      </c>
      <c r="AG238">
        <v>0.29159329709999998</v>
      </c>
      <c r="AH238">
        <v>0.2914927209</v>
      </c>
      <c r="AI238">
        <v>0.29194445940000002</v>
      </c>
      <c r="AJ238">
        <v>0.2924002127</v>
      </c>
      <c r="AK238">
        <v>0.29284129170000001</v>
      </c>
      <c r="AL238">
        <v>0.29340499219999999</v>
      </c>
      <c r="AM238">
        <v>0.29394605480000002</v>
      </c>
      <c r="AN238">
        <v>0.29506675129999999</v>
      </c>
      <c r="AO238">
        <v>0.29605940990000001</v>
      </c>
      <c r="AP238">
        <v>0.29700534140000001</v>
      </c>
      <c r="AQ238">
        <v>0.29791518900000002</v>
      </c>
      <c r="AR238">
        <v>0.2987753065</v>
      </c>
      <c r="AS238">
        <v>0.30052679259999998</v>
      </c>
      <c r="AT238">
        <v>0.30222414260000002</v>
      </c>
      <c r="AU238">
        <v>0.3038691999</v>
      </c>
      <c r="AV238">
        <v>0.30544223669999998</v>
      </c>
      <c r="AW238">
        <v>0.30694878419999999</v>
      </c>
    </row>
    <row r="239" spans="2:49" x14ac:dyDescent="0.2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0.60866247799999995</v>
      </c>
      <c r="G239">
        <v>0.8377960283</v>
      </c>
      <c r="H239">
        <v>0.97273102580000004</v>
      </c>
      <c r="I239">
        <v>1.175895672</v>
      </c>
      <c r="J239">
        <v>1.373444052</v>
      </c>
      <c r="K239">
        <v>1.529031129</v>
      </c>
      <c r="L239">
        <v>1.6383897670000001</v>
      </c>
      <c r="M239">
        <v>1.7182386970000001</v>
      </c>
      <c r="N239">
        <v>1.7381686220000001</v>
      </c>
      <c r="O239">
        <v>1.964756087</v>
      </c>
      <c r="P239">
        <v>2.2636512149999999</v>
      </c>
      <c r="Q239">
        <v>2.6367404790000002</v>
      </c>
      <c r="R239">
        <v>3.0011736689999999</v>
      </c>
      <c r="S239">
        <v>4.1236600059999997</v>
      </c>
      <c r="T239">
        <v>4.2918571710000002</v>
      </c>
      <c r="U239">
        <v>4.4103398030000003</v>
      </c>
      <c r="V239">
        <v>4.4829691939999998</v>
      </c>
      <c r="W239">
        <v>5.0212369680000002</v>
      </c>
      <c r="X239">
        <v>5.6125864129999998</v>
      </c>
      <c r="Y239">
        <v>6.0013745509999996</v>
      </c>
      <c r="Z239">
        <v>6.4122316499999998</v>
      </c>
      <c r="AA239">
        <v>6.8397884959999997</v>
      </c>
      <c r="AB239">
        <v>7.145225816</v>
      </c>
      <c r="AC239">
        <v>7.4579550250000004</v>
      </c>
      <c r="AD239">
        <v>7.8614778919999999</v>
      </c>
      <c r="AE239">
        <v>8.2687274859999995</v>
      </c>
      <c r="AF239">
        <v>8.6803130250000002</v>
      </c>
      <c r="AG239">
        <v>9.1116566090000006</v>
      </c>
      <c r="AH239">
        <v>9.5443902999999999</v>
      </c>
      <c r="AI239">
        <v>10.001637949999999</v>
      </c>
      <c r="AJ239">
        <v>10.459495370000001</v>
      </c>
      <c r="AK239">
        <v>10.91743971</v>
      </c>
      <c r="AL239">
        <v>11.39270001</v>
      </c>
      <c r="AM239">
        <v>11.867996789999999</v>
      </c>
      <c r="AN239">
        <v>12.36710068</v>
      </c>
      <c r="AO239">
        <v>12.86327837</v>
      </c>
      <c r="AP239">
        <v>13.359673839999999</v>
      </c>
      <c r="AQ239">
        <v>13.85664425</v>
      </c>
      <c r="AR239">
        <v>14.35344587</v>
      </c>
      <c r="AS239">
        <v>14.8727087</v>
      </c>
      <c r="AT239">
        <v>15.393976029999999</v>
      </c>
      <c r="AU239">
        <v>15.917115600000001</v>
      </c>
      <c r="AV239">
        <v>16.44084526</v>
      </c>
      <c r="AW239">
        <v>16.965165500000001</v>
      </c>
    </row>
    <row r="240" spans="2:49" x14ac:dyDescent="0.2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0.1047221346</v>
      </c>
      <c r="G240">
        <v>0.13244020910000001</v>
      </c>
      <c r="H240">
        <v>0.15453672509999999</v>
      </c>
      <c r="I240">
        <v>0.19822334580000001</v>
      </c>
      <c r="J240">
        <v>0.25505144190000001</v>
      </c>
      <c r="K240">
        <v>0.32185572530000001</v>
      </c>
      <c r="L240">
        <v>0.40028706120000002</v>
      </c>
      <c r="M240">
        <v>0.49774364030000001</v>
      </c>
      <c r="N240">
        <v>0.60959468260000005</v>
      </c>
      <c r="O240">
        <v>0.71101560019999999</v>
      </c>
      <c r="P240">
        <v>0.84528122009999995</v>
      </c>
      <c r="Q240">
        <v>1.0159686750000001</v>
      </c>
      <c r="R240">
        <v>1.1932330689999999</v>
      </c>
      <c r="S240">
        <v>1.8173181119999999</v>
      </c>
      <c r="T240">
        <v>1.891443465</v>
      </c>
      <c r="U240">
        <v>1.9436593680000001</v>
      </c>
      <c r="V240">
        <v>1.975667514</v>
      </c>
      <c r="W240">
        <v>2.1244939189999998</v>
      </c>
      <c r="X240">
        <v>2.2912832359999999</v>
      </c>
      <c r="Y240">
        <v>2.465551939</v>
      </c>
      <c r="Z240">
        <v>2.6490129090000001</v>
      </c>
      <c r="AA240">
        <v>2.8395593130000001</v>
      </c>
      <c r="AB240">
        <v>3.0336542089999998</v>
      </c>
      <c r="AC240">
        <v>3.2316608200000001</v>
      </c>
      <c r="AD240">
        <v>3.6313726220000002</v>
      </c>
      <c r="AE240">
        <v>4.0304865620000001</v>
      </c>
      <c r="AF240">
        <v>4.4299402819999996</v>
      </c>
      <c r="AG240">
        <v>4.8476698989999996</v>
      </c>
      <c r="AH240">
        <v>5.2649786809999997</v>
      </c>
      <c r="AI240">
        <v>5.7033171210000004</v>
      </c>
      <c r="AJ240">
        <v>6.1417277129999999</v>
      </c>
      <c r="AK240">
        <v>6.5799602019999996</v>
      </c>
      <c r="AL240">
        <v>7.0353834160000002</v>
      </c>
      <c r="AM240">
        <v>7.490724631</v>
      </c>
      <c r="AN240">
        <v>7.9687666679999998</v>
      </c>
      <c r="AO240">
        <v>8.4455155669999904</v>
      </c>
      <c r="AP240">
        <v>8.9229045310000004</v>
      </c>
      <c r="AQ240">
        <v>9.4011317250000008</v>
      </c>
      <c r="AR240">
        <v>9.8796575190000002</v>
      </c>
      <c r="AS240">
        <v>10.17746781</v>
      </c>
      <c r="AT240">
        <v>10.476043410000001</v>
      </c>
      <c r="AU240">
        <v>10.77532381</v>
      </c>
      <c r="AV240">
        <v>11.074472500000001</v>
      </c>
      <c r="AW240">
        <v>11.37352636</v>
      </c>
    </row>
    <row r="241" spans="2:49" x14ac:dyDescent="0.2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4.7463033020000003</v>
      </c>
      <c r="G241">
        <v>4.8532255040000001</v>
      </c>
      <c r="H241">
        <v>4.5791043760000001</v>
      </c>
      <c r="I241">
        <v>4.7499315949999996</v>
      </c>
      <c r="J241">
        <v>4.9193715339999997</v>
      </c>
      <c r="K241">
        <v>4.9966205820000003</v>
      </c>
      <c r="L241">
        <v>5.0015309659999998</v>
      </c>
      <c r="M241">
        <v>5.0053601299999997</v>
      </c>
      <c r="N241">
        <v>4.9334395799999999</v>
      </c>
      <c r="O241">
        <v>5.0575851429999998</v>
      </c>
      <c r="P241">
        <v>5.2846591590000003</v>
      </c>
      <c r="Q241">
        <v>5.582696318</v>
      </c>
      <c r="R241">
        <v>5.7627941150000002</v>
      </c>
      <c r="S241">
        <v>5.4155578889999996</v>
      </c>
      <c r="T241">
        <v>5.6327680029999998</v>
      </c>
      <c r="U241">
        <v>5.7844911249999997</v>
      </c>
      <c r="V241">
        <v>5.8759165170000003</v>
      </c>
      <c r="W241">
        <v>5.8199896349999998</v>
      </c>
      <c r="X241">
        <v>5.7860880100000003</v>
      </c>
      <c r="Y241">
        <v>5.7806168500000004</v>
      </c>
      <c r="Z241">
        <v>5.7931407070000001</v>
      </c>
      <c r="AA241">
        <v>5.8159015329999999</v>
      </c>
      <c r="AB241">
        <v>5.8448785069999998</v>
      </c>
      <c r="AC241">
        <v>5.8770260319999998</v>
      </c>
      <c r="AD241">
        <v>5.8857212690000003</v>
      </c>
      <c r="AE241">
        <v>5.9000718120000002</v>
      </c>
      <c r="AF241">
        <v>5.9356134819999999</v>
      </c>
      <c r="AG241">
        <v>5.9639416199999999</v>
      </c>
      <c r="AH241">
        <v>5.9945468310000001</v>
      </c>
      <c r="AI241">
        <v>6.031565863</v>
      </c>
      <c r="AJ241">
        <v>6.0691612519999998</v>
      </c>
      <c r="AK241">
        <v>6.1069535300000002</v>
      </c>
      <c r="AL241">
        <v>6.146082421</v>
      </c>
      <c r="AM241">
        <v>6.1852204669999997</v>
      </c>
      <c r="AN241">
        <v>6.2278949089999998</v>
      </c>
      <c r="AO241">
        <v>6.2682051269999999</v>
      </c>
      <c r="AP241">
        <v>6.3078574249999999</v>
      </c>
      <c r="AQ241">
        <v>6.3470738149999999</v>
      </c>
      <c r="AR241">
        <v>6.3855599500000002</v>
      </c>
      <c r="AS241">
        <v>6.4281703209999996</v>
      </c>
      <c r="AT241">
        <v>6.4697047750000003</v>
      </c>
      <c r="AU241">
        <v>6.5102004850000004</v>
      </c>
      <c r="AV241">
        <v>6.5492321980000003</v>
      </c>
      <c r="AW241">
        <v>6.5869153010000003</v>
      </c>
    </row>
    <row r="242" spans="2:49" x14ac:dyDescent="0.25">
      <c r="B242" t="s">
        <v>341</v>
      </c>
      <c r="C242">
        <v>1.4169855567767899</v>
      </c>
      <c r="D242">
        <v>1.4397357182278101</v>
      </c>
      <c r="E242">
        <v>1.469743255</v>
      </c>
      <c r="F242">
        <v>1.603645888</v>
      </c>
      <c r="G242">
        <v>1.7516732880000001</v>
      </c>
      <c r="H242">
        <v>1.765532337</v>
      </c>
      <c r="I242">
        <v>1.956386296</v>
      </c>
      <c r="J242">
        <v>2.1027557680000002</v>
      </c>
      <c r="K242">
        <v>2.2158335689999999</v>
      </c>
      <c r="L242">
        <v>2.3004074459999999</v>
      </c>
      <c r="M242">
        <v>2.3868595309999998</v>
      </c>
      <c r="N242">
        <v>2.4381940989999999</v>
      </c>
      <c r="O242">
        <v>2.7141326910000001</v>
      </c>
      <c r="P242">
        <v>3.0767360099999999</v>
      </c>
      <c r="Q242">
        <v>3.5228516110000001</v>
      </c>
      <c r="R242">
        <v>3.937546116</v>
      </c>
      <c r="S242">
        <v>2.9503182639999999</v>
      </c>
      <c r="T242">
        <v>3.6691264829999999</v>
      </c>
      <c r="U242">
        <v>4.2265279019999999</v>
      </c>
      <c r="V242">
        <v>4.6274013829999996</v>
      </c>
      <c r="W242">
        <v>4.7047368240000003</v>
      </c>
      <c r="X242">
        <v>4.8076207389999999</v>
      </c>
      <c r="Y242">
        <v>4.7707402969999997</v>
      </c>
      <c r="Z242">
        <v>4.7300332879999996</v>
      </c>
      <c r="AA242">
        <v>4.678450861</v>
      </c>
      <c r="AB242">
        <v>4.6589770059999998</v>
      </c>
      <c r="AC242">
        <v>4.625824905</v>
      </c>
      <c r="AD242">
        <v>4.535955521</v>
      </c>
      <c r="AE242">
        <v>4.4462884459999996</v>
      </c>
      <c r="AF242">
        <v>4.5083442199999997</v>
      </c>
      <c r="AG242">
        <v>4.4825054069999997</v>
      </c>
      <c r="AH242">
        <v>4.4555415729999996</v>
      </c>
      <c r="AI242">
        <v>4.5449163229999998</v>
      </c>
      <c r="AJ242">
        <v>4.6105125300000003</v>
      </c>
      <c r="AK242">
        <v>4.6520975599999996</v>
      </c>
      <c r="AL242">
        <v>4.7346325829999998</v>
      </c>
      <c r="AM242">
        <v>4.7980179349999998</v>
      </c>
      <c r="AN242">
        <v>4.8109204449999998</v>
      </c>
      <c r="AO242">
        <v>4.8201082499999997</v>
      </c>
      <c r="AP242">
        <v>4.8269020510000002</v>
      </c>
      <c r="AQ242">
        <v>4.8314689150000003</v>
      </c>
      <c r="AR242">
        <v>4.8335822359999998</v>
      </c>
      <c r="AS242">
        <v>4.8664684039999999</v>
      </c>
      <c r="AT242">
        <v>4.8968977880000004</v>
      </c>
      <c r="AU242">
        <v>4.924873292</v>
      </c>
      <c r="AV242">
        <v>4.950049935</v>
      </c>
      <c r="AW242">
        <v>4.9724940819999999</v>
      </c>
    </row>
    <row r="243" spans="2:49" x14ac:dyDescent="0.2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123.46854949999999</v>
      </c>
      <c r="G243">
        <v>128.82427770000001</v>
      </c>
      <c r="H243">
        <v>124.0361707</v>
      </c>
      <c r="I243">
        <v>131.30664340000001</v>
      </c>
      <c r="J243">
        <v>134.0658913</v>
      </c>
      <c r="K243">
        <v>134.20908990000001</v>
      </c>
      <c r="L243">
        <v>132.36799859999999</v>
      </c>
      <c r="M243">
        <v>130.4838699</v>
      </c>
      <c r="N243">
        <v>126.6392783</v>
      </c>
      <c r="O243">
        <v>123.7370135</v>
      </c>
      <c r="P243">
        <v>123.227125</v>
      </c>
      <c r="Q243">
        <v>124.06847380000001</v>
      </c>
      <c r="R243">
        <v>122.0601607</v>
      </c>
      <c r="S243">
        <v>115.8768233</v>
      </c>
      <c r="T243">
        <v>113.984514</v>
      </c>
      <c r="U243">
        <v>111.1694871</v>
      </c>
      <c r="V243">
        <v>107.640817</v>
      </c>
      <c r="W243">
        <v>113.6176227</v>
      </c>
      <c r="X243">
        <v>120.45653540000001</v>
      </c>
      <c r="Y243">
        <v>120.67912990000001</v>
      </c>
      <c r="Z243">
        <v>121.2769498</v>
      </c>
      <c r="AA243">
        <v>122.0902495</v>
      </c>
      <c r="AB243">
        <v>122.80820060000001</v>
      </c>
      <c r="AC243">
        <v>123.5935834</v>
      </c>
      <c r="AD243">
        <v>120.3091854</v>
      </c>
      <c r="AE243">
        <v>117.21036170000001</v>
      </c>
      <c r="AF243">
        <v>115.6109577</v>
      </c>
      <c r="AG243">
        <v>113.1351471</v>
      </c>
      <c r="AH243">
        <v>110.7428864</v>
      </c>
      <c r="AI243">
        <v>108.49863139999999</v>
      </c>
      <c r="AJ243">
        <v>106.2860103</v>
      </c>
      <c r="AK243">
        <v>104.0973864</v>
      </c>
      <c r="AL243">
        <v>101.88641819999999</v>
      </c>
      <c r="AM243">
        <v>99.692713499999996</v>
      </c>
      <c r="AN243">
        <v>97.60079279</v>
      </c>
      <c r="AO243">
        <v>95.477890099999996</v>
      </c>
      <c r="AP243">
        <v>93.352464929999996</v>
      </c>
      <c r="AQ243">
        <v>91.228638369999999</v>
      </c>
      <c r="AR243">
        <v>89.102927070000007</v>
      </c>
      <c r="AS243">
        <v>87.150884050000002</v>
      </c>
      <c r="AT243">
        <v>85.160648620000003</v>
      </c>
      <c r="AU243">
        <v>83.134088770000005</v>
      </c>
      <c r="AV243">
        <v>81.06727952</v>
      </c>
      <c r="AW243">
        <v>78.96343048</v>
      </c>
    </row>
    <row r="244" spans="2:49" x14ac:dyDescent="0.25">
      <c r="B244" t="s">
        <v>343</v>
      </c>
      <c r="C244">
        <v>1.2736350545564401</v>
      </c>
      <c r="D244">
        <v>1.2940836773262701</v>
      </c>
      <c r="E244">
        <v>1.321055477</v>
      </c>
      <c r="F244">
        <v>1.246038752</v>
      </c>
      <c r="G244">
        <v>1.176683417</v>
      </c>
      <c r="H244">
        <v>1.025429632</v>
      </c>
      <c r="I244">
        <v>0.98253689389999999</v>
      </c>
      <c r="J244">
        <v>0.91776715269999998</v>
      </c>
      <c r="K244">
        <v>0.84048948950000002</v>
      </c>
      <c r="L244">
        <v>0.75832157950000001</v>
      </c>
      <c r="M244">
        <v>0.68380302770000001</v>
      </c>
      <c r="N244">
        <v>0.60705763930000001</v>
      </c>
      <c r="O244">
        <v>0.54190302010000002</v>
      </c>
      <c r="P244">
        <v>0.49302105819999997</v>
      </c>
      <c r="Q244">
        <v>0.45345473489999999</v>
      </c>
      <c r="R244">
        <v>0.40750718759999999</v>
      </c>
      <c r="S244">
        <v>0.36744969350000001</v>
      </c>
      <c r="T244">
        <v>0.58828551659999995</v>
      </c>
      <c r="U244">
        <v>0.78512191480000004</v>
      </c>
      <c r="V244">
        <v>0.9558263266</v>
      </c>
      <c r="W244">
        <v>0.8719410098</v>
      </c>
      <c r="X244">
        <v>0.78116844829999998</v>
      </c>
      <c r="Y244">
        <v>0.77650891399999999</v>
      </c>
      <c r="Z244">
        <v>0.77420774579999996</v>
      </c>
      <c r="AA244">
        <v>0.77319550950000004</v>
      </c>
      <c r="AB244">
        <v>0.77172487059999995</v>
      </c>
      <c r="AC244">
        <v>0.77060552280000005</v>
      </c>
      <c r="AD244">
        <v>0.77544461840000001</v>
      </c>
      <c r="AE244">
        <v>0.78067774649999999</v>
      </c>
      <c r="AF244">
        <v>0.79447434130000005</v>
      </c>
      <c r="AG244">
        <v>0.80377833909999996</v>
      </c>
      <c r="AH244">
        <v>0.81315971880000004</v>
      </c>
      <c r="AI244">
        <v>0.8057760531</v>
      </c>
      <c r="AJ244">
        <v>0.7985330786</v>
      </c>
      <c r="AK244">
        <v>0.79137670780000002</v>
      </c>
      <c r="AL244">
        <v>0.78423466630000005</v>
      </c>
      <c r="AM244">
        <v>0.77714817049999996</v>
      </c>
      <c r="AN244">
        <v>0.78909575669999998</v>
      </c>
      <c r="AO244">
        <v>0.80067224790000002</v>
      </c>
      <c r="AP244">
        <v>0.81208947399999998</v>
      </c>
      <c r="AQ244" s="39">
        <v>0.82337377499999997</v>
      </c>
      <c r="AR244" s="39">
        <v>0.83448495990000005</v>
      </c>
      <c r="AS244" s="39">
        <v>0.84243381809999995</v>
      </c>
      <c r="AT244" s="39">
        <v>0.85025412099999997</v>
      </c>
      <c r="AU244" s="39">
        <v>0.85794931969999999</v>
      </c>
      <c r="AV244" s="39">
        <v>0.86546183129999998</v>
      </c>
      <c r="AW244" s="39">
        <v>0.87280511979999997</v>
      </c>
    </row>
    <row r="245" spans="2:49" x14ac:dyDescent="0.2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3.564672404</v>
      </c>
      <c r="G245">
        <v>3.5475999909999998</v>
      </c>
      <c r="H245">
        <v>3.2582521729999998</v>
      </c>
      <c r="I245">
        <v>3.2904062010000001</v>
      </c>
      <c r="J245">
        <v>3.256223366</v>
      </c>
      <c r="K245">
        <v>3.1593455260000001</v>
      </c>
      <c r="L245">
        <v>3.019976212</v>
      </c>
      <c r="M245">
        <v>2.8851505579999999</v>
      </c>
      <c r="N245">
        <v>2.7136686000000001</v>
      </c>
      <c r="O245">
        <v>2.9511657549999999</v>
      </c>
      <c r="P245">
        <v>3.271240669</v>
      </c>
      <c r="Q245">
        <v>3.6659486459999999</v>
      </c>
      <c r="R245">
        <v>4.0144320540000002</v>
      </c>
      <c r="S245">
        <v>6.453919355</v>
      </c>
      <c r="T245">
        <v>4.8249478440000004</v>
      </c>
      <c r="U245">
        <v>3.2816478779999998</v>
      </c>
      <c r="V245">
        <v>1.855046089</v>
      </c>
      <c r="W245">
        <v>1.8616268439999999</v>
      </c>
      <c r="X245">
        <v>1.8746865859999999</v>
      </c>
      <c r="Y245">
        <v>1.8621071279999999</v>
      </c>
      <c r="Z245">
        <v>1.85529082</v>
      </c>
      <c r="AA245">
        <v>1.8516663099999999</v>
      </c>
      <c r="AB245">
        <v>1.8477432629999999</v>
      </c>
      <c r="AC245">
        <v>1.844661265</v>
      </c>
      <c r="AD245">
        <v>1.8244717610000001</v>
      </c>
      <c r="AE245">
        <v>1.80574477</v>
      </c>
      <c r="AF245">
        <v>1.8178312839999999</v>
      </c>
      <c r="AG245">
        <v>1.812199705</v>
      </c>
      <c r="AH245">
        <v>1.807021395</v>
      </c>
      <c r="AI245">
        <v>1.80479933</v>
      </c>
      <c r="AJ245">
        <v>1.8025165569999999</v>
      </c>
      <c r="AK245">
        <v>1.800056329</v>
      </c>
      <c r="AL245">
        <v>1.798602407</v>
      </c>
      <c r="AM245">
        <v>1.796925517</v>
      </c>
      <c r="AN245">
        <v>1.7983297629999999</v>
      </c>
      <c r="AO245">
        <v>1.7988608770000001</v>
      </c>
      <c r="AP245">
        <v>1.7990172659999999</v>
      </c>
      <c r="AQ245">
        <v>1.7988645640000001</v>
      </c>
      <c r="AR245">
        <v>1.7983214199999999</v>
      </c>
      <c r="AS245">
        <v>2.4693174490000001</v>
      </c>
      <c r="AT245">
        <v>3.1391931500000001</v>
      </c>
      <c r="AU245">
        <v>3.8075068710000002</v>
      </c>
      <c r="AV245">
        <v>4.4735255980000002</v>
      </c>
      <c r="AW245">
        <v>5.1367828070000003</v>
      </c>
    </row>
    <row r="246" spans="2:49" x14ac:dyDescent="0.2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5.119999419</v>
      </c>
      <c r="G246">
        <v>4.9858263770000004</v>
      </c>
      <c r="H246">
        <v>4.4804592940000001</v>
      </c>
      <c r="I246">
        <v>4.426950798</v>
      </c>
      <c r="J246">
        <v>4.2641011039999999</v>
      </c>
      <c r="K246">
        <v>4.0268590230000001</v>
      </c>
      <c r="L246">
        <v>3.7465083840000002</v>
      </c>
      <c r="M246">
        <v>3.4837218189999999</v>
      </c>
      <c r="N246">
        <v>3.189198368</v>
      </c>
      <c r="O246">
        <v>2.909322789</v>
      </c>
      <c r="P246">
        <v>2.7045271450000001</v>
      </c>
      <c r="Q246">
        <v>2.5412973019999998</v>
      </c>
      <c r="R246">
        <v>2.3328982659999999</v>
      </c>
      <c r="S246">
        <v>1.0127086300000001</v>
      </c>
      <c r="T246">
        <v>0.81164196129999999</v>
      </c>
      <c r="U246">
        <v>0.61996042240000004</v>
      </c>
      <c r="V246">
        <v>0.44172398660000001</v>
      </c>
      <c r="W246">
        <v>0.3681769513</v>
      </c>
      <c r="X246">
        <v>0.28677515069999998</v>
      </c>
      <c r="Y246">
        <v>0.28721820770000001</v>
      </c>
      <c r="Z246">
        <v>0.2885574467</v>
      </c>
      <c r="AA246">
        <v>0.29041217050000001</v>
      </c>
      <c r="AB246">
        <v>0.29202521910000001</v>
      </c>
      <c r="AC246">
        <v>0.29379859009999998</v>
      </c>
      <c r="AD246">
        <v>0.29172930380000001</v>
      </c>
      <c r="AE246">
        <v>0.28991016679999998</v>
      </c>
      <c r="AF246">
        <v>0.29178015979999999</v>
      </c>
      <c r="AG246">
        <v>0.29159329709999998</v>
      </c>
      <c r="AH246">
        <v>0.2914927209</v>
      </c>
      <c r="AI246">
        <v>0.29194445940000002</v>
      </c>
      <c r="AJ246">
        <v>0.2924002127</v>
      </c>
      <c r="AK246">
        <v>0.29284129170000001</v>
      </c>
      <c r="AL246">
        <v>0.29340499219999999</v>
      </c>
      <c r="AM246">
        <v>0.29394605480000002</v>
      </c>
      <c r="AN246">
        <v>0.29506675129999999</v>
      </c>
      <c r="AO246">
        <v>0.29605940990000001</v>
      </c>
      <c r="AP246">
        <v>0.29700534140000001</v>
      </c>
      <c r="AQ246">
        <v>0.29791518900000002</v>
      </c>
      <c r="AR246">
        <v>0.2987753065</v>
      </c>
      <c r="AS246">
        <v>0.30052679259999998</v>
      </c>
      <c r="AT246">
        <v>0.30222414260000002</v>
      </c>
      <c r="AU246">
        <v>0.3038691999</v>
      </c>
      <c r="AV246">
        <v>0.30544223669999998</v>
      </c>
      <c r="AW246">
        <v>0.30694878419999999</v>
      </c>
    </row>
    <row r="247" spans="2:49" x14ac:dyDescent="0.2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0.60866247799999995</v>
      </c>
      <c r="G247">
        <v>0.8377960283</v>
      </c>
      <c r="H247">
        <v>0.97273102580000004</v>
      </c>
      <c r="I247">
        <v>1.175895672</v>
      </c>
      <c r="J247">
        <v>1.373444052</v>
      </c>
      <c r="K247">
        <v>1.529031129</v>
      </c>
      <c r="L247">
        <v>1.6383897670000001</v>
      </c>
      <c r="M247">
        <v>1.7182386970000001</v>
      </c>
      <c r="N247">
        <v>1.7381686220000001</v>
      </c>
      <c r="O247">
        <v>1.964756087</v>
      </c>
      <c r="P247">
        <v>2.2636512149999999</v>
      </c>
      <c r="Q247">
        <v>2.6367404790000002</v>
      </c>
      <c r="R247">
        <v>3.0011736689999999</v>
      </c>
      <c r="S247">
        <v>4.1236600059999997</v>
      </c>
      <c r="T247">
        <v>4.2918571710000002</v>
      </c>
      <c r="U247">
        <v>4.4103398030000003</v>
      </c>
      <c r="V247">
        <v>4.4829691939999998</v>
      </c>
      <c r="W247">
        <v>5.0212369680000002</v>
      </c>
      <c r="X247">
        <v>5.6125864129999998</v>
      </c>
      <c r="Y247">
        <v>6.0013745509999996</v>
      </c>
      <c r="Z247">
        <v>6.4122316499999998</v>
      </c>
      <c r="AA247">
        <v>6.8397884959999997</v>
      </c>
      <c r="AB247">
        <v>7.145225816</v>
      </c>
      <c r="AC247">
        <v>7.4579550250000004</v>
      </c>
      <c r="AD247">
        <v>7.8614778919999999</v>
      </c>
      <c r="AE247">
        <v>8.2687274859999995</v>
      </c>
      <c r="AF247">
        <v>8.6803130250000002</v>
      </c>
      <c r="AG247">
        <v>9.1116566090000006</v>
      </c>
      <c r="AH247">
        <v>9.5443902999999999</v>
      </c>
      <c r="AI247">
        <v>10.001637949999999</v>
      </c>
      <c r="AJ247">
        <v>10.459495370000001</v>
      </c>
      <c r="AK247">
        <v>10.91743971</v>
      </c>
      <c r="AL247">
        <v>11.39270001</v>
      </c>
      <c r="AM247">
        <v>11.867996789999999</v>
      </c>
      <c r="AN247">
        <v>12.36710068</v>
      </c>
      <c r="AO247">
        <v>12.86327837</v>
      </c>
      <c r="AP247">
        <v>13.359673839999999</v>
      </c>
      <c r="AQ247">
        <v>13.85664425</v>
      </c>
      <c r="AR247">
        <v>14.35344587</v>
      </c>
      <c r="AS247">
        <v>14.8727087</v>
      </c>
      <c r="AT247">
        <v>15.393976029999999</v>
      </c>
      <c r="AU247">
        <v>15.917115600000001</v>
      </c>
      <c r="AV247">
        <v>16.44084526</v>
      </c>
      <c r="AW247">
        <v>16.965165500000001</v>
      </c>
    </row>
    <row r="248" spans="2:49" x14ac:dyDescent="0.2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0.1047221346</v>
      </c>
      <c r="G248">
        <v>0.13244020910000001</v>
      </c>
      <c r="H248">
        <v>0.15453672509999999</v>
      </c>
      <c r="I248">
        <v>0.19822334580000001</v>
      </c>
      <c r="J248">
        <v>0.25505144190000001</v>
      </c>
      <c r="K248">
        <v>0.32185572530000001</v>
      </c>
      <c r="L248">
        <v>0.40028706120000002</v>
      </c>
      <c r="M248">
        <v>0.49774364030000001</v>
      </c>
      <c r="N248">
        <v>0.60959468260000005</v>
      </c>
      <c r="O248">
        <v>0.71101560019999999</v>
      </c>
      <c r="P248">
        <v>0.84528122009999995</v>
      </c>
      <c r="Q248">
        <v>1.0159686750000001</v>
      </c>
      <c r="R248">
        <v>1.1932330689999999</v>
      </c>
      <c r="S248">
        <v>1.8173181119999999</v>
      </c>
      <c r="T248">
        <v>1.891443465</v>
      </c>
      <c r="U248">
        <v>1.9436593680000001</v>
      </c>
      <c r="V248">
        <v>1.975667514</v>
      </c>
      <c r="W248">
        <v>2.1244939189999998</v>
      </c>
      <c r="X248">
        <v>2.2912832359999999</v>
      </c>
      <c r="Y248">
        <v>2.465551939</v>
      </c>
      <c r="Z248">
        <v>2.6490129090000001</v>
      </c>
      <c r="AA248">
        <v>2.8395593130000001</v>
      </c>
      <c r="AB248">
        <v>3.0336542089999998</v>
      </c>
      <c r="AC248">
        <v>3.2316608200000001</v>
      </c>
      <c r="AD248">
        <v>3.6313726220000002</v>
      </c>
      <c r="AE248">
        <v>4.0304865620000001</v>
      </c>
      <c r="AF248">
        <v>4.4299402819999996</v>
      </c>
      <c r="AG248">
        <v>4.8476698989999996</v>
      </c>
      <c r="AH248">
        <v>5.2649786809999997</v>
      </c>
      <c r="AI248">
        <v>5.7033171210000004</v>
      </c>
      <c r="AJ248">
        <v>6.1417277129999999</v>
      </c>
      <c r="AK248">
        <v>6.5799602019999996</v>
      </c>
      <c r="AL248">
        <v>7.0353834160000002</v>
      </c>
      <c r="AM248">
        <v>7.490724631</v>
      </c>
      <c r="AN248">
        <v>7.9687666679999998</v>
      </c>
      <c r="AO248">
        <v>8.4455155669999904</v>
      </c>
      <c r="AP248">
        <v>8.9229045310000004</v>
      </c>
      <c r="AQ248">
        <v>9.4011317250000008</v>
      </c>
      <c r="AR248">
        <v>9.8796575190000002</v>
      </c>
      <c r="AS248">
        <v>10.17746781</v>
      </c>
      <c r="AT248">
        <v>10.476043410000001</v>
      </c>
      <c r="AU248">
        <v>10.77532381</v>
      </c>
      <c r="AV248">
        <v>11.074472500000001</v>
      </c>
      <c r="AW248">
        <v>11.37352636</v>
      </c>
    </row>
    <row r="249" spans="2:49" x14ac:dyDescent="0.2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4.7463033020000003</v>
      </c>
      <c r="G249">
        <v>4.8532255040000001</v>
      </c>
      <c r="H249">
        <v>4.5791043760000001</v>
      </c>
      <c r="I249">
        <v>4.7499315949999996</v>
      </c>
      <c r="J249">
        <v>4.9193715339999997</v>
      </c>
      <c r="K249">
        <v>4.9966205820000003</v>
      </c>
      <c r="L249">
        <v>5.0015309659999998</v>
      </c>
      <c r="M249">
        <v>5.0053601299999997</v>
      </c>
      <c r="N249">
        <v>4.9334395799999999</v>
      </c>
      <c r="O249">
        <v>5.0575851429999998</v>
      </c>
      <c r="P249">
        <v>5.2846591590000003</v>
      </c>
      <c r="Q249">
        <v>5.582696318</v>
      </c>
      <c r="R249">
        <v>5.7627941150000002</v>
      </c>
      <c r="S249">
        <v>5.4155578889999996</v>
      </c>
      <c r="T249">
        <v>5.6327680029999998</v>
      </c>
      <c r="U249">
        <v>5.7844911249999997</v>
      </c>
      <c r="V249">
        <v>5.8759165170000003</v>
      </c>
      <c r="W249">
        <v>5.8199896349999998</v>
      </c>
      <c r="X249">
        <v>5.7860880100000003</v>
      </c>
      <c r="Y249">
        <v>5.7806168500000004</v>
      </c>
      <c r="Z249">
        <v>5.7931407070000001</v>
      </c>
      <c r="AA249">
        <v>5.8159015329999999</v>
      </c>
      <c r="AB249">
        <v>5.8448785069999998</v>
      </c>
      <c r="AC249">
        <v>5.8770260319999998</v>
      </c>
      <c r="AD249">
        <v>5.8857212690000003</v>
      </c>
      <c r="AE249">
        <v>5.9000718120000002</v>
      </c>
      <c r="AF249">
        <v>5.9356134819999999</v>
      </c>
      <c r="AG249">
        <v>5.9639416199999999</v>
      </c>
      <c r="AH249">
        <v>5.9945468310000001</v>
      </c>
      <c r="AI249">
        <v>6.031565863</v>
      </c>
      <c r="AJ249">
        <v>6.0691612519999998</v>
      </c>
      <c r="AK249">
        <v>6.1069535300000002</v>
      </c>
      <c r="AL249">
        <v>6.146082421</v>
      </c>
      <c r="AM249">
        <v>6.1852204669999997</v>
      </c>
      <c r="AN249">
        <v>6.2278949089999998</v>
      </c>
      <c r="AO249">
        <v>6.2682051269999999</v>
      </c>
      <c r="AP249">
        <v>6.3078574249999999</v>
      </c>
      <c r="AQ249">
        <v>6.3470738149999999</v>
      </c>
      <c r="AR249">
        <v>6.3855599500000002</v>
      </c>
      <c r="AS249">
        <v>6.4281703209999996</v>
      </c>
      <c r="AT249">
        <v>6.4697047750000003</v>
      </c>
      <c r="AU249">
        <v>6.5102004850000004</v>
      </c>
      <c r="AV249">
        <v>6.5492321980000003</v>
      </c>
      <c r="AW249">
        <v>6.5869153010000003</v>
      </c>
    </row>
    <row r="250" spans="2:49" x14ac:dyDescent="0.25">
      <c r="B250" t="s">
        <v>349</v>
      </c>
      <c r="C250">
        <v>1.4169855567767899</v>
      </c>
      <c r="D250">
        <v>1.4397357182278101</v>
      </c>
      <c r="E250">
        <v>1.469743255</v>
      </c>
      <c r="F250">
        <v>1.603645888</v>
      </c>
      <c r="G250">
        <v>1.7516732880000001</v>
      </c>
      <c r="H250">
        <v>1.765532337</v>
      </c>
      <c r="I250">
        <v>1.956386296</v>
      </c>
      <c r="J250">
        <v>2.1027557680000002</v>
      </c>
      <c r="K250">
        <v>2.2158335689999999</v>
      </c>
      <c r="L250">
        <v>2.3004074459999999</v>
      </c>
      <c r="M250">
        <v>2.3868595309999998</v>
      </c>
      <c r="N250">
        <v>2.4381940989999999</v>
      </c>
      <c r="O250">
        <v>2.7141326910000001</v>
      </c>
      <c r="P250">
        <v>3.0767360099999999</v>
      </c>
      <c r="Q250">
        <v>3.5228516110000001</v>
      </c>
      <c r="R250">
        <v>3.937546116</v>
      </c>
      <c r="S250">
        <v>2.9503182639999999</v>
      </c>
      <c r="T250">
        <v>3.6691264829999999</v>
      </c>
      <c r="U250">
        <v>4.2265279019999999</v>
      </c>
      <c r="V250">
        <v>4.6274013829999996</v>
      </c>
      <c r="W250">
        <v>4.7047368240000003</v>
      </c>
      <c r="X250">
        <v>4.8076207389999999</v>
      </c>
      <c r="Y250">
        <v>4.7707402969999997</v>
      </c>
      <c r="Z250">
        <v>4.7300332879999996</v>
      </c>
      <c r="AA250">
        <v>4.678450861</v>
      </c>
      <c r="AB250">
        <v>4.6589770059999998</v>
      </c>
      <c r="AC250">
        <v>4.625824905</v>
      </c>
      <c r="AD250">
        <v>4.535955521</v>
      </c>
      <c r="AE250">
        <v>4.4462884459999996</v>
      </c>
      <c r="AF250">
        <v>4.5083442199999997</v>
      </c>
      <c r="AG250">
        <v>4.4825054069999997</v>
      </c>
      <c r="AH250">
        <v>4.4555415729999996</v>
      </c>
      <c r="AI250">
        <v>4.5449163229999998</v>
      </c>
      <c r="AJ250">
        <v>4.6105125300000003</v>
      </c>
      <c r="AK250">
        <v>4.6520975599999996</v>
      </c>
      <c r="AL250">
        <v>4.7346325829999998</v>
      </c>
      <c r="AM250">
        <v>4.7980179349999998</v>
      </c>
      <c r="AN250">
        <v>4.8109204449999998</v>
      </c>
      <c r="AO250">
        <v>4.8201082499999997</v>
      </c>
      <c r="AP250">
        <v>4.8269020510000002</v>
      </c>
      <c r="AQ250">
        <v>4.8314689150000003</v>
      </c>
      <c r="AR250">
        <v>4.8335822359999998</v>
      </c>
      <c r="AS250">
        <v>4.8664684039999999</v>
      </c>
      <c r="AT250">
        <v>4.8968977880000004</v>
      </c>
      <c r="AU250">
        <v>4.924873292</v>
      </c>
      <c r="AV250">
        <v>4.950049935</v>
      </c>
      <c r="AW250">
        <v>4.9724940819999999</v>
      </c>
    </row>
    <row r="251" spans="2:49" x14ac:dyDescent="0.2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35.499740789999997</v>
      </c>
      <c r="G251">
        <v>34.722523410000001</v>
      </c>
      <c r="H251">
        <v>33.395012149999999</v>
      </c>
      <c r="I251">
        <v>34.002129289999999</v>
      </c>
      <c r="J251">
        <v>34.05122884</v>
      </c>
      <c r="K251">
        <v>32.967312190000001</v>
      </c>
      <c r="L251">
        <v>32.350119769999999</v>
      </c>
      <c r="M251">
        <v>32.305381009999998</v>
      </c>
      <c r="N251">
        <v>32.656413280000002</v>
      </c>
      <c r="O251">
        <v>32.601339199999998</v>
      </c>
      <c r="P251">
        <v>31.587035820000001</v>
      </c>
      <c r="Q251">
        <v>29.445033200000001</v>
      </c>
      <c r="R251">
        <v>27.176792410000001</v>
      </c>
      <c r="S251">
        <v>24.637188429999998</v>
      </c>
      <c r="T251">
        <v>23.491396120000001</v>
      </c>
      <c r="U251">
        <v>22.98045054</v>
      </c>
      <c r="V251">
        <v>22.73169094</v>
      </c>
      <c r="W251">
        <v>22.326414190000001</v>
      </c>
      <c r="X251">
        <v>21.891711050000001</v>
      </c>
      <c r="Y251">
        <v>21.69245282</v>
      </c>
      <c r="Z251">
        <v>21.496773739999998</v>
      </c>
      <c r="AA251">
        <v>21.2750874</v>
      </c>
      <c r="AB251">
        <v>21.035187830000002</v>
      </c>
      <c r="AC251">
        <v>20.789728830000001</v>
      </c>
      <c r="AD251">
        <v>20.562268769999999</v>
      </c>
      <c r="AE251">
        <v>20.33294716</v>
      </c>
      <c r="AF251">
        <v>20.105833619999999</v>
      </c>
      <c r="AG251">
        <v>19.873619470000001</v>
      </c>
      <c r="AH251">
        <v>19.646621410000002</v>
      </c>
      <c r="AI251">
        <v>19.533705990000001</v>
      </c>
      <c r="AJ251">
        <v>19.426901820000001</v>
      </c>
      <c r="AK251">
        <v>19.327771970000001</v>
      </c>
      <c r="AL251">
        <v>19.228999429999998</v>
      </c>
      <c r="AM251">
        <v>19.13181801</v>
      </c>
      <c r="AN251">
        <v>18.976076840000001</v>
      </c>
      <c r="AO251">
        <v>18.802401020000001</v>
      </c>
      <c r="AP251">
        <v>18.620649839999999</v>
      </c>
      <c r="AQ251">
        <v>18.438061149999999</v>
      </c>
      <c r="AR251">
        <v>18.252381440000001</v>
      </c>
      <c r="AS251">
        <v>18.074052049999999</v>
      </c>
      <c r="AT251">
        <v>17.889042580000002</v>
      </c>
      <c r="AU251">
        <v>17.699102490000001</v>
      </c>
      <c r="AV251">
        <v>17.50723902</v>
      </c>
      <c r="AW251">
        <v>17.326011520000002</v>
      </c>
    </row>
    <row r="252" spans="2:49" x14ac:dyDescent="0.25">
      <c r="B252" t="s">
        <v>351</v>
      </c>
      <c r="C252">
        <v>1.54983431156195</v>
      </c>
      <c r="D252">
        <v>1.57471740274219</v>
      </c>
      <c r="E252">
        <v>1.60860863</v>
      </c>
      <c r="F252">
        <v>1.8734507469999999</v>
      </c>
      <c r="G252">
        <v>2.079433479</v>
      </c>
      <c r="H252">
        <v>2.2310486489999999</v>
      </c>
      <c r="I252">
        <v>2.4993579760000002</v>
      </c>
      <c r="J252">
        <v>2.7118828160000001</v>
      </c>
      <c r="K252">
        <v>2.8151545589999998</v>
      </c>
      <c r="L252">
        <v>2.9343225460000002</v>
      </c>
      <c r="M252">
        <v>3.0858111519999998</v>
      </c>
      <c r="N252">
        <v>3.2581624640000002</v>
      </c>
      <c r="O252">
        <v>4.2726470770000002</v>
      </c>
      <c r="P252">
        <v>5.4378803260000002</v>
      </c>
      <c r="Q252">
        <v>6.6587680020000004</v>
      </c>
      <c r="R252">
        <v>8.0731491149999997</v>
      </c>
      <c r="S252">
        <v>6.8169705059999997</v>
      </c>
      <c r="T252">
        <v>6.7497771860000002</v>
      </c>
      <c r="U252">
        <v>6.8452809549999998</v>
      </c>
      <c r="V252">
        <v>7.008839161</v>
      </c>
      <c r="W252">
        <v>6.9706509729999997</v>
      </c>
      <c r="X252">
        <v>6.923048734</v>
      </c>
      <c r="Y252">
        <v>7.0172748479999996</v>
      </c>
      <c r="Z252">
        <v>7.113327355</v>
      </c>
      <c r="AA252">
        <v>7.2012948019999996</v>
      </c>
      <c r="AB252">
        <v>7.2857036700000002</v>
      </c>
      <c r="AC252">
        <v>7.3682207609999999</v>
      </c>
      <c r="AD252">
        <v>7.4520231069999996</v>
      </c>
      <c r="AE252">
        <v>7.5336175179999998</v>
      </c>
      <c r="AF252">
        <v>7.6139519580000004</v>
      </c>
      <c r="AG252">
        <v>7.6929607620000002</v>
      </c>
      <c r="AH252">
        <v>7.7723588010000002</v>
      </c>
      <c r="AI252">
        <v>7.7809108849999999</v>
      </c>
      <c r="AJ252">
        <v>7.7915590029999997</v>
      </c>
      <c r="AK252">
        <v>7.8049821120000002</v>
      </c>
      <c r="AL252">
        <v>7.8185466449999996</v>
      </c>
      <c r="AM252">
        <v>7.8324939699999998</v>
      </c>
      <c r="AN252">
        <v>7.8502246600000003</v>
      </c>
      <c r="AO252">
        <v>7.8600146339999997</v>
      </c>
      <c r="AP252">
        <v>7.8657849960000004</v>
      </c>
      <c r="AQ252">
        <v>7.8705074719999999</v>
      </c>
      <c r="AR252">
        <v>7.8731870060000002</v>
      </c>
      <c r="AS252">
        <v>7.847298329</v>
      </c>
      <c r="AT252">
        <v>7.818322276</v>
      </c>
      <c r="AU252">
        <v>7.7869658340000001</v>
      </c>
      <c r="AV252">
        <v>7.7545117719999999</v>
      </c>
      <c r="AW252">
        <v>7.7265372299999999</v>
      </c>
    </row>
    <row r="253" spans="2:49" x14ac:dyDescent="0.2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0.1903204268</v>
      </c>
      <c r="G253">
        <v>0.17549877689999999</v>
      </c>
      <c r="H253">
        <v>0.15912815020000001</v>
      </c>
      <c r="I253">
        <v>0.15274750200000001</v>
      </c>
      <c r="J253">
        <v>0.14366030169999999</v>
      </c>
      <c r="K253">
        <v>0.13055803299999999</v>
      </c>
      <c r="L253">
        <v>0.12018886820000001</v>
      </c>
      <c r="M253">
        <v>0.1125259421</v>
      </c>
      <c r="N253">
        <v>0.10656688709999999</v>
      </c>
      <c r="O253">
        <v>0.1067551327</v>
      </c>
      <c r="P253">
        <v>0.1037919301</v>
      </c>
      <c r="Q253">
        <v>9.7088999400000001E-2</v>
      </c>
      <c r="R253">
        <v>8.9921038699999997E-2</v>
      </c>
      <c r="S253">
        <v>0.38124607760000001</v>
      </c>
      <c r="T253">
        <v>0.34202322169999999</v>
      </c>
      <c r="U253">
        <v>0.31375130169999998</v>
      </c>
      <c r="V253">
        <v>0.28993439430000001</v>
      </c>
      <c r="W253">
        <v>0.36934134899999999</v>
      </c>
      <c r="X253">
        <v>0.44783750639999997</v>
      </c>
      <c r="Y253">
        <v>0.44806152560000001</v>
      </c>
      <c r="Z253">
        <v>0.44837734039999999</v>
      </c>
      <c r="AA253">
        <v>0.44816452309999999</v>
      </c>
      <c r="AB253">
        <v>0.44757325739999998</v>
      </c>
      <c r="AC253">
        <v>0.4468642826</v>
      </c>
      <c r="AD253">
        <v>0.46294082790000002</v>
      </c>
      <c r="AE253">
        <v>0.47878036870000001</v>
      </c>
      <c r="AF253">
        <v>0.49443970180000002</v>
      </c>
      <c r="AG253">
        <v>0.51002138269999997</v>
      </c>
      <c r="AH253">
        <v>0.52552931520000001</v>
      </c>
      <c r="AI253">
        <v>0.54526797829999996</v>
      </c>
      <c r="AJ253">
        <v>0.56503424830000004</v>
      </c>
      <c r="AK253">
        <v>0.58489583590000005</v>
      </c>
      <c r="AL253">
        <v>0.60506838829999998</v>
      </c>
      <c r="AM253">
        <v>0.62517829540000003</v>
      </c>
      <c r="AN253">
        <v>0.64215936350000002</v>
      </c>
      <c r="AO253">
        <v>0.65839331320000005</v>
      </c>
      <c r="AP253">
        <v>0.67417109350000004</v>
      </c>
      <c r="AQ253">
        <v>0.68973152959999995</v>
      </c>
      <c r="AR253">
        <v>0.70498133799999996</v>
      </c>
      <c r="AS253">
        <v>0.71714547910000004</v>
      </c>
      <c r="AT253">
        <v>0.72897487890000001</v>
      </c>
      <c r="AU253">
        <v>0.74051932350000005</v>
      </c>
      <c r="AV253">
        <v>0.75188958169999998</v>
      </c>
      <c r="AW253">
        <v>0.76363035020000003</v>
      </c>
    </row>
    <row r="254" spans="2:49" x14ac:dyDescent="0.2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0.73798237489999996</v>
      </c>
      <c r="G254">
        <v>0.71317078440000004</v>
      </c>
      <c r="H254">
        <v>0.67768102630000004</v>
      </c>
      <c r="I254">
        <v>0.68172825079999999</v>
      </c>
      <c r="J254">
        <v>0.67194358450000002</v>
      </c>
      <c r="K254">
        <v>0.63996835350000003</v>
      </c>
      <c r="L254">
        <v>0.6174161829</v>
      </c>
      <c r="M254">
        <v>0.60579444049999998</v>
      </c>
      <c r="N254">
        <v>0.60124817149999998</v>
      </c>
      <c r="O254">
        <v>0.61844815529999997</v>
      </c>
      <c r="P254">
        <v>0.61736012819999997</v>
      </c>
      <c r="Q254">
        <v>0.59290150289999999</v>
      </c>
      <c r="R254">
        <v>0.56375203309999999</v>
      </c>
      <c r="S254">
        <v>1.470841549</v>
      </c>
      <c r="T254">
        <v>1.231591047</v>
      </c>
      <c r="U254">
        <v>1.039770546</v>
      </c>
      <c r="V254">
        <v>0.86730950139999996</v>
      </c>
      <c r="W254">
        <v>0.87043684160000001</v>
      </c>
      <c r="X254">
        <v>0.87230048540000005</v>
      </c>
      <c r="Y254">
        <v>0.87155149600000004</v>
      </c>
      <c r="Z254">
        <v>0.87097570390000001</v>
      </c>
      <c r="AA254">
        <v>0.86936881919999998</v>
      </c>
      <c r="AB254">
        <v>0.86686830749999999</v>
      </c>
      <c r="AC254">
        <v>0.86414123269999998</v>
      </c>
      <c r="AD254">
        <v>0.85622799309999997</v>
      </c>
      <c r="AE254">
        <v>0.848229919</v>
      </c>
      <c r="AF254">
        <v>0.84141663739999994</v>
      </c>
      <c r="AG254">
        <v>0.8337138301</v>
      </c>
      <c r="AH254">
        <v>0.82621478280000005</v>
      </c>
      <c r="AI254">
        <v>0.82166570640000003</v>
      </c>
      <c r="AJ254">
        <v>0.81737395609999997</v>
      </c>
      <c r="AK254">
        <v>0.81340547959999998</v>
      </c>
      <c r="AL254">
        <v>0.80952022859999995</v>
      </c>
      <c r="AM254">
        <v>0.8057022184</v>
      </c>
      <c r="AN254">
        <v>0.80213182309999997</v>
      </c>
      <c r="AO254">
        <v>0.79778513220000002</v>
      </c>
      <c r="AP254">
        <v>0.79307311449999995</v>
      </c>
      <c r="AQ254">
        <v>0.78830088139999999</v>
      </c>
      <c r="AR254">
        <v>0.78337085900000003</v>
      </c>
      <c r="AS254">
        <v>0.78119372890000005</v>
      </c>
      <c r="AT254">
        <v>0.77870824500000002</v>
      </c>
      <c r="AU254">
        <v>0.77598437600000003</v>
      </c>
      <c r="AV254">
        <v>0.77314963960000005</v>
      </c>
      <c r="AW254">
        <v>0.77076020010000001</v>
      </c>
    </row>
    <row r="255" spans="2:49" x14ac:dyDescent="0.2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0.2108389071</v>
      </c>
      <c r="G255">
        <v>0.21537971650000001</v>
      </c>
      <c r="H255">
        <v>0.216343113</v>
      </c>
      <c r="I255">
        <v>0.2300570414</v>
      </c>
      <c r="J255">
        <v>0.2396975204</v>
      </c>
      <c r="K255">
        <v>0.24132133480000001</v>
      </c>
      <c r="L255">
        <v>0.2461057267</v>
      </c>
      <c r="M255">
        <v>0.25525572130000002</v>
      </c>
      <c r="N255">
        <v>0.26779993120000001</v>
      </c>
      <c r="O255">
        <v>0.28716955750000001</v>
      </c>
      <c r="P255">
        <v>0.29886473699999999</v>
      </c>
      <c r="Q255">
        <v>0.29925579320000001</v>
      </c>
      <c r="R255">
        <v>0.29668480850000001</v>
      </c>
      <c r="S255">
        <v>0.3334166777</v>
      </c>
      <c r="T255">
        <v>0.3096354067</v>
      </c>
      <c r="U255">
        <v>0.2948818319</v>
      </c>
      <c r="V255">
        <v>0.28383183550000002</v>
      </c>
      <c r="W255">
        <v>0.28624660680000003</v>
      </c>
      <c r="X255">
        <v>0.28825464290000002</v>
      </c>
      <c r="Y255">
        <v>0.29188079929999999</v>
      </c>
      <c r="Z255">
        <v>0.29558166769999999</v>
      </c>
      <c r="AA255">
        <v>0.29894561409999998</v>
      </c>
      <c r="AB255">
        <v>0.30204641319999997</v>
      </c>
      <c r="AC255">
        <v>0.30506868110000002</v>
      </c>
      <c r="AD255">
        <v>0.302936443</v>
      </c>
      <c r="AE255">
        <v>0.30076532169999998</v>
      </c>
      <c r="AF255">
        <v>0.29859492040000002</v>
      </c>
      <c r="AG255">
        <v>0.296388072</v>
      </c>
      <c r="AH255">
        <v>0.29424675700000003</v>
      </c>
      <c r="AI255">
        <v>0.29309223299999998</v>
      </c>
      <c r="AJ255">
        <v>0.29202586520000001</v>
      </c>
      <c r="AK255">
        <v>0.29107167560000002</v>
      </c>
      <c r="AL255">
        <v>0.29016205239999998</v>
      </c>
      <c r="AM255">
        <v>0.28927345329999998</v>
      </c>
      <c r="AN255">
        <v>0.28854530389999999</v>
      </c>
      <c r="AO255">
        <v>0.28753395079999999</v>
      </c>
      <c r="AP255">
        <v>0.28638616729999999</v>
      </c>
      <c r="AQ255">
        <v>0.28521156190000002</v>
      </c>
      <c r="AR255">
        <v>0.28397461619999997</v>
      </c>
      <c r="AS255">
        <v>0.28354888420000002</v>
      </c>
      <c r="AT255">
        <v>0.28300975010000001</v>
      </c>
      <c r="AU255">
        <v>0.28238223959999997</v>
      </c>
      <c r="AV255">
        <v>0.28171247690000001</v>
      </c>
      <c r="AW255">
        <v>0.28120321079999999</v>
      </c>
    </row>
    <row r="256" spans="2:49" x14ac:dyDescent="0.2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0.45773465099999999</v>
      </c>
      <c r="G256">
        <v>0.50757575919999998</v>
      </c>
      <c r="H256">
        <v>0.55344208969999997</v>
      </c>
      <c r="I256">
        <v>0.6388482043</v>
      </c>
      <c r="J256">
        <v>0.72253473059999995</v>
      </c>
      <c r="K256">
        <v>0.78963055120000003</v>
      </c>
      <c r="L256">
        <v>0.87414400160000005</v>
      </c>
      <c r="M256">
        <v>0.98416923629999997</v>
      </c>
      <c r="N256">
        <v>1.1208249749999999</v>
      </c>
      <c r="O256">
        <v>1.2139058199999999</v>
      </c>
      <c r="P256">
        <v>1.275970185</v>
      </c>
      <c r="Q256">
        <v>1.290409863</v>
      </c>
      <c r="R256">
        <v>1.2921105509999999</v>
      </c>
      <c r="S256">
        <v>2.274694781</v>
      </c>
      <c r="T256">
        <v>2.2629335039999998</v>
      </c>
      <c r="U256">
        <v>2.3049045399999999</v>
      </c>
      <c r="V256">
        <v>2.36938899</v>
      </c>
      <c r="W256">
        <v>2.4558140599999998</v>
      </c>
      <c r="X256">
        <v>2.538417156</v>
      </c>
      <c r="Y256">
        <v>2.6728829109999999</v>
      </c>
      <c r="Z256">
        <v>2.8084667539999999</v>
      </c>
      <c r="AA256">
        <v>2.941181866</v>
      </c>
      <c r="AB256">
        <v>3.078169929</v>
      </c>
      <c r="AC256">
        <v>3.2143849329999998</v>
      </c>
      <c r="AD256">
        <v>3.305298654</v>
      </c>
      <c r="AE256">
        <v>3.3947394449999999</v>
      </c>
      <c r="AF256">
        <v>3.483117419</v>
      </c>
      <c r="AG256">
        <v>3.5748191899999999</v>
      </c>
      <c r="AH256">
        <v>3.6661725989999998</v>
      </c>
      <c r="AI256">
        <v>3.7175255680000001</v>
      </c>
      <c r="AJ256">
        <v>3.7695853970000002</v>
      </c>
      <c r="AK256">
        <v>3.8227261910000001</v>
      </c>
      <c r="AL256">
        <v>3.878082209</v>
      </c>
      <c r="AM256">
        <v>3.9333934639999999</v>
      </c>
      <c r="AN256">
        <v>3.986153888</v>
      </c>
      <c r="AO256">
        <v>4.0346073459999996</v>
      </c>
      <c r="AP256">
        <v>4.0806609119999999</v>
      </c>
      <c r="AQ256">
        <v>4.1258115340000003</v>
      </c>
      <c r="AR256">
        <v>4.1695204590000001</v>
      </c>
      <c r="AS256">
        <v>4.2500049449999997</v>
      </c>
      <c r="AT256">
        <v>4.328475268</v>
      </c>
      <c r="AU256">
        <v>4.4052179090000001</v>
      </c>
      <c r="AV256">
        <v>4.480885582</v>
      </c>
      <c r="AW256">
        <v>4.5587265449999999</v>
      </c>
    </row>
    <row r="257" spans="2:49" x14ac:dyDescent="0.2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35.499740789999997</v>
      </c>
      <c r="G257">
        <v>34.722523410000001</v>
      </c>
      <c r="H257">
        <v>33.395012149999999</v>
      </c>
      <c r="I257">
        <v>34.002129289999999</v>
      </c>
      <c r="J257">
        <v>34.05122884</v>
      </c>
      <c r="K257">
        <v>32.967312190000001</v>
      </c>
      <c r="L257">
        <v>32.350119769999999</v>
      </c>
      <c r="M257">
        <v>32.305381009999998</v>
      </c>
      <c r="N257">
        <v>32.656413280000002</v>
      </c>
      <c r="O257">
        <v>32.601339199999998</v>
      </c>
      <c r="P257">
        <v>31.587035820000001</v>
      </c>
      <c r="Q257">
        <v>29.445033200000001</v>
      </c>
      <c r="R257">
        <v>27.176792410000001</v>
      </c>
      <c r="S257">
        <v>24.637188429999998</v>
      </c>
      <c r="T257">
        <v>23.491396120000001</v>
      </c>
      <c r="U257">
        <v>22.98045054</v>
      </c>
      <c r="V257">
        <v>22.73169094</v>
      </c>
      <c r="W257">
        <v>22.326414190000001</v>
      </c>
      <c r="X257">
        <v>21.891711050000001</v>
      </c>
      <c r="Y257">
        <v>21.69245282</v>
      </c>
      <c r="Z257">
        <v>21.496773739999998</v>
      </c>
      <c r="AA257">
        <v>21.2750874</v>
      </c>
      <c r="AB257">
        <v>21.035187830000002</v>
      </c>
      <c r="AC257">
        <v>20.789728830000001</v>
      </c>
      <c r="AD257">
        <v>20.562268769999999</v>
      </c>
      <c r="AE257">
        <v>20.33294716</v>
      </c>
      <c r="AF257">
        <v>20.105833619999999</v>
      </c>
      <c r="AG257">
        <v>19.873619470000001</v>
      </c>
      <c r="AH257">
        <v>19.646621410000002</v>
      </c>
      <c r="AI257">
        <v>19.533705990000001</v>
      </c>
      <c r="AJ257">
        <v>19.426901820000001</v>
      </c>
      <c r="AK257">
        <v>19.327771970000001</v>
      </c>
      <c r="AL257">
        <v>19.228999429999998</v>
      </c>
      <c r="AM257">
        <v>19.13181801</v>
      </c>
      <c r="AN257">
        <v>18.976076840000001</v>
      </c>
      <c r="AO257">
        <v>18.802401020000001</v>
      </c>
      <c r="AP257">
        <v>18.620649839999999</v>
      </c>
      <c r="AQ257">
        <v>18.438061149999999</v>
      </c>
      <c r="AR257">
        <v>18.252381440000001</v>
      </c>
      <c r="AS257">
        <v>18.074052049999999</v>
      </c>
      <c r="AT257">
        <v>17.889042580000002</v>
      </c>
      <c r="AU257">
        <v>17.699102490000001</v>
      </c>
      <c r="AV257">
        <v>17.50723902</v>
      </c>
      <c r="AW257">
        <v>17.326011520000002</v>
      </c>
    </row>
    <row r="258" spans="2:49" x14ac:dyDescent="0.25">
      <c r="B258" t="s">
        <v>357</v>
      </c>
      <c r="C258">
        <v>1.54983431156195</v>
      </c>
      <c r="D258">
        <v>1.57471740274219</v>
      </c>
      <c r="E258">
        <v>1.60860863</v>
      </c>
      <c r="F258">
        <v>1.8734507469999999</v>
      </c>
      <c r="G258">
        <v>2.079433479</v>
      </c>
      <c r="H258">
        <v>2.2310486489999999</v>
      </c>
      <c r="I258">
        <v>2.4993579760000002</v>
      </c>
      <c r="J258">
        <v>2.7118828160000001</v>
      </c>
      <c r="K258">
        <v>2.8151545589999998</v>
      </c>
      <c r="L258">
        <v>2.9343225460000002</v>
      </c>
      <c r="M258">
        <v>3.0858111519999998</v>
      </c>
      <c r="N258">
        <v>3.2581624640000002</v>
      </c>
      <c r="O258">
        <v>4.2726470770000002</v>
      </c>
      <c r="P258">
        <v>5.4378803260000002</v>
      </c>
      <c r="Q258">
        <v>6.6587680020000004</v>
      </c>
      <c r="R258">
        <v>8.0731491149999997</v>
      </c>
      <c r="S258">
        <v>6.8169705059999997</v>
      </c>
      <c r="T258">
        <v>6.7497771860000002</v>
      </c>
      <c r="U258">
        <v>6.8452809549999998</v>
      </c>
      <c r="V258">
        <v>7.008839161</v>
      </c>
      <c r="W258">
        <v>6.9706509729999997</v>
      </c>
      <c r="X258">
        <v>6.923048734</v>
      </c>
      <c r="Y258">
        <v>7.0172748479999996</v>
      </c>
      <c r="Z258">
        <v>7.113327355</v>
      </c>
      <c r="AA258">
        <v>7.2012948019999996</v>
      </c>
      <c r="AB258">
        <v>7.2857036700000002</v>
      </c>
      <c r="AC258">
        <v>7.3682207609999999</v>
      </c>
      <c r="AD258">
        <v>7.4520231069999996</v>
      </c>
      <c r="AE258">
        <v>7.5336175179999998</v>
      </c>
      <c r="AF258">
        <v>7.6139519580000004</v>
      </c>
      <c r="AG258">
        <v>7.6929607620000002</v>
      </c>
      <c r="AH258">
        <v>7.7723588010000002</v>
      </c>
      <c r="AI258">
        <v>7.7809108849999999</v>
      </c>
      <c r="AJ258">
        <v>7.7915590029999997</v>
      </c>
      <c r="AK258">
        <v>7.8049821120000002</v>
      </c>
      <c r="AL258">
        <v>7.8185466449999996</v>
      </c>
      <c r="AM258">
        <v>7.8324939699999998</v>
      </c>
      <c r="AN258">
        <v>7.8502246600000003</v>
      </c>
      <c r="AO258">
        <v>7.8600146339999997</v>
      </c>
      <c r="AP258">
        <v>7.8657849960000004</v>
      </c>
      <c r="AQ258">
        <v>7.8705074719999999</v>
      </c>
      <c r="AR258">
        <v>7.8731870060000002</v>
      </c>
      <c r="AS258">
        <v>7.847298329</v>
      </c>
      <c r="AT258">
        <v>7.818322276</v>
      </c>
      <c r="AU258">
        <v>7.7869658340000001</v>
      </c>
      <c r="AV258">
        <v>7.7545117719999999</v>
      </c>
      <c r="AW258">
        <v>7.7265372299999999</v>
      </c>
    </row>
    <row r="259" spans="2:49" x14ac:dyDescent="0.2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0.1903204268</v>
      </c>
      <c r="G259">
        <v>0.17549877689999999</v>
      </c>
      <c r="H259">
        <v>0.15912815020000001</v>
      </c>
      <c r="I259">
        <v>0.15274750200000001</v>
      </c>
      <c r="J259">
        <v>0.14366030169999999</v>
      </c>
      <c r="K259">
        <v>0.13055803299999999</v>
      </c>
      <c r="L259">
        <v>0.12018886820000001</v>
      </c>
      <c r="M259">
        <v>0.1125259421</v>
      </c>
      <c r="N259">
        <v>0.10656688709999999</v>
      </c>
      <c r="O259">
        <v>0.1067551327</v>
      </c>
      <c r="P259">
        <v>0.1037919301</v>
      </c>
      <c r="Q259">
        <v>9.7088999400000001E-2</v>
      </c>
      <c r="R259">
        <v>8.9921038699999997E-2</v>
      </c>
      <c r="S259">
        <v>0.38124607760000001</v>
      </c>
      <c r="T259">
        <v>0.34202322169999999</v>
      </c>
      <c r="U259">
        <v>0.31375130169999998</v>
      </c>
      <c r="V259">
        <v>0.28993439430000001</v>
      </c>
      <c r="W259">
        <v>0.36934134899999999</v>
      </c>
      <c r="X259">
        <v>0.44783750639999997</v>
      </c>
      <c r="Y259">
        <v>0.44806152560000001</v>
      </c>
      <c r="Z259">
        <v>0.44837734039999999</v>
      </c>
      <c r="AA259">
        <v>0.44816452309999999</v>
      </c>
      <c r="AB259">
        <v>0.44757325739999998</v>
      </c>
      <c r="AC259">
        <v>0.4468642826</v>
      </c>
      <c r="AD259">
        <v>0.46294082790000002</v>
      </c>
      <c r="AE259">
        <v>0.47878036870000001</v>
      </c>
      <c r="AF259">
        <v>0.49443970180000002</v>
      </c>
      <c r="AG259">
        <v>0.51002138269999997</v>
      </c>
      <c r="AH259">
        <v>0.52552931520000001</v>
      </c>
      <c r="AI259">
        <v>0.54526797829999996</v>
      </c>
      <c r="AJ259">
        <v>0.56503424830000004</v>
      </c>
      <c r="AK259">
        <v>0.58489583590000005</v>
      </c>
      <c r="AL259">
        <v>0.60506838829999998</v>
      </c>
      <c r="AM259">
        <v>0.62517829540000003</v>
      </c>
      <c r="AN259">
        <v>0.64215936350000002</v>
      </c>
      <c r="AO259">
        <v>0.65839331320000005</v>
      </c>
      <c r="AP259">
        <v>0.67417109350000004</v>
      </c>
      <c r="AQ259">
        <v>0.68973152959999995</v>
      </c>
      <c r="AR259">
        <v>0.70498133799999996</v>
      </c>
      <c r="AS259">
        <v>0.71714547910000004</v>
      </c>
      <c r="AT259">
        <v>0.72897487890000001</v>
      </c>
      <c r="AU259">
        <v>0.74051932350000005</v>
      </c>
      <c r="AV259">
        <v>0.75188958169999998</v>
      </c>
      <c r="AW259">
        <v>0.76363035020000003</v>
      </c>
    </row>
    <row r="260" spans="2:49" x14ac:dyDescent="0.2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0.73798237489999996</v>
      </c>
      <c r="G260">
        <v>0.71317078440000004</v>
      </c>
      <c r="H260">
        <v>0.67768102630000004</v>
      </c>
      <c r="I260">
        <v>0.68172825079999999</v>
      </c>
      <c r="J260">
        <v>0.67194358450000002</v>
      </c>
      <c r="K260">
        <v>0.63996835350000003</v>
      </c>
      <c r="L260">
        <v>0.6174161829</v>
      </c>
      <c r="M260">
        <v>0.60579444049999998</v>
      </c>
      <c r="N260">
        <v>0.60124817149999998</v>
      </c>
      <c r="O260">
        <v>0.61844815529999997</v>
      </c>
      <c r="P260">
        <v>0.61736012819999997</v>
      </c>
      <c r="Q260">
        <v>0.59290150289999999</v>
      </c>
      <c r="R260">
        <v>0.56375203309999999</v>
      </c>
      <c r="S260">
        <v>1.470841549</v>
      </c>
      <c r="T260">
        <v>1.231591047</v>
      </c>
      <c r="U260">
        <v>1.039770546</v>
      </c>
      <c r="V260">
        <v>0.86730950139999996</v>
      </c>
      <c r="W260">
        <v>0.87043684160000001</v>
      </c>
      <c r="X260">
        <v>0.87230048540000005</v>
      </c>
      <c r="Y260">
        <v>0.87155149600000004</v>
      </c>
      <c r="Z260">
        <v>0.87097570390000001</v>
      </c>
      <c r="AA260">
        <v>0.86936881919999998</v>
      </c>
      <c r="AB260">
        <v>0.86686830749999999</v>
      </c>
      <c r="AC260">
        <v>0.86414123269999998</v>
      </c>
      <c r="AD260">
        <v>0.85622799309999997</v>
      </c>
      <c r="AE260">
        <v>0.848229919</v>
      </c>
      <c r="AF260">
        <v>0.84141663739999994</v>
      </c>
      <c r="AG260">
        <v>0.8337138301</v>
      </c>
      <c r="AH260">
        <v>0.82621478280000005</v>
      </c>
      <c r="AI260">
        <v>0.82166570640000003</v>
      </c>
      <c r="AJ260">
        <v>0.81737395609999997</v>
      </c>
      <c r="AK260">
        <v>0.81340547959999998</v>
      </c>
      <c r="AL260">
        <v>0.80952022859999995</v>
      </c>
      <c r="AM260">
        <v>0.8057022184</v>
      </c>
      <c r="AN260">
        <v>0.80213182309999997</v>
      </c>
      <c r="AO260">
        <v>0.79778513220000002</v>
      </c>
      <c r="AP260">
        <v>0.79307311449999995</v>
      </c>
      <c r="AQ260">
        <v>0.78830088139999999</v>
      </c>
      <c r="AR260">
        <v>0.78337085900000003</v>
      </c>
      <c r="AS260">
        <v>0.78119372890000005</v>
      </c>
      <c r="AT260">
        <v>0.77870824500000002</v>
      </c>
      <c r="AU260">
        <v>0.77598437600000003</v>
      </c>
      <c r="AV260">
        <v>0.77314963960000005</v>
      </c>
      <c r="AW260">
        <v>0.77076020010000001</v>
      </c>
    </row>
    <row r="261" spans="2:49" x14ac:dyDescent="0.2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0.2108389071</v>
      </c>
      <c r="G261">
        <v>0.21537971650000001</v>
      </c>
      <c r="H261">
        <v>0.216343113</v>
      </c>
      <c r="I261">
        <v>0.2300570414</v>
      </c>
      <c r="J261">
        <v>0.2396975204</v>
      </c>
      <c r="K261">
        <v>0.24132133480000001</v>
      </c>
      <c r="L261">
        <v>0.2461057267</v>
      </c>
      <c r="M261">
        <v>0.25525572130000002</v>
      </c>
      <c r="N261">
        <v>0.26779993120000001</v>
      </c>
      <c r="O261">
        <v>0.28716955750000001</v>
      </c>
      <c r="P261">
        <v>0.29886473699999999</v>
      </c>
      <c r="Q261">
        <v>0.29925579320000001</v>
      </c>
      <c r="R261">
        <v>0.29668480850000001</v>
      </c>
      <c r="S261">
        <v>0.3334166777</v>
      </c>
      <c r="T261">
        <v>0.3096354067</v>
      </c>
      <c r="U261">
        <v>0.2948818319</v>
      </c>
      <c r="V261">
        <v>0.28383183550000002</v>
      </c>
      <c r="W261">
        <v>0.28624660680000003</v>
      </c>
      <c r="X261">
        <v>0.28825464290000002</v>
      </c>
      <c r="Y261">
        <v>0.29188079929999999</v>
      </c>
      <c r="Z261">
        <v>0.29558166769999999</v>
      </c>
      <c r="AA261">
        <v>0.29894561409999998</v>
      </c>
      <c r="AB261">
        <v>0.30204641319999997</v>
      </c>
      <c r="AC261">
        <v>0.30506868110000002</v>
      </c>
      <c r="AD261">
        <v>0.302936443</v>
      </c>
      <c r="AE261">
        <v>0.30076532169999998</v>
      </c>
      <c r="AF261">
        <v>0.29859492040000002</v>
      </c>
      <c r="AG261">
        <v>0.296388072</v>
      </c>
      <c r="AH261">
        <v>0.29424675700000003</v>
      </c>
      <c r="AI261">
        <v>0.29309223299999998</v>
      </c>
      <c r="AJ261">
        <v>0.29202586520000001</v>
      </c>
      <c r="AK261">
        <v>0.29107167560000002</v>
      </c>
      <c r="AL261">
        <v>0.29016205239999998</v>
      </c>
      <c r="AM261">
        <v>0.28927345329999998</v>
      </c>
      <c r="AN261">
        <v>0.28854530389999999</v>
      </c>
      <c r="AO261">
        <v>0.28753395079999999</v>
      </c>
      <c r="AP261">
        <v>0.28638616729999999</v>
      </c>
      <c r="AQ261">
        <v>0.28521156190000002</v>
      </c>
      <c r="AR261">
        <v>0.28397461619999997</v>
      </c>
      <c r="AS261">
        <v>0.28354888420000002</v>
      </c>
      <c r="AT261">
        <v>0.28300975010000001</v>
      </c>
      <c r="AU261">
        <v>0.28238223959999997</v>
      </c>
      <c r="AV261">
        <v>0.28171247690000001</v>
      </c>
      <c r="AW261">
        <v>0.28120321079999999</v>
      </c>
    </row>
    <row r="262" spans="2:49" x14ac:dyDescent="0.2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0.45773465099999999</v>
      </c>
      <c r="G262">
        <v>0.50757575919999998</v>
      </c>
      <c r="H262">
        <v>0.55344208969999997</v>
      </c>
      <c r="I262">
        <v>0.6388482043</v>
      </c>
      <c r="J262">
        <v>0.72253473059999995</v>
      </c>
      <c r="K262">
        <v>0.78963055120000003</v>
      </c>
      <c r="L262">
        <v>0.87414400160000005</v>
      </c>
      <c r="M262">
        <v>0.98416923629999997</v>
      </c>
      <c r="N262">
        <v>1.1208249749999999</v>
      </c>
      <c r="O262">
        <v>1.2139058199999999</v>
      </c>
      <c r="P262">
        <v>1.275970185</v>
      </c>
      <c r="Q262">
        <v>1.290409863</v>
      </c>
      <c r="R262">
        <v>1.2921105509999999</v>
      </c>
      <c r="S262">
        <v>2.274694781</v>
      </c>
      <c r="T262">
        <v>2.2629335039999998</v>
      </c>
      <c r="U262">
        <v>2.3049045399999999</v>
      </c>
      <c r="V262">
        <v>2.36938899</v>
      </c>
      <c r="W262">
        <v>2.4558140599999998</v>
      </c>
      <c r="X262">
        <v>2.538417156</v>
      </c>
      <c r="Y262">
        <v>2.6728829109999999</v>
      </c>
      <c r="Z262">
        <v>2.8084667539999999</v>
      </c>
      <c r="AA262">
        <v>2.941181866</v>
      </c>
      <c r="AB262">
        <v>3.078169929</v>
      </c>
      <c r="AC262">
        <v>3.2143849329999998</v>
      </c>
      <c r="AD262">
        <v>3.305298654</v>
      </c>
      <c r="AE262">
        <v>3.3947394449999999</v>
      </c>
      <c r="AF262">
        <v>3.483117419</v>
      </c>
      <c r="AG262">
        <v>3.5748191899999999</v>
      </c>
      <c r="AH262">
        <v>3.6661725989999998</v>
      </c>
      <c r="AI262">
        <v>3.7175255680000001</v>
      </c>
      <c r="AJ262">
        <v>3.7695853970000002</v>
      </c>
      <c r="AK262">
        <v>3.8227261910000001</v>
      </c>
      <c r="AL262">
        <v>3.878082209</v>
      </c>
      <c r="AM262">
        <v>3.9333934639999999</v>
      </c>
      <c r="AN262">
        <v>3.986153888</v>
      </c>
      <c r="AO262">
        <v>4.0346073459999996</v>
      </c>
      <c r="AP262">
        <v>4.0806609119999999</v>
      </c>
      <c r="AQ262">
        <v>4.1258115340000003</v>
      </c>
      <c r="AR262">
        <v>4.1695204590000001</v>
      </c>
      <c r="AS262">
        <v>4.2500049449999997</v>
      </c>
      <c r="AT262">
        <v>4.328475268</v>
      </c>
      <c r="AU262">
        <v>4.4052179090000001</v>
      </c>
      <c r="AV262">
        <v>4.480885582</v>
      </c>
      <c r="AW262">
        <v>4.5587265449999999</v>
      </c>
    </row>
    <row r="263" spans="2:49" x14ac:dyDescent="0.25">
      <c r="B263" t="s">
        <v>362</v>
      </c>
      <c r="C263">
        <v>1.1905732046364299</v>
      </c>
      <c r="D263">
        <v>1.2096882425386799</v>
      </c>
      <c r="E263">
        <v>1.2291103569999999</v>
      </c>
      <c r="F263">
        <v>1.231556587</v>
      </c>
      <c r="G263">
        <v>1.1448640080000001</v>
      </c>
      <c r="H263">
        <v>0.92594736769999997</v>
      </c>
      <c r="I263">
        <v>1.017808695</v>
      </c>
      <c r="J263">
        <v>1.042130228</v>
      </c>
      <c r="K263">
        <v>0.98354390800000002</v>
      </c>
      <c r="L263">
        <v>0.97428926589999998</v>
      </c>
      <c r="M263">
        <v>0.97856466819999999</v>
      </c>
      <c r="N263">
        <v>0.95328521070000005</v>
      </c>
      <c r="O263">
        <v>0.94683042449999999</v>
      </c>
      <c r="P263">
        <v>0.93488580560000001</v>
      </c>
      <c r="Q263">
        <v>0.92201144989999995</v>
      </c>
      <c r="R263">
        <v>0.91101411040000002</v>
      </c>
      <c r="S263">
        <v>0.89861167220000004</v>
      </c>
      <c r="T263">
        <v>0.88485159179999995</v>
      </c>
      <c r="U263">
        <v>0.88305281680000003</v>
      </c>
      <c r="V263">
        <v>0.88600223550000001</v>
      </c>
      <c r="W263">
        <v>0.88729219309999996</v>
      </c>
      <c r="X263">
        <v>0.8885828952</v>
      </c>
      <c r="Y263">
        <v>0.89116280039999995</v>
      </c>
      <c r="Z263">
        <v>0.89737267590000003</v>
      </c>
      <c r="AA263">
        <v>0.90553247319999997</v>
      </c>
      <c r="AB263">
        <v>0.91518145679999996</v>
      </c>
      <c r="AC263">
        <v>0.92607664550000002</v>
      </c>
      <c r="AD263">
        <v>0.93806471349999998</v>
      </c>
      <c r="AE263">
        <v>0.95096217760000001</v>
      </c>
      <c r="AF263">
        <v>0.96455003620000002</v>
      </c>
      <c r="AG263">
        <v>0.97873795809999997</v>
      </c>
      <c r="AH263">
        <v>0.99355807979999999</v>
      </c>
      <c r="AI263">
        <v>1.0086278740000001</v>
      </c>
      <c r="AJ263">
        <v>1.0241414820000001</v>
      </c>
      <c r="AK263">
        <v>1.040190191</v>
      </c>
      <c r="AL263">
        <v>1.0566170260000001</v>
      </c>
      <c r="AM263" s="39">
        <v>1.073372642</v>
      </c>
      <c r="AN263" s="39">
        <v>1.0896852749999999</v>
      </c>
      <c r="AO263" s="39">
        <v>1.105697616</v>
      </c>
      <c r="AP263" s="39">
        <v>1.1214879230000001</v>
      </c>
      <c r="AQ263" s="39">
        <v>1.1371844250000001</v>
      </c>
      <c r="AR263" s="39">
        <v>1.152575527</v>
      </c>
      <c r="AS263" s="39">
        <v>1.1684265</v>
      </c>
      <c r="AT263" s="39">
        <v>1.1843483690000001</v>
      </c>
      <c r="AU263" s="39">
        <v>1.200338608</v>
      </c>
      <c r="AV263">
        <v>1.2163803609999999</v>
      </c>
      <c r="AW263">
        <v>1.232815365</v>
      </c>
    </row>
    <row r="264" spans="2:49" x14ac:dyDescent="0.25">
      <c r="B264" t="s">
        <v>363</v>
      </c>
      <c r="C264">
        <v>1.7112081308179601</v>
      </c>
      <c r="D264">
        <v>1.7386821308642</v>
      </c>
      <c r="E264">
        <v>1.7665970259999999</v>
      </c>
      <c r="F264">
        <v>1.787347816</v>
      </c>
      <c r="G264">
        <v>1.8118454820000001</v>
      </c>
      <c r="H264">
        <v>1.7015244650000001</v>
      </c>
      <c r="I264">
        <v>1.775950629</v>
      </c>
      <c r="J264">
        <v>1.8116662299999999</v>
      </c>
      <c r="K264">
        <v>1.795433541</v>
      </c>
      <c r="L264">
        <v>1.8038965600000001</v>
      </c>
      <c r="M264">
        <v>1.8116026709999999</v>
      </c>
      <c r="N264">
        <v>1.8455508</v>
      </c>
      <c r="O264">
        <v>1.897266519</v>
      </c>
      <c r="P264">
        <v>1.9309836499999999</v>
      </c>
      <c r="Q264">
        <v>1.9567157550000001</v>
      </c>
      <c r="R264">
        <v>1.9877527180000001</v>
      </c>
      <c r="S264">
        <v>1.9672537029999999</v>
      </c>
      <c r="T264">
        <v>1.9476487570000001</v>
      </c>
      <c r="U264">
        <v>1.9429100619999999</v>
      </c>
      <c r="V264">
        <v>1.950008856</v>
      </c>
      <c r="W264">
        <v>1.9574972429999999</v>
      </c>
      <c r="X264">
        <v>1.965286675</v>
      </c>
      <c r="Y264">
        <v>1.9807870299999999</v>
      </c>
      <c r="Z264">
        <v>2.0029024409999998</v>
      </c>
      <c r="AA264">
        <v>2.0296903789999998</v>
      </c>
      <c r="AB264">
        <v>2.0596993019999998</v>
      </c>
      <c r="AC264">
        <v>2.0919434479999999</v>
      </c>
      <c r="AD264">
        <v>2.1258105220000001</v>
      </c>
      <c r="AE264">
        <v>2.1608714070000001</v>
      </c>
      <c r="AF264">
        <v>2.1968607800000002</v>
      </c>
      <c r="AG264">
        <v>2.2336628740000002</v>
      </c>
      <c r="AH264">
        <v>2.271229355</v>
      </c>
      <c r="AI264">
        <v>2.3094877149999999</v>
      </c>
      <c r="AJ264">
        <v>2.3485308379999998</v>
      </c>
      <c r="AK264">
        <v>2.388306134</v>
      </c>
      <c r="AL264">
        <v>2.4287989200000002</v>
      </c>
      <c r="AM264">
        <v>2.4699823510000001</v>
      </c>
      <c r="AN264">
        <v>2.5102788280000001</v>
      </c>
      <c r="AO264">
        <v>2.5501876559999999</v>
      </c>
      <c r="AP264">
        <v>2.5899865900000001</v>
      </c>
      <c r="AQ264">
        <v>2.6298744169999999</v>
      </c>
      <c r="AR264">
        <v>2.6699147619999999</v>
      </c>
      <c r="AS264">
        <v>2.709330945</v>
      </c>
      <c r="AT264">
        <v>2.7483571059999998</v>
      </c>
      <c r="AU264">
        <v>2.7872215159999998</v>
      </c>
      <c r="AV264">
        <v>2.8260562070000002</v>
      </c>
      <c r="AW264">
        <v>2.8649850739999998</v>
      </c>
    </row>
    <row r="265" spans="2:49" x14ac:dyDescent="0.2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365</v>
      </c>
      <c r="C266">
        <v>1.5692072404564801</v>
      </c>
      <c r="D266">
        <v>1.5944013702764701</v>
      </c>
      <c r="E266">
        <v>1.620000128</v>
      </c>
      <c r="F266">
        <v>1.6388604250000001</v>
      </c>
      <c r="G266">
        <v>1.6647828689999999</v>
      </c>
      <c r="H266">
        <v>1.5510406809999999</v>
      </c>
      <c r="I266">
        <v>1.628442956</v>
      </c>
      <c r="J266">
        <v>1.678098885</v>
      </c>
      <c r="K266">
        <v>1.6714064310000001</v>
      </c>
      <c r="L266">
        <v>1.67959507</v>
      </c>
      <c r="M266">
        <v>1.685784266</v>
      </c>
      <c r="N266">
        <v>1.6985158330000001</v>
      </c>
      <c r="O266">
        <v>1.776847485</v>
      </c>
      <c r="P266">
        <v>1.865720711</v>
      </c>
      <c r="Q266">
        <v>1.950148607</v>
      </c>
      <c r="R266">
        <v>2.0209992200000002</v>
      </c>
      <c r="S266">
        <v>2.028224636</v>
      </c>
      <c r="T266">
        <v>2.0003015</v>
      </c>
      <c r="U266">
        <v>1.9806896350000001</v>
      </c>
      <c r="V266">
        <v>1.9730289889999999</v>
      </c>
      <c r="W266">
        <v>1.9662117450000001</v>
      </c>
      <c r="X266">
        <v>1.9603396930000001</v>
      </c>
      <c r="Y266">
        <v>1.972137346</v>
      </c>
      <c r="Z266">
        <v>1.9917900260000001</v>
      </c>
      <c r="AA266">
        <v>2.014982775</v>
      </c>
      <c r="AB266">
        <v>2.0400673230000002</v>
      </c>
      <c r="AC266">
        <v>2.066510794</v>
      </c>
      <c r="AD266">
        <v>2.0943627810000001</v>
      </c>
      <c r="AE266">
        <v>2.1235132179999998</v>
      </c>
      <c r="AF266">
        <v>2.1538157189999998</v>
      </c>
      <c r="AG266">
        <v>2.1851554320000002</v>
      </c>
      <c r="AH266">
        <v>2.2174577819999999</v>
      </c>
      <c r="AI266">
        <v>2.2509003879999998</v>
      </c>
      <c r="AJ266">
        <v>2.2854387699999998</v>
      </c>
      <c r="AK266">
        <v>2.320895395</v>
      </c>
      <c r="AL266">
        <v>2.3571652049999998</v>
      </c>
      <c r="AM266">
        <v>2.394175798</v>
      </c>
      <c r="AN266">
        <v>2.4312018640000002</v>
      </c>
      <c r="AO266">
        <v>2.4683076869999998</v>
      </c>
      <c r="AP266">
        <v>2.5055511140000002</v>
      </c>
      <c r="AQ266">
        <v>2.5429931180000001</v>
      </c>
      <c r="AR266">
        <v>2.5806130779999998</v>
      </c>
      <c r="AS266">
        <v>2.6177675599999999</v>
      </c>
      <c r="AT266">
        <v>2.6544230689999999</v>
      </c>
      <c r="AU266" s="39">
        <v>2.6907719349999999</v>
      </c>
      <c r="AV266">
        <v>2.7269558960000002</v>
      </c>
      <c r="AW266">
        <v>2.7630794519999999</v>
      </c>
    </row>
    <row r="267" spans="2:49" x14ac:dyDescent="0.2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0.98719293480000003</v>
      </c>
      <c r="G267">
        <v>0.98253111000000004</v>
      </c>
      <c r="H267">
        <v>0.97786750200000006</v>
      </c>
      <c r="I267">
        <v>0.97325980170000004</v>
      </c>
      <c r="J267">
        <v>0.96867744410000001</v>
      </c>
      <c r="K267">
        <v>0.96412653130000003</v>
      </c>
      <c r="L267">
        <v>0.95960196900000005</v>
      </c>
      <c r="M267">
        <v>0.95508485990000003</v>
      </c>
      <c r="N267">
        <v>0.95059873100000003</v>
      </c>
      <c r="O267">
        <v>0.94787412319999997</v>
      </c>
      <c r="P267">
        <v>0.94502524050000003</v>
      </c>
      <c r="Q267">
        <v>0.94204509349999999</v>
      </c>
      <c r="R267">
        <v>0.93889270889999998</v>
      </c>
      <c r="S267">
        <v>0.95298851060000001</v>
      </c>
      <c r="T267">
        <v>0.95009791649999997</v>
      </c>
      <c r="U267">
        <v>0.94724241610000004</v>
      </c>
      <c r="V267">
        <v>0.94442191600000003</v>
      </c>
      <c r="W267">
        <v>0.94271129490000005</v>
      </c>
      <c r="X267">
        <v>0.94099412729999998</v>
      </c>
      <c r="Y267">
        <v>0.94105623920000003</v>
      </c>
      <c r="Z267">
        <v>0.94112253300000004</v>
      </c>
      <c r="AA267">
        <v>0.94119248580000003</v>
      </c>
      <c r="AB267">
        <v>0.94124758689999999</v>
      </c>
      <c r="AC267">
        <v>0.94130464069999997</v>
      </c>
      <c r="AD267">
        <v>0.94142968930000004</v>
      </c>
      <c r="AE267">
        <v>0.94156124760000004</v>
      </c>
      <c r="AF267">
        <v>0.94169970660000002</v>
      </c>
      <c r="AG267">
        <v>0.94183737690000002</v>
      </c>
      <c r="AH267">
        <v>0.94198190439999996</v>
      </c>
      <c r="AI267">
        <v>0.94205409549999997</v>
      </c>
      <c r="AJ267">
        <v>0.94212982329999995</v>
      </c>
      <c r="AK267">
        <v>0.94220834360000005</v>
      </c>
      <c r="AL267">
        <v>0.94229983669999995</v>
      </c>
      <c r="AM267">
        <v>0.94239479100000001</v>
      </c>
      <c r="AN267">
        <v>0.94230732419999996</v>
      </c>
      <c r="AO267">
        <v>0.94221763120000002</v>
      </c>
      <c r="AP267">
        <v>0.94212516570000004</v>
      </c>
      <c r="AQ267">
        <v>0.94202869580000004</v>
      </c>
      <c r="AR267">
        <v>0.94192840639999997</v>
      </c>
      <c r="AS267">
        <v>0.9417881414</v>
      </c>
      <c r="AT267">
        <v>0.94164533080000001</v>
      </c>
      <c r="AU267">
        <v>0.94149985110000001</v>
      </c>
      <c r="AV267">
        <v>0.94135086749999997</v>
      </c>
      <c r="AW267">
        <v>0.94119439859999998</v>
      </c>
    </row>
    <row r="268" spans="2:49" x14ac:dyDescent="0.25">
      <c r="B268" t="s">
        <v>367</v>
      </c>
      <c r="C268">
        <v>8.10466597198101E-3</v>
      </c>
      <c r="D268">
        <v>8.10466597198101E-3</v>
      </c>
      <c r="E268">
        <v>8.1046741800000002E-3</v>
      </c>
      <c r="F268">
        <v>1.28070652E-2</v>
      </c>
      <c r="G268">
        <v>1.7468890000000001E-2</v>
      </c>
      <c r="H268">
        <v>2.2132498E-2</v>
      </c>
      <c r="I268">
        <v>2.67401983E-2</v>
      </c>
      <c r="J268">
        <v>3.13225559E-2</v>
      </c>
      <c r="K268">
        <v>3.5873468700000001E-2</v>
      </c>
      <c r="L268">
        <v>4.0398031000000001E-2</v>
      </c>
      <c r="M268">
        <v>4.4915140100000001E-2</v>
      </c>
      <c r="N268">
        <v>4.9401268999999998E-2</v>
      </c>
      <c r="O268">
        <v>5.2125876799999998E-2</v>
      </c>
      <c r="P268">
        <v>5.4974759499999998E-2</v>
      </c>
      <c r="Q268">
        <v>5.79549065E-2</v>
      </c>
      <c r="R268">
        <v>6.1107291100000002E-2</v>
      </c>
      <c r="S268">
        <v>4.7011489400000002E-2</v>
      </c>
      <c r="T268">
        <v>4.99020835E-2</v>
      </c>
      <c r="U268">
        <v>5.2757583900000002E-2</v>
      </c>
      <c r="V268">
        <v>5.5578084E-2</v>
      </c>
      <c r="W268">
        <v>5.7288705099999997E-2</v>
      </c>
      <c r="X268">
        <v>5.9005872700000003E-2</v>
      </c>
      <c r="Y268">
        <v>5.8943760800000002E-2</v>
      </c>
      <c r="Z268">
        <v>5.8877467000000003E-2</v>
      </c>
      <c r="AA268">
        <v>5.8807514200000001E-2</v>
      </c>
      <c r="AB268">
        <v>5.8752413099999998E-2</v>
      </c>
      <c r="AC268">
        <v>5.86953593E-2</v>
      </c>
      <c r="AD268">
        <v>5.8570310700000003E-2</v>
      </c>
      <c r="AE268">
        <v>5.8438752400000002E-2</v>
      </c>
      <c r="AF268">
        <v>5.8300293400000001E-2</v>
      </c>
      <c r="AG268">
        <v>5.8162623099999998E-2</v>
      </c>
      <c r="AH268">
        <v>5.80180956E-2</v>
      </c>
      <c r="AI268">
        <v>5.7945904499999999E-2</v>
      </c>
      <c r="AJ268">
        <v>5.7870176699999998E-2</v>
      </c>
      <c r="AK268">
        <v>5.7791656400000002E-2</v>
      </c>
      <c r="AL268">
        <v>5.7700163300000003E-2</v>
      </c>
      <c r="AM268">
        <v>5.7605208999999997E-2</v>
      </c>
      <c r="AN268">
        <v>5.7692675800000003E-2</v>
      </c>
      <c r="AO268">
        <v>5.7782368799999997E-2</v>
      </c>
      <c r="AP268">
        <v>5.7874834299999997E-2</v>
      </c>
      <c r="AQ268">
        <v>5.7971304199999997E-2</v>
      </c>
      <c r="AR268">
        <v>5.8071593599999999E-2</v>
      </c>
      <c r="AS268">
        <v>5.8211858599999999E-2</v>
      </c>
      <c r="AT268">
        <v>5.8354669200000001E-2</v>
      </c>
      <c r="AU268">
        <v>5.85001489E-2</v>
      </c>
      <c r="AV268">
        <v>5.8649132499999999E-2</v>
      </c>
      <c r="AW268">
        <v>5.8805601399999997E-2</v>
      </c>
    </row>
    <row r="269" spans="2:49" x14ac:dyDescent="0.2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0.68868891460000004</v>
      </c>
      <c r="X269">
        <v>0.68626280289999997</v>
      </c>
      <c r="Y269">
        <v>0.67775046579999998</v>
      </c>
      <c r="Z269">
        <v>0.66938119969999998</v>
      </c>
      <c r="AA269">
        <v>0.66115142760000001</v>
      </c>
      <c r="AB269">
        <v>0.65475837879999998</v>
      </c>
      <c r="AC269">
        <v>0.64846858620000003</v>
      </c>
      <c r="AD269">
        <v>0.63469239889999995</v>
      </c>
      <c r="AE269">
        <v>0.62123754340000004</v>
      </c>
      <c r="AF269">
        <v>0.60809290640000002</v>
      </c>
      <c r="AG269">
        <v>0.59456247490000003</v>
      </c>
      <c r="AH269">
        <v>0.58133482650000001</v>
      </c>
      <c r="AI269">
        <v>0.5666115799</v>
      </c>
      <c r="AJ269">
        <v>0.55218208820000003</v>
      </c>
      <c r="AK269">
        <v>0.53803764679999999</v>
      </c>
      <c r="AL269">
        <v>0.52355173580000003</v>
      </c>
      <c r="AM269">
        <v>0.50934324639999995</v>
      </c>
      <c r="AN269">
        <v>0.4958055864</v>
      </c>
      <c r="AO269">
        <v>0.48247065709999998</v>
      </c>
      <c r="AP269">
        <v>0.4693339386</v>
      </c>
      <c r="AQ269">
        <v>0.45639104400000002</v>
      </c>
      <c r="AR269">
        <v>0.4436377152</v>
      </c>
      <c r="AS269">
        <v>0.42915867419999998</v>
      </c>
      <c r="AT269">
        <v>0.4148590452</v>
      </c>
      <c r="AU269">
        <v>0.40073551400000001</v>
      </c>
      <c r="AV269">
        <v>0.38678484769999999</v>
      </c>
      <c r="AW269">
        <v>0.3730038919</v>
      </c>
    </row>
    <row r="270" spans="2:49" x14ac:dyDescent="0.2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7.0718760800000001E-3</v>
      </c>
      <c r="X270">
        <v>5.9768316400000002E-3</v>
      </c>
      <c r="Y270">
        <v>5.8664569800000003E-3</v>
      </c>
      <c r="Z270">
        <v>5.7579374500000002E-3</v>
      </c>
      <c r="AA270">
        <v>5.6512266499999997E-3</v>
      </c>
      <c r="AB270">
        <v>5.5609613300000001E-3</v>
      </c>
      <c r="AC270">
        <v>5.4721539300000002E-3</v>
      </c>
      <c r="AD270">
        <v>5.5302444400000001E-3</v>
      </c>
      <c r="AE270">
        <v>5.5869799900000001E-3</v>
      </c>
      <c r="AF270">
        <v>5.6424074200000004E-3</v>
      </c>
      <c r="AG270">
        <v>5.6994452399999999E-3</v>
      </c>
      <c r="AH270">
        <v>5.7552066799999996E-3</v>
      </c>
      <c r="AI270" s="39">
        <v>5.6820847899999999E-3</v>
      </c>
      <c r="AJ270" s="39">
        <v>5.6104218100000002E-3</v>
      </c>
      <c r="AK270" s="39">
        <v>5.5401745099999998E-3</v>
      </c>
      <c r="AL270" s="39">
        <v>5.4682570800000004E-3</v>
      </c>
      <c r="AM270" s="39">
        <v>5.39771696E-3</v>
      </c>
      <c r="AN270" s="39">
        <v>5.4498631800000003E-3</v>
      </c>
      <c r="AO270" s="39">
        <v>5.5012285000000001E-3</v>
      </c>
      <c r="AP270" s="39">
        <v>5.5518303200000002E-3</v>
      </c>
      <c r="AQ270" s="39">
        <v>5.6016855499999999E-3</v>
      </c>
      <c r="AR270" s="39">
        <v>5.6508105800000003E-3</v>
      </c>
      <c r="AS270" s="39">
        <v>5.6479370500000002E-3</v>
      </c>
      <c r="AT270" s="39">
        <v>5.6450991200000002E-3</v>
      </c>
      <c r="AU270" s="39">
        <v>5.6422961400000001E-3</v>
      </c>
      <c r="AV270" s="39">
        <v>5.63952746E-3</v>
      </c>
      <c r="AW270" s="39">
        <v>5.6367924699999997E-3</v>
      </c>
    </row>
    <row r="271" spans="2:49" x14ac:dyDescent="0.2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1.8253908999999999E-2</v>
      </c>
      <c r="X271">
        <v>1.7461348000000002E-2</v>
      </c>
      <c r="Y271">
        <v>1.7267602999999999E-2</v>
      </c>
      <c r="Z271">
        <v>1.7077114399999999E-2</v>
      </c>
      <c r="AA271">
        <v>1.68898008E-2</v>
      </c>
      <c r="AB271">
        <v>1.6748364599999999E-2</v>
      </c>
      <c r="AC271">
        <v>1.6609212799999998E-2</v>
      </c>
      <c r="AD271">
        <v>1.6592279000000001E-2</v>
      </c>
      <c r="AE271">
        <v>1.6575740299999999E-2</v>
      </c>
      <c r="AF271">
        <v>1.65595828E-2</v>
      </c>
      <c r="AG271">
        <v>1.6543038600000001E-2</v>
      </c>
      <c r="AH271">
        <v>1.65268646E-2</v>
      </c>
      <c r="AI271">
        <v>1.6506447800000001E-2</v>
      </c>
      <c r="AJ271">
        <v>1.64864383E-2</v>
      </c>
      <c r="AK271">
        <v>1.6466824000000001E-2</v>
      </c>
      <c r="AL271">
        <v>1.6446748300000001E-2</v>
      </c>
      <c r="AM271">
        <v>1.64270571E-2</v>
      </c>
      <c r="AN271">
        <v>1.6406935399999999E-2</v>
      </c>
      <c r="AO271">
        <v>1.6387115099999999E-2</v>
      </c>
      <c r="AP271">
        <v>1.63675894E-2</v>
      </c>
      <c r="AQ271">
        <v>1.6348351800000001E-2</v>
      </c>
      <c r="AR271">
        <v>1.6329395999999999E-2</v>
      </c>
      <c r="AS271">
        <v>2.22887264E-2</v>
      </c>
      <c r="AT271">
        <v>2.81742138E-2</v>
      </c>
      <c r="AU271">
        <v>3.39872222E-2</v>
      </c>
      <c r="AV271">
        <v>3.9729082399999997E-2</v>
      </c>
      <c r="AW271">
        <v>4.5401092599999998E-2</v>
      </c>
    </row>
    <row r="272" spans="2:49" x14ac:dyDescent="0.2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2.1373302200000002E-3</v>
      </c>
      <c r="X272">
        <v>1.56403009E-3</v>
      </c>
      <c r="Y272">
        <v>1.54612841E-3</v>
      </c>
      <c r="Z272">
        <v>1.5285276199999999E-3</v>
      </c>
      <c r="AA272">
        <v>1.5112201900000001E-3</v>
      </c>
      <c r="AB272">
        <v>1.49802946E-3</v>
      </c>
      <c r="AC272">
        <v>1.48505177E-3</v>
      </c>
      <c r="AD272">
        <v>1.4831638899999999E-3</v>
      </c>
      <c r="AE272">
        <v>1.48132004E-3</v>
      </c>
      <c r="AF272">
        <v>1.47951871E-3</v>
      </c>
      <c r="AG272">
        <v>1.47766504E-3</v>
      </c>
      <c r="AH272">
        <v>1.47585285E-3</v>
      </c>
      <c r="AI272">
        <v>1.47396348E-3</v>
      </c>
      <c r="AJ272">
        <v>1.4721118E-3</v>
      </c>
      <c r="AK272">
        <v>1.4702966899999999E-3</v>
      </c>
      <c r="AL272">
        <v>1.4684384400000001E-3</v>
      </c>
      <c r="AM272">
        <v>1.4666157700000001E-3</v>
      </c>
      <c r="AN272">
        <v>1.46475898E-3</v>
      </c>
      <c r="AO272">
        <v>1.4629299899999999E-3</v>
      </c>
      <c r="AP272">
        <v>1.46112819E-3</v>
      </c>
      <c r="AQ272">
        <v>1.4593529699999999E-3</v>
      </c>
      <c r="AR272">
        <v>1.45760376E-3</v>
      </c>
      <c r="AS272">
        <v>1.45180257E-3</v>
      </c>
      <c r="AT272" s="39">
        <v>1.44607326E-3</v>
      </c>
      <c r="AU272" s="39">
        <v>1.44041451E-3</v>
      </c>
      <c r="AV272" s="39">
        <v>1.43482502E-3</v>
      </c>
      <c r="AW272" s="39">
        <v>1.4293035300000001E-3</v>
      </c>
    </row>
    <row r="273" spans="2:49" x14ac:dyDescent="0.2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0.1042878832</v>
      </c>
      <c r="X273">
        <v>0.1124167397</v>
      </c>
      <c r="Y273">
        <v>0.1188589171</v>
      </c>
      <c r="Z273">
        <v>0.12519281779999999</v>
      </c>
      <c r="AA273">
        <v>0.13142114860000001</v>
      </c>
      <c r="AB273">
        <v>0.1353528678</v>
      </c>
      <c r="AC273">
        <v>0.13922108429999999</v>
      </c>
      <c r="AD273">
        <v>0.14589482249999999</v>
      </c>
      <c r="AE273">
        <v>0.1524128947</v>
      </c>
      <c r="AF273">
        <v>0.15878068449999999</v>
      </c>
      <c r="AG273">
        <v>0.16533276180000001</v>
      </c>
      <c r="AH273">
        <v>0.17173821719999999</v>
      </c>
      <c r="AI273">
        <v>0.17830255079999999</v>
      </c>
      <c r="AJ273">
        <v>0.1847359143</v>
      </c>
      <c r="AK273">
        <v>0.1910421887</v>
      </c>
      <c r="AL273">
        <v>0.1974979879</v>
      </c>
      <c r="AM273">
        <v>0.2038301512</v>
      </c>
      <c r="AN273">
        <v>0.21036127960000001</v>
      </c>
      <c r="AO273">
        <v>0.21679460219999999</v>
      </c>
      <c r="AP273">
        <v>0.22313229970000001</v>
      </c>
      <c r="AQ273">
        <v>0.2293764885</v>
      </c>
      <c r="AR273">
        <v>0.23552922300000001</v>
      </c>
      <c r="AS273">
        <v>0.2412355598</v>
      </c>
      <c r="AT273">
        <v>0.24687118850000001</v>
      </c>
      <c r="AU273">
        <v>0.25243741520000001</v>
      </c>
      <c r="AV273">
        <v>0.25793551419999999</v>
      </c>
      <c r="AW273">
        <v>0.26336672849999998</v>
      </c>
    </row>
    <row r="274" spans="2:49" x14ac:dyDescent="0.2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4.4124381099999999E-2</v>
      </c>
      <c r="X274">
        <v>4.5893029000000002E-2</v>
      </c>
      <c r="Y274">
        <v>4.88309522E-2</v>
      </c>
      <c r="Z274">
        <v>5.1719496199999999E-2</v>
      </c>
      <c r="AA274">
        <v>5.4559895599999998E-2</v>
      </c>
      <c r="AB274">
        <v>5.7466874699999997E-2</v>
      </c>
      <c r="AC274">
        <v>6.0326902199999997E-2</v>
      </c>
      <c r="AD274">
        <v>6.7391713300000003E-2</v>
      </c>
      <c r="AE274">
        <v>7.4291736499999997E-2</v>
      </c>
      <c r="AF274">
        <v>8.1032671099999995E-2</v>
      </c>
      <c r="AG274">
        <v>8.7961902800000005E-2</v>
      </c>
      <c r="AH274">
        <v>9.4736072599999999E-2</v>
      </c>
      <c r="AI274">
        <v>0.1016749453</v>
      </c>
      <c r="AJ274">
        <v>0.10847537509999999</v>
      </c>
      <c r="AK274">
        <v>0.11514146460000001</v>
      </c>
      <c r="AL274">
        <v>0.12196178840000001</v>
      </c>
      <c r="AM274">
        <v>0.12865149540000001</v>
      </c>
      <c r="AN274">
        <v>0.1355467216</v>
      </c>
      <c r="AO274">
        <v>0.14233868960000001</v>
      </c>
      <c r="AP274">
        <v>0.14902970169999999</v>
      </c>
      <c r="AQ274">
        <v>0.1556219921</v>
      </c>
      <c r="AR274">
        <v>0.1621177298</v>
      </c>
      <c r="AS274">
        <v>0.16507868149999999</v>
      </c>
      <c r="AT274">
        <v>0.16800294369999999</v>
      </c>
      <c r="AU274">
        <v>0.170891194</v>
      </c>
      <c r="AV274">
        <v>0.17374409360000001</v>
      </c>
      <c r="AW274">
        <v>0.1765622875</v>
      </c>
    </row>
    <row r="275" spans="2:49" x14ac:dyDescent="0.2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0.1124973816</v>
      </c>
      <c r="X275">
        <v>0.1076721065</v>
      </c>
      <c r="Y275">
        <v>0.1064289512</v>
      </c>
      <c r="Z275">
        <v>0.10520669019999999</v>
      </c>
      <c r="AA275">
        <v>0.1040048011</v>
      </c>
      <c r="AB275">
        <v>0.1031054297</v>
      </c>
      <c r="AC275">
        <v>0.1022205843</v>
      </c>
      <c r="AD275">
        <v>0.10204557910000001</v>
      </c>
      <c r="AE275">
        <v>0.1018746559</v>
      </c>
      <c r="AF275">
        <v>0.10170767360000001</v>
      </c>
      <c r="AG275">
        <v>0.10154411570000001</v>
      </c>
      <c r="AH275">
        <v>0.101384218</v>
      </c>
      <c r="AI275">
        <v>0.1012243929</v>
      </c>
      <c r="AJ275">
        <v>0.1010677566</v>
      </c>
      <c r="AK275">
        <v>0.1009142147</v>
      </c>
      <c r="AL275">
        <v>0.1007616802</v>
      </c>
      <c r="AM275">
        <v>0.10061206690000001</v>
      </c>
      <c r="AN275">
        <v>0.1004634444</v>
      </c>
      <c r="AO275">
        <v>0.10031704769999999</v>
      </c>
      <c r="AP275">
        <v>0.1001728269</v>
      </c>
      <c r="AQ275">
        <v>0.1000307341</v>
      </c>
      <c r="AR275">
        <v>9.9890722400000007E-2</v>
      </c>
      <c r="AS275">
        <v>9.9485071199999997E-2</v>
      </c>
      <c r="AT275">
        <v>9.9084446500000006E-2</v>
      </c>
      <c r="AU275">
        <v>9.8688755399999994E-2</v>
      </c>
      <c r="AV275">
        <v>9.8297907300000001E-2</v>
      </c>
      <c r="AW275">
        <v>9.7911814E-2</v>
      </c>
    </row>
    <row r="276" spans="2:49" x14ac:dyDescent="0.2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2.2938324199999999E-2</v>
      </c>
      <c r="X276">
        <v>2.2753112200000002E-2</v>
      </c>
      <c r="Y276">
        <v>2.3450525400000002E-2</v>
      </c>
      <c r="Z276">
        <v>2.4136216700000001E-2</v>
      </c>
      <c r="AA276">
        <v>2.4810479399999998E-2</v>
      </c>
      <c r="AB276">
        <v>2.5509093699999999E-2</v>
      </c>
      <c r="AC276">
        <v>2.6196424400000001E-2</v>
      </c>
      <c r="AD276">
        <v>2.63697988E-2</v>
      </c>
      <c r="AE276">
        <v>2.6539129299999999E-2</v>
      </c>
      <c r="AF276">
        <v>2.6704555599999999E-2</v>
      </c>
      <c r="AG276">
        <v>2.68785959E-2</v>
      </c>
      <c r="AH276">
        <v>2.7048741599999999E-2</v>
      </c>
      <c r="AI276">
        <v>2.8524035100000001E-2</v>
      </c>
      <c r="AJ276">
        <v>2.9969893800000001E-2</v>
      </c>
      <c r="AK276">
        <v>3.1387190099999997E-2</v>
      </c>
      <c r="AL276">
        <v>3.2843363899999999E-2</v>
      </c>
      <c r="AM276">
        <v>3.4271650399999999E-2</v>
      </c>
      <c r="AN276">
        <v>3.4501410400000002E-2</v>
      </c>
      <c r="AO276">
        <v>3.4727729800000003E-2</v>
      </c>
      <c r="AP276">
        <v>3.4950685099999997E-2</v>
      </c>
      <c r="AQ276">
        <v>3.51703508E-2</v>
      </c>
      <c r="AR276">
        <v>3.5386799300000001E-2</v>
      </c>
      <c r="AS276">
        <v>3.5653547299999998E-2</v>
      </c>
      <c r="AT276">
        <v>3.5916990099999997E-2</v>
      </c>
      <c r="AU276">
        <v>3.6177188499999999E-2</v>
      </c>
      <c r="AV276">
        <v>3.6434202300000003E-2</v>
      </c>
      <c r="AW276">
        <v>3.66880895E-2</v>
      </c>
    </row>
    <row r="277" spans="2:49" x14ac:dyDescent="0.25">
      <c r="B277" t="s">
        <v>376</v>
      </c>
      <c r="C277">
        <v>0.92287069498865704</v>
      </c>
      <c r="D277">
        <v>0.92287069498865704</v>
      </c>
      <c r="E277">
        <v>0.92285345379999995</v>
      </c>
      <c r="F277">
        <v>0.9157993405</v>
      </c>
      <c r="G277">
        <v>0.90891743400000002</v>
      </c>
      <c r="H277">
        <v>0.90182203589999999</v>
      </c>
      <c r="I277">
        <v>0.89503329570000001</v>
      </c>
      <c r="J277">
        <v>0.88832314710000004</v>
      </c>
      <c r="K277">
        <v>0.8816858259</v>
      </c>
      <c r="L277">
        <v>0.87509762250000001</v>
      </c>
      <c r="M277">
        <v>0.86846956230000005</v>
      </c>
      <c r="N277">
        <v>0.86184885479999995</v>
      </c>
      <c r="O277">
        <v>0.83695589640000001</v>
      </c>
      <c r="P277">
        <v>0.80739209690000002</v>
      </c>
      <c r="Q277">
        <v>0.77280345539999995</v>
      </c>
      <c r="R277">
        <v>0.73265499239999998</v>
      </c>
      <c r="S277">
        <v>0.70164210149999995</v>
      </c>
      <c r="T277">
        <v>0.69914219349999995</v>
      </c>
      <c r="U277">
        <v>0.69635071199999998</v>
      </c>
      <c r="V277">
        <v>0.69353234149999998</v>
      </c>
      <c r="W277">
        <v>0.6870780245</v>
      </c>
      <c r="X277">
        <v>0.68057336319999995</v>
      </c>
      <c r="Y277">
        <v>0.67425339819999996</v>
      </c>
      <c r="Z277">
        <v>0.66799843240000001</v>
      </c>
      <c r="AA277">
        <v>0.66179701670000002</v>
      </c>
      <c r="AB277">
        <v>0.65546136700000002</v>
      </c>
      <c r="AC277">
        <v>0.64914727260000005</v>
      </c>
      <c r="AD277">
        <v>0.64374572500000005</v>
      </c>
      <c r="AE277">
        <v>0.63840999259999998</v>
      </c>
      <c r="AF277">
        <v>0.63313605679999996</v>
      </c>
      <c r="AG277">
        <v>0.62779144860000002</v>
      </c>
      <c r="AH277">
        <v>0.62250408749999997</v>
      </c>
      <c r="AI277">
        <v>0.62032959480000005</v>
      </c>
      <c r="AJ277">
        <v>0.61817687050000003</v>
      </c>
      <c r="AK277">
        <v>0.61604136040000002</v>
      </c>
      <c r="AL277">
        <v>0.61387163629999997</v>
      </c>
      <c r="AM277">
        <v>0.61172468059999996</v>
      </c>
      <c r="AN277">
        <v>0.60894644799999997</v>
      </c>
      <c r="AO277">
        <v>0.6062093811</v>
      </c>
      <c r="AP277">
        <v>0.6035016487</v>
      </c>
      <c r="AQ277">
        <v>0.60081382709999998</v>
      </c>
      <c r="AR277">
        <v>0.59814982630000002</v>
      </c>
      <c r="AS277">
        <v>0.59539328619999998</v>
      </c>
      <c r="AT277">
        <v>0.5926422697</v>
      </c>
      <c r="AU277">
        <v>0.58989705130000003</v>
      </c>
      <c r="AV277">
        <v>0.58715463530000001</v>
      </c>
      <c r="AW277">
        <v>0.58439215789999999</v>
      </c>
    </row>
    <row r="278" spans="2:49" x14ac:dyDescent="0.25">
      <c r="B278" t="s">
        <v>377</v>
      </c>
      <c r="C278">
        <v>4.1245617653124303E-2</v>
      </c>
      <c r="D278">
        <v>4.1245617653124303E-2</v>
      </c>
      <c r="E278">
        <v>4.1254837500000002E-2</v>
      </c>
      <c r="F278">
        <v>4.7474744700000002E-2</v>
      </c>
      <c r="G278">
        <v>5.3375841799999997E-2</v>
      </c>
      <c r="H278">
        <v>5.9166259800000003E-2</v>
      </c>
      <c r="I278">
        <v>6.4516476500000003E-2</v>
      </c>
      <c r="J278">
        <v>6.9536526900000006E-2</v>
      </c>
      <c r="K278">
        <v>7.4203488999999997E-2</v>
      </c>
      <c r="L278">
        <v>7.8502436699999997E-2</v>
      </c>
      <c r="M278">
        <v>8.2455365099999997E-2</v>
      </c>
      <c r="N278">
        <v>8.5993224600000001E-2</v>
      </c>
      <c r="O278">
        <v>0.10921010840000001</v>
      </c>
      <c r="P278">
        <v>0.13749510679999999</v>
      </c>
      <c r="Q278">
        <v>0.1713256094</v>
      </c>
      <c r="R278">
        <v>0.21126479640000001</v>
      </c>
      <c r="S278">
        <v>0.18339692369999999</v>
      </c>
      <c r="T278">
        <v>0.1890564066</v>
      </c>
      <c r="U278">
        <v>0.19480871650000001</v>
      </c>
      <c r="V278">
        <v>0.2004971944</v>
      </c>
      <c r="W278">
        <v>0.20106568380000001</v>
      </c>
      <c r="X278">
        <v>0.20162031259999999</v>
      </c>
      <c r="Y278">
        <v>0.20405168979999999</v>
      </c>
      <c r="Z278">
        <v>0.20644114159999999</v>
      </c>
      <c r="AA278">
        <v>0.2087966839</v>
      </c>
      <c r="AB278">
        <v>0.2111497001</v>
      </c>
      <c r="AC278">
        <v>0.21349015939999999</v>
      </c>
      <c r="AD278">
        <v>0.21598507850000001</v>
      </c>
      <c r="AE278">
        <v>0.2184466773</v>
      </c>
      <c r="AF278">
        <v>0.22087742269999999</v>
      </c>
      <c r="AG278">
        <v>0.22328085049999999</v>
      </c>
      <c r="AH278">
        <v>0.22565701290000001</v>
      </c>
      <c r="AI278">
        <v>0.22590230880000001</v>
      </c>
      <c r="AJ278">
        <v>0.22614152309999999</v>
      </c>
      <c r="AK278">
        <v>0.22637733539999999</v>
      </c>
      <c r="AL278">
        <v>0.22659171789999999</v>
      </c>
      <c r="AM278">
        <v>0.22679959120000001</v>
      </c>
      <c r="AN278">
        <v>0.22751181449999999</v>
      </c>
      <c r="AO278">
        <v>0.22820337160000001</v>
      </c>
      <c r="AP278">
        <v>0.22888128620000001</v>
      </c>
      <c r="AQ278">
        <v>0.22955108660000001</v>
      </c>
      <c r="AR278">
        <v>0.2302105767</v>
      </c>
      <c r="AS278">
        <v>0.22994091859999999</v>
      </c>
      <c r="AT278">
        <v>0.229666285</v>
      </c>
      <c r="AU278">
        <v>0.2293866309</v>
      </c>
      <c r="AV278">
        <v>0.22910372840000001</v>
      </c>
      <c r="AW278">
        <v>0.2288302337</v>
      </c>
    </row>
    <row r="279" spans="2:49" x14ac:dyDescent="0.25">
      <c r="B279" t="s">
        <v>378</v>
      </c>
      <c r="C279">
        <v>5.1557022066405396E-3</v>
      </c>
      <c r="D279">
        <v>5.1557022066405396E-3</v>
      </c>
      <c r="E279">
        <v>5.1568546899999996E-3</v>
      </c>
      <c r="F279">
        <v>4.8228722800000004E-3</v>
      </c>
      <c r="G279">
        <v>4.5047822099999997E-3</v>
      </c>
      <c r="H279">
        <v>4.2199964999999999E-3</v>
      </c>
      <c r="I279">
        <v>3.9429048299999998E-3</v>
      </c>
      <c r="J279">
        <v>3.6836541699999999E-3</v>
      </c>
      <c r="K279">
        <v>3.4413249300000001E-3</v>
      </c>
      <c r="L279">
        <v>3.2154334999999999E-3</v>
      </c>
      <c r="M279">
        <v>3.0067840100000002E-3</v>
      </c>
      <c r="N279">
        <v>2.8126376E-3</v>
      </c>
      <c r="O279">
        <v>2.7286924000000001E-3</v>
      </c>
      <c r="P279">
        <v>2.62434656E-3</v>
      </c>
      <c r="Q279">
        <v>2.49803447E-3</v>
      </c>
      <c r="R279">
        <v>2.3531275899999998E-3</v>
      </c>
      <c r="S279">
        <v>1.0256661300000001E-2</v>
      </c>
      <c r="T279">
        <v>9.5798245600000002E-3</v>
      </c>
      <c r="U279">
        <v>8.9289963099999994E-3</v>
      </c>
      <c r="V279">
        <v>8.2939601400000007E-3</v>
      </c>
      <c r="W279">
        <v>1.0653505799999999E-2</v>
      </c>
      <c r="X279">
        <v>1.3042395300000001E-2</v>
      </c>
      <c r="Y279">
        <v>1.3028948300000001E-2</v>
      </c>
      <c r="Z279">
        <v>1.30126909E-2</v>
      </c>
      <c r="AA279">
        <v>1.2994228E-2</v>
      </c>
      <c r="AB279">
        <v>1.29712878E-2</v>
      </c>
      <c r="AC279">
        <v>1.29476477E-2</v>
      </c>
      <c r="AD279">
        <v>1.34176061E-2</v>
      </c>
      <c r="AE279">
        <v>1.38828366E-2</v>
      </c>
      <c r="AF279">
        <v>1.4343479900000001E-2</v>
      </c>
      <c r="AG279">
        <v>1.4802884299999999E-2</v>
      </c>
      <c r="AH279">
        <v>1.5257835900000001E-2</v>
      </c>
      <c r="AI279">
        <v>1.5830703799999998E-2</v>
      </c>
      <c r="AJ279">
        <v>1.6399504299999999E-2</v>
      </c>
      <c r="AK279">
        <v>1.6964441300000001E-2</v>
      </c>
      <c r="AL279">
        <v>1.7535674099999999E-2</v>
      </c>
      <c r="AM279">
        <v>1.8102813999999998E-2</v>
      </c>
      <c r="AN279">
        <v>1.8610784799999999E-2</v>
      </c>
      <c r="AO279">
        <v>1.9115431799999999E-2</v>
      </c>
      <c r="AP279">
        <v>1.96172597E-2</v>
      </c>
      <c r="AQ279">
        <v>2.0116697999999999E-2</v>
      </c>
      <c r="AR279">
        <v>2.0613527900000001E-2</v>
      </c>
      <c r="AS279">
        <v>2.1013740400000001E-2</v>
      </c>
      <c r="AT279">
        <v>2.1413923099999999E-2</v>
      </c>
      <c r="AU279">
        <v>2.1814046199999999E-2</v>
      </c>
      <c r="AV279">
        <v>2.22142556E-2</v>
      </c>
      <c r="AW279">
        <v>2.2615785900000001E-2</v>
      </c>
    </row>
    <row r="280" spans="2:49" x14ac:dyDescent="0.2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1.4960852300000001E-2</v>
      </c>
      <c r="G280">
        <v>1.46447929E-2</v>
      </c>
      <c r="H280">
        <v>1.4377401099999999E-2</v>
      </c>
      <c r="I280">
        <v>1.40780809E-2</v>
      </c>
      <c r="J280">
        <v>1.37836703E-2</v>
      </c>
      <c r="K280">
        <v>1.34949279E-2</v>
      </c>
      <c r="L280">
        <v>1.32142732E-2</v>
      </c>
      <c r="M280">
        <v>1.29498532E-2</v>
      </c>
      <c r="N280">
        <v>1.26950745E-2</v>
      </c>
      <c r="O280">
        <v>1.27373773E-2</v>
      </c>
      <c r="P280">
        <v>1.2669240300000001E-2</v>
      </c>
      <c r="Q280">
        <v>1.24718756E-2</v>
      </c>
      <c r="R280">
        <v>1.21501818E-2</v>
      </c>
      <c r="S280">
        <v>3.4538303899999998E-2</v>
      </c>
      <c r="T280">
        <v>3.0165769500000002E-2</v>
      </c>
      <c r="U280">
        <v>2.59246856E-2</v>
      </c>
      <c r="V280">
        <v>2.1777582699999999E-2</v>
      </c>
      <c r="W280">
        <v>2.21091252E-2</v>
      </c>
      <c r="X280">
        <v>2.24426174E-2</v>
      </c>
      <c r="Y280">
        <v>2.2455139900000001E-2</v>
      </c>
      <c r="Z280">
        <v>2.24628469E-2</v>
      </c>
      <c r="AA280">
        <v>2.2466761299999999E-2</v>
      </c>
      <c r="AB280">
        <v>2.2454332300000001E-2</v>
      </c>
      <c r="AC280">
        <v>2.2440680099999999E-2</v>
      </c>
      <c r="AD280">
        <v>2.2272614999999999E-2</v>
      </c>
      <c r="AE280">
        <v>2.21047035E-2</v>
      </c>
      <c r="AF280">
        <v>2.1937216400000001E-2</v>
      </c>
      <c r="AG280">
        <v>2.1766717200000001E-2</v>
      </c>
      <c r="AH280">
        <v>2.1597128399999999E-2</v>
      </c>
      <c r="AI280">
        <v>2.1497578E-2</v>
      </c>
      <c r="AJ280">
        <v>2.13982541E-2</v>
      </c>
      <c r="AK280">
        <v>2.1299408200000002E-2</v>
      </c>
      <c r="AL280">
        <v>2.1199795800000001E-2</v>
      </c>
      <c r="AM280">
        <v>2.11003489E-2</v>
      </c>
      <c r="AN280">
        <v>2.1043470200000001E-2</v>
      </c>
      <c r="AO280">
        <v>2.0985125899999998E-2</v>
      </c>
      <c r="AP280">
        <v>2.0925984700000001E-2</v>
      </c>
      <c r="AQ280">
        <v>2.0866564000000001E-2</v>
      </c>
      <c r="AR280">
        <v>2.0806671400000001E-2</v>
      </c>
      <c r="AS280">
        <v>2.0810216900000001E-2</v>
      </c>
      <c r="AT280">
        <v>2.081334E-2</v>
      </c>
      <c r="AU280">
        <v>2.0816035E-2</v>
      </c>
      <c r="AV280">
        <v>2.08184613E-2</v>
      </c>
      <c r="AW280">
        <v>2.0821769300000001E-2</v>
      </c>
    </row>
    <row r="281" spans="2:49" x14ac:dyDescent="0.25">
      <c r="B281" t="s">
        <v>380</v>
      </c>
      <c r="C281">
        <v>5.1557022066405396E-3</v>
      </c>
      <c r="D281">
        <v>5.1557022066405396E-3</v>
      </c>
      <c r="E281">
        <v>5.1568546899999996E-3</v>
      </c>
      <c r="F281">
        <v>5.3428270300000004E-3</v>
      </c>
      <c r="G281">
        <v>5.5284642600000001E-3</v>
      </c>
      <c r="H281">
        <v>5.7373078099999999E-3</v>
      </c>
      <c r="I281">
        <v>5.9385129499999996E-3</v>
      </c>
      <c r="J281">
        <v>6.1461848499999999E-3</v>
      </c>
      <c r="K281">
        <v>6.3608887699999998E-3</v>
      </c>
      <c r="L281">
        <v>6.5841089199999998E-3</v>
      </c>
      <c r="M281">
        <v>6.8206389300000001E-3</v>
      </c>
      <c r="N281">
        <v>7.0680881900000003E-3</v>
      </c>
      <c r="O281">
        <v>7.3401378400000002E-3</v>
      </c>
      <c r="P281">
        <v>7.5567015900000001E-3</v>
      </c>
      <c r="Q281">
        <v>7.69964971E-3</v>
      </c>
      <c r="R281">
        <v>7.7638917299999999E-3</v>
      </c>
      <c r="S281">
        <v>8.96990722E-3</v>
      </c>
      <c r="T281">
        <v>8.6726651499999998E-3</v>
      </c>
      <c r="U281">
        <v>8.3919931900000005E-3</v>
      </c>
      <c r="V281">
        <v>8.1193883000000005E-3</v>
      </c>
      <c r="W281">
        <v>8.2566707100000004E-3</v>
      </c>
      <c r="X281">
        <v>8.39485513E-3</v>
      </c>
      <c r="Y281">
        <v>8.4874501299999905E-3</v>
      </c>
      <c r="Z281">
        <v>8.5782944999999999E-3</v>
      </c>
      <c r="AA281">
        <v>8.6677263800000008E-3</v>
      </c>
      <c r="AB281">
        <v>8.7537199500000006E-3</v>
      </c>
      <c r="AC281">
        <v>8.83919788E-3</v>
      </c>
      <c r="AD281">
        <v>8.7801326499999995E-3</v>
      </c>
      <c r="AE281">
        <v>8.7210672700000005E-3</v>
      </c>
      <c r="AF281">
        <v>8.6621083000000005E-3</v>
      </c>
      <c r="AG281">
        <v>8.6023811699999994E-3</v>
      </c>
      <c r="AH281">
        <v>8.5429463500000004E-3</v>
      </c>
      <c r="AI281">
        <v>8.5093137700000005E-3</v>
      </c>
      <c r="AJ281">
        <v>8.4757330200000008E-3</v>
      </c>
      <c r="AK281">
        <v>8.4423038299999906E-3</v>
      </c>
      <c r="AL281">
        <v>8.4092761599999996E-3</v>
      </c>
      <c r="AM281">
        <v>8.3762721299999905E-3</v>
      </c>
      <c r="AN281">
        <v>8.3624951499999996E-3</v>
      </c>
      <c r="AO281">
        <v>8.3481036700000007E-3</v>
      </c>
      <c r="AP281">
        <v>8.3333620699999906E-3</v>
      </c>
      <c r="AQ281">
        <v>8.3184755499999905E-3</v>
      </c>
      <c r="AR281">
        <v>8.3033668700000004E-3</v>
      </c>
      <c r="AS281">
        <v>8.30852711E-3</v>
      </c>
      <c r="AT281">
        <v>8.3135224699999906E-3</v>
      </c>
      <c r="AU281">
        <v>8.3183504299999995E-3</v>
      </c>
      <c r="AV281">
        <v>8.3230744500000006E-3</v>
      </c>
      <c r="AW281">
        <v>8.3281545899999906E-3</v>
      </c>
    </row>
    <row r="282" spans="2:49" x14ac:dyDescent="0.2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1.1599363200000001E-2</v>
      </c>
      <c r="G282">
        <v>1.3028684800000001E-2</v>
      </c>
      <c r="H282">
        <v>1.46769989E-2</v>
      </c>
      <c r="I282">
        <v>1.64907291E-2</v>
      </c>
      <c r="J282">
        <v>1.85268167E-2</v>
      </c>
      <c r="K282">
        <v>2.08135435E-2</v>
      </c>
      <c r="L282">
        <v>2.3386125099999999E-2</v>
      </c>
      <c r="M282">
        <v>2.6297796500000001E-2</v>
      </c>
      <c r="N282">
        <v>2.95821203E-2</v>
      </c>
      <c r="O282">
        <v>3.1027787599999999E-2</v>
      </c>
      <c r="P282">
        <v>3.2262507900000001E-2</v>
      </c>
      <c r="Q282">
        <v>3.3201375399999997E-2</v>
      </c>
      <c r="R282">
        <v>3.3813010099999999E-2</v>
      </c>
      <c r="S282">
        <v>6.1196102400000001E-2</v>
      </c>
      <c r="T282">
        <v>6.3383140700000007E-2</v>
      </c>
      <c r="U282">
        <v>6.5594896400000005E-2</v>
      </c>
      <c r="V282">
        <v>6.7779532899999995E-2</v>
      </c>
      <c r="W282">
        <v>7.0836990000000002E-2</v>
      </c>
      <c r="X282">
        <v>7.3926456400000007E-2</v>
      </c>
      <c r="Y282">
        <v>7.7723373600000006E-2</v>
      </c>
      <c r="Z282">
        <v>8.1506593700000005E-2</v>
      </c>
      <c r="AA282">
        <v>8.5277583700000006E-2</v>
      </c>
      <c r="AB282">
        <v>8.9209592800000001E-2</v>
      </c>
      <c r="AC282">
        <v>9.3135042200000004E-2</v>
      </c>
      <c r="AD282">
        <v>9.5798842699999998E-2</v>
      </c>
      <c r="AE282">
        <v>9.8434722799999999E-2</v>
      </c>
      <c r="AF282">
        <v>0.1010437159</v>
      </c>
      <c r="AG282">
        <v>0.1037557182</v>
      </c>
      <c r="AH282">
        <v>0.106440989</v>
      </c>
      <c r="AI282">
        <v>0.1079305008</v>
      </c>
      <c r="AJ282">
        <v>0.109408115</v>
      </c>
      <c r="AK282">
        <v>0.1108751509</v>
      </c>
      <c r="AL282">
        <v>0.11239189970000001</v>
      </c>
      <c r="AM282">
        <v>0.1138962932</v>
      </c>
      <c r="AN282">
        <v>0.11552498730000001</v>
      </c>
      <c r="AO282">
        <v>0.11713858589999999</v>
      </c>
      <c r="AP282">
        <v>0.1187404586</v>
      </c>
      <c r="AQ282">
        <v>0.1203333488</v>
      </c>
      <c r="AR282">
        <v>0.12191603080000001</v>
      </c>
      <c r="AS282">
        <v>0.1245333107</v>
      </c>
      <c r="AT282">
        <v>0.12715065959999999</v>
      </c>
      <c r="AU282">
        <v>0.129767886</v>
      </c>
      <c r="AV282">
        <v>0.132385845</v>
      </c>
      <c r="AW282">
        <v>0.13501189860000001</v>
      </c>
    </row>
    <row r="283" spans="2:49" x14ac:dyDescent="0.2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0.94096855940000002</v>
      </c>
      <c r="X283">
        <v>0.93914802249999996</v>
      </c>
      <c r="Y283">
        <v>0.93915106670000004</v>
      </c>
      <c r="Z283">
        <v>0.93915429120000005</v>
      </c>
      <c r="AA283">
        <v>0.93915771260000003</v>
      </c>
      <c r="AB283">
        <v>0.93914282400000004</v>
      </c>
      <c r="AC283">
        <v>0.93912696520000005</v>
      </c>
      <c r="AD283">
        <v>0.93917792330000005</v>
      </c>
      <c r="AE283">
        <v>0.93923165669999997</v>
      </c>
      <c r="AF283">
        <v>0.9392883984</v>
      </c>
      <c r="AG283">
        <v>0.93933993189999998</v>
      </c>
      <c r="AH283">
        <v>0.93939452649999999</v>
      </c>
      <c r="AI283">
        <v>0.93936840190000004</v>
      </c>
      <c r="AJ283">
        <v>0.93934093090000004</v>
      </c>
      <c r="AK283">
        <v>0.93931200660000003</v>
      </c>
      <c r="AL283">
        <v>0.93929188559999999</v>
      </c>
      <c r="AM283">
        <v>0.93927064110000003</v>
      </c>
      <c r="AN283">
        <v>0.93905184689999999</v>
      </c>
      <c r="AO283">
        <v>0.93882460950000002</v>
      </c>
      <c r="AP283">
        <v>0.93858843049999996</v>
      </c>
      <c r="AQ283">
        <v>0.93834277150000001</v>
      </c>
      <c r="AR283">
        <v>0.93808705020000005</v>
      </c>
      <c r="AS283">
        <v>0.93778548299999998</v>
      </c>
      <c r="AT283">
        <v>0.93747725920000002</v>
      </c>
      <c r="AU283">
        <v>0.93716215570000005</v>
      </c>
      <c r="AV283">
        <v>0.93683993970000001</v>
      </c>
      <c r="AW283">
        <v>0.93651036759999995</v>
      </c>
    </row>
    <row r="284" spans="2:49" x14ac:dyDescent="0.2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0.66826373350000001</v>
      </c>
      <c r="X284">
        <v>0.66123277800000002</v>
      </c>
      <c r="Y284">
        <v>0.65443644909999998</v>
      </c>
      <c r="Z284">
        <v>0.64762958530000003</v>
      </c>
      <c r="AA284">
        <v>0.64081216200000002</v>
      </c>
      <c r="AB284">
        <v>0.63381081480000001</v>
      </c>
      <c r="AC284">
        <v>0.62680164090000001</v>
      </c>
      <c r="AD284">
        <v>0.62072292949999996</v>
      </c>
      <c r="AE284">
        <v>0.61468461139999997</v>
      </c>
      <c r="AF284">
        <v>0.60868628530000002</v>
      </c>
      <c r="AG284">
        <v>0.60258668010000005</v>
      </c>
      <c r="AH284">
        <v>0.59652857429999995</v>
      </c>
      <c r="AI284">
        <v>0.59378327620000004</v>
      </c>
      <c r="AJ284">
        <v>0.59105026370000002</v>
      </c>
      <c r="AK284">
        <v>0.58832945469999998</v>
      </c>
      <c r="AL284">
        <v>0.58555966999999998</v>
      </c>
      <c r="AM284">
        <v>0.58280186329999994</v>
      </c>
      <c r="AN284">
        <v>0.57930420520000003</v>
      </c>
      <c r="AO284">
        <v>0.57581047640000005</v>
      </c>
      <c r="AP284">
        <v>0.57232066999999998</v>
      </c>
      <c r="AQ284">
        <v>0.56883477959999995</v>
      </c>
      <c r="AR284">
        <v>0.56535279859999998</v>
      </c>
      <c r="AS284">
        <v>0.56177929579999997</v>
      </c>
      <c r="AT284">
        <v>0.55819244999999995</v>
      </c>
      <c r="AU284">
        <v>0.55459218639999996</v>
      </c>
      <c r="AV284">
        <v>0.55097842949999998</v>
      </c>
      <c r="AW284">
        <v>0.54735110340000004</v>
      </c>
    </row>
    <row r="285" spans="2:49" x14ac:dyDescent="0.2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412031174.89999998</v>
      </c>
      <c r="G285">
        <v>421176885.30000001</v>
      </c>
      <c r="H285">
        <v>439607614.30000001</v>
      </c>
      <c r="I285">
        <v>454216182.60000002</v>
      </c>
      <c r="J285">
        <v>471356599.89999998</v>
      </c>
      <c r="K285">
        <v>493140373.80000001</v>
      </c>
      <c r="L285">
        <v>519054973</v>
      </c>
      <c r="M285">
        <v>549157937.70000005</v>
      </c>
      <c r="N285">
        <v>565030393.20000005</v>
      </c>
      <c r="O285">
        <v>564307764.89999998</v>
      </c>
      <c r="P285">
        <v>563897935.29999995</v>
      </c>
      <c r="Q285">
        <v>562442277</v>
      </c>
      <c r="R285">
        <v>562146701.60000002</v>
      </c>
      <c r="S285">
        <v>565149430.5</v>
      </c>
      <c r="T285">
        <v>568182070.70000005</v>
      </c>
      <c r="U285">
        <v>570019224.39999998</v>
      </c>
      <c r="V285">
        <v>571864770.79999995</v>
      </c>
      <c r="W285">
        <v>573466798.79999995</v>
      </c>
      <c r="X285">
        <v>575032425.60000002</v>
      </c>
      <c r="Y285">
        <v>577240015.70000005</v>
      </c>
      <c r="Z285">
        <v>580022422.70000005</v>
      </c>
      <c r="AA285">
        <v>583293154.20000005</v>
      </c>
      <c r="AB285">
        <v>586872360.70000005</v>
      </c>
      <c r="AC285">
        <v>590525066</v>
      </c>
      <c r="AD285">
        <v>594191333.10000002</v>
      </c>
      <c r="AE285">
        <v>597820330.60000002</v>
      </c>
      <c r="AF285">
        <v>601385659.10000002</v>
      </c>
      <c r="AG285">
        <v>604882291.79999995</v>
      </c>
      <c r="AH285">
        <v>608334230.60000002</v>
      </c>
      <c r="AI285">
        <v>611765936.29999995</v>
      </c>
      <c r="AJ285">
        <v>615217212.79999995</v>
      </c>
      <c r="AK285">
        <v>618713288.60000002</v>
      </c>
      <c r="AL285">
        <v>622284747.79999995</v>
      </c>
      <c r="AM285">
        <v>625945301.89999998</v>
      </c>
      <c r="AN285">
        <v>629667581.39999998</v>
      </c>
      <c r="AO285">
        <v>633473440.60000002</v>
      </c>
      <c r="AP285">
        <v>637359692.89999998</v>
      </c>
      <c r="AQ285">
        <v>641323229.5</v>
      </c>
      <c r="AR285">
        <v>645343360.29999995</v>
      </c>
      <c r="AS285">
        <v>649378235.60000002</v>
      </c>
      <c r="AT285">
        <v>653429158.39999998</v>
      </c>
      <c r="AU285">
        <v>657488517.70000005</v>
      </c>
      <c r="AV285">
        <v>661549935.29999995</v>
      </c>
      <c r="AW285">
        <v>665636495.5</v>
      </c>
    </row>
    <row r="286" spans="2:49" x14ac:dyDescent="0.2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277116.0122</v>
      </c>
      <c r="G286">
        <v>283665.12459999998</v>
      </c>
      <c r="H286">
        <v>285001.46509999997</v>
      </c>
      <c r="I286">
        <v>276921.88429999998</v>
      </c>
      <c r="J286">
        <v>276123.69050000003</v>
      </c>
      <c r="K286">
        <v>278196.62459999998</v>
      </c>
      <c r="L286">
        <v>278284.15539999999</v>
      </c>
      <c r="M286">
        <v>283630.36599999998</v>
      </c>
      <c r="N286">
        <v>292646.592</v>
      </c>
      <c r="O286">
        <v>300160.36580000003</v>
      </c>
      <c r="P286">
        <v>308542.87780000002</v>
      </c>
      <c r="Q286">
        <v>316647.5037</v>
      </c>
      <c r="R286">
        <v>327675.27980000002</v>
      </c>
      <c r="S286">
        <v>324347.4731</v>
      </c>
      <c r="T286">
        <v>321865.5246</v>
      </c>
      <c r="U286">
        <v>321393.03269999998</v>
      </c>
      <c r="V286">
        <v>321265.33309999999</v>
      </c>
      <c r="W286">
        <v>328679.24479999999</v>
      </c>
      <c r="X286">
        <v>335567.13</v>
      </c>
      <c r="Y286">
        <v>342990.55680000002</v>
      </c>
      <c r="Z286">
        <v>350579.97779999999</v>
      </c>
      <c r="AA286">
        <v>358877.04629999999</v>
      </c>
      <c r="AB286">
        <v>367676.49790000002</v>
      </c>
      <c r="AC286">
        <v>376816.9069</v>
      </c>
      <c r="AD286">
        <v>386200.60720000003</v>
      </c>
      <c r="AE286">
        <v>395594.14769999997</v>
      </c>
      <c r="AF286">
        <v>404895.5748</v>
      </c>
      <c r="AG286">
        <v>414063.62479999999</v>
      </c>
      <c r="AH286">
        <v>423161.18609999999</v>
      </c>
      <c r="AI286">
        <v>432260.0245</v>
      </c>
      <c r="AJ286">
        <v>441423.42340000003</v>
      </c>
      <c r="AK286">
        <v>450682.52010000002</v>
      </c>
      <c r="AL286">
        <v>460242.1703</v>
      </c>
      <c r="AM286">
        <v>470161.53370000003</v>
      </c>
      <c r="AN286">
        <v>480444.59</v>
      </c>
      <c r="AO286">
        <v>491156.92200000002</v>
      </c>
      <c r="AP286">
        <v>502262.59899999999</v>
      </c>
      <c r="AQ286">
        <v>513831.41729999997</v>
      </c>
      <c r="AR286">
        <v>525854.43299999996</v>
      </c>
      <c r="AS286">
        <v>538224.7378</v>
      </c>
      <c r="AT286">
        <v>551043.8554</v>
      </c>
      <c r="AU286">
        <v>564252.02480000001</v>
      </c>
      <c r="AV286">
        <v>577818.55429999996</v>
      </c>
      <c r="AW286">
        <v>591920.40890000004</v>
      </c>
    </row>
    <row r="287" spans="2:49" x14ac:dyDescent="0.2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168450.85130000001</v>
      </c>
      <c r="G287">
        <v>175102.25930000001</v>
      </c>
      <c r="H287">
        <v>184377.08840000001</v>
      </c>
      <c r="I287">
        <v>191958.0405</v>
      </c>
      <c r="J287">
        <v>200434.6243</v>
      </c>
      <c r="K287">
        <v>214631.4149</v>
      </c>
      <c r="L287">
        <v>230322.84169999999</v>
      </c>
      <c r="M287">
        <v>246883.24789999999</v>
      </c>
      <c r="N287">
        <v>260023.80989999999</v>
      </c>
      <c r="O287">
        <v>260861.47659999999</v>
      </c>
      <c r="P287">
        <v>258329.35269999999</v>
      </c>
      <c r="Q287">
        <v>254212.92120000001</v>
      </c>
      <c r="R287">
        <v>252983.95819999999</v>
      </c>
      <c r="S287">
        <v>251929.14490000001</v>
      </c>
      <c r="T287">
        <v>253874.12669999999</v>
      </c>
      <c r="U287">
        <v>254809.1372</v>
      </c>
      <c r="V287">
        <v>255689.04810000001</v>
      </c>
      <c r="W287">
        <v>256372.43609999999</v>
      </c>
      <c r="X287">
        <v>256910.57800000001</v>
      </c>
      <c r="Y287">
        <v>257770.13389999999</v>
      </c>
      <c r="Z287">
        <v>258837.89449999999</v>
      </c>
      <c r="AA287">
        <v>260020.88510000001</v>
      </c>
      <c r="AB287">
        <v>261252.427</v>
      </c>
      <c r="AC287">
        <v>262556.3689</v>
      </c>
      <c r="AD287">
        <v>263814.74</v>
      </c>
      <c r="AE287">
        <v>265006.71130000002</v>
      </c>
      <c r="AF287">
        <v>266121.19630000001</v>
      </c>
      <c r="AG287">
        <v>267160.36090000003</v>
      </c>
      <c r="AH287">
        <v>268138.43410000001</v>
      </c>
      <c r="AI287">
        <v>269069.37929999997</v>
      </c>
      <c r="AJ287">
        <v>269974.26530000003</v>
      </c>
      <c r="AK287">
        <v>270890.60479999997</v>
      </c>
      <c r="AL287">
        <v>271830.40860000002</v>
      </c>
      <c r="AM287">
        <v>272814.33659999998</v>
      </c>
      <c r="AN287">
        <v>273797.94030000002</v>
      </c>
      <c r="AO287">
        <v>274821.6151</v>
      </c>
      <c r="AP287">
        <v>275912.80699999997</v>
      </c>
      <c r="AQ287">
        <v>277075.49280000001</v>
      </c>
      <c r="AR287">
        <v>278310.17090000003</v>
      </c>
      <c r="AS287">
        <v>279585.36349999998</v>
      </c>
      <c r="AT287">
        <v>280909.39350000001</v>
      </c>
      <c r="AU287">
        <v>282288.43709999998</v>
      </c>
      <c r="AV287">
        <v>283720.48469999997</v>
      </c>
      <c r="AW287">
        <v>285200.90340000001</v>
      </c>
    </row>
    <row r="288" spans="2:49" x14ac:dyDescent="0.2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549204.35840000003</v>
      </c>
      <c r="G288">
        <v>552179.51619999995</v>
      </c>
      <c r="H288">
        <v>567799.87899999996</v>
      </c>
      <c r="I288">
        <v>578001.18000000005</v>
      </c>
      <c r="J288">
        <v>591026.44609999994</v>
      </c>
      <c r="K288">
        <v>606402.80350000004</v>
      </c>
      <c r="L288">
        <v>626292.09239999996</v>
      </c>
      <c r="M288">
        <v>651046.85089999996</v>
      </c>
      <c r="N288">
        <v>668291.58889999997</v>
      </c>
      <c r="O288">
        <v>664069.9118</v>
      </c>
      <c r="P288">
        <v>662876.44949999999</v>
      </c>
      <c r="Q288">
        <v>661301.62540000002</v>
      </c>
      <c r="R288">
        <v>659324.99950000003</v>
      </c>
      <c r="S288">
        <v>662199.32949999999</v>
      </c>
      <c r="T288">
        <v>662839.35089999996</v>
      </c>
      <c r="U288">
        <v>662429.21149999998</v>
      </c>
      <c r="V288">
        <v>662064.35470000003</v>
      </c>
      <c r="W288">
        <v>661475.85239999997</v>
      </c>
      <c r="X288">
        <v>660936.03249999997</v>
      </c>
      <c r="Y288">
        <v>661098.94900000002</v>
      </c>
      <c r="Z288">
        <v>661942.51439999999</v>
      </c>
      <c r="AA288">
        <v>663402.08470000001</v>
      </c>
      <c r="AB288">
        <v>665257.57239999995</v>
      </c>
      <c r="AC288">
        <v>667143.01199999999</v>
      </c>
      <c r="AD288">
        <v>669058.9314</v>
      </c>
      <c r="AE288">
        <v>670946.9388</v>
      </c>
      <c r="AF288">
        <v>672777.6335</v>
      </c>
      <c r="AG288">
        <v>674543.01450000005</v>
      </c>
      <c r="AH288">
        <v>676267.98120000004</v>
      </c>
      <c r="AI288">
        <v>677977.8898</v>
      </c>
      <c r="AJ288">
        <v>679714.35759999999</v>
      </c>
      <c r="AK288">
        <v>681485.09030000004</v>
      </c>
      <c r="AL288">
        <v>683324.23640000005</v>
      </c>
      <c r="AM288">
        <v>685234.91669999994</v>
      </c>
      <c r="AN288">
        <v>687210.7942</v>
      </c>
      <c r="AO288">
        <v>689251.70629999996</v>
      </c>
      <c r="AP288">
        <v>691331.56590000005</v>
      </c>
      <c r="AQ288">
        <v>693442.13630000001</v>
      </c>
      <c r="AR288">
        <v>695553.19460000005</v>
      </c>
      <c r="AS288">
        <v>697629.35470000003</v>
      </c>
      <c r="AT288">
        <v>699666.10309999995</v>
      </c>
      <c r="AU288">
        <v>701648.1274</v>
      </c>
      <c r="AV288">
        <v>703568.11510000005</v>
      </c>
      <c r="AW288">
        <v>705461.56839999999</v>
      </c>
    </row>
    <row r="289" spans="2:49" x14ac:dyDescent="0.25">
      <c r="B289" t="s">
        <v>508</v>
      </c>
      <c r="C289">
        <v>82711.5521017555</v>
      </c>
      <c r="D289">
        <v>84039.512824558697</v>
      </c>
      <c r="E289">
        <v>85388.794389999995</v>
      </c>
      <c r="F289">
        <v>94596.243409999995</v>
      </c>
      <c r="G289">
        <v>97301.128209999995</v>
      </c>
      <c r="H289">
        <v>103585.0487</v>
      </c>
      <c r="I289">
        <v>107649.8798</v>
      </c>
      <c r="J289">
        <v>115098.12360000001</v>
      </c>
      <c r="K289">
        <v>120718.1811</v>
      </c>
      <c r="L289">
        <v>127389.7032</v>
      </c>
      <c r="M289">
        <v>136460.098</v>
      </c>
      <c r="N289">
        <v>146225.9117</v>
      </c>
      <c r="O289">
        <v>137047.2023</v>
      </c>
      <c r="P289">
        <v>131965.4007</v>
      </c>
      <c r="Q289">
        <v>127132.8677</v>
      </c>
      <c r="R289">
        <v>115470.9437</v>
      </c>
      <c r="S289">
        <v>115544.82369999999</v>
      </c>
      <c r="T289">
        <v>115089.7313</v>
      </c>
      <c r="U289">
        <v>114698.6891</v>
      </c>
      <c r="V289">
        <v>114483.15119999999</v>
      </c>
      <c r="W289">
        <v>114152.7678</v>
      </c>
      <c r="X289">
        <v>113927.7677</v>
      </c>
      <c r="Y289">
        <v>113691.13770000001</v>
      </c>
      <c r="Z289">
        <v>113579.7806</v>
      </c>
      <c r="AA289">
        <v>113713.07490000001</v>
      </c>
      <c r="AB289">
        <v>113892.11139999999</v>
      </c>
      <c r="AC289">
        <v>114114.7429</v>
      </c>
      <c r="AD289">
        <v>114412.09940000001</v>
      </c>
      <c r="AE289">
        <v>114754.3524</v>
      </c>
      <c r="AF289">
        <v>115125.7631</v>
      </c>
      <c r="AG289">
        <v>115516.29240000001</v>
      </c>
      <c r="AH289">
        <v>115926.48269999999</v>
      </c>
      <c r="AI289">
        <v>116351.4244</v>
      </c>
      <c r="AJ289">
        <v>116794.17479999999</v>
      </c>
      <c r="AK289">
        <v>117247.3787</v>
      </c>
      <c r="AL289">
        <v>117720.7895</v>
      </c>
      <c r="AM289">
        <v>118208.4004</v>
      </c>
      <c r="AN289">
        <v>118737.97629999999</v>
      </c>
      <c r="AO289">
        <v>119285.4273</v>
      </c>
      <c r="AP289">
        <v>119831.636</v>
      </c>
      <c r="AQ289">
        <v>120375.55899999999</v>
      </c>
      <c r="AR289">
        <v>120907.7265</v>
      </c>
      <c r="AS289">
        <v>121431.7947</v>
      </c>
      <c r="AT289">
        <v>121945.52039999999</v>
      </c>
      <c r="AU289">
        <v>122439.4773</v>
      </c>
      <c r="AV289">
        <v>122910.7414</v>
      </c>
      <c r="AW289">
        <v>123375.77099999999</v>
      </c>
    </row>
    <row r="290" spans="2:49" x14ac:dyDescent="0.25">
      <c r="B290" t="s">
        <v>509</v>
      </c>
      <c r="C290">
        <v>45689.201708803201</v>
      </c>
      <c r="D290">
        <v>46422.756620829103</v>
      </c>
      <c r="E290">
        <v>47168.089010000003</v>
      </c>
      <c r="F290">
        <v>49522.891580000003</v>
      </c>
      <c r="G290">
        <v>49196.677179999999</v>
      </c>
      <c r="H290">
        <v>50593.85557</v>
      </c>
      <c r="I290">
        <v>51439.560019999997</v>
      </c>
      <c r="J290">
        <v>52712.098570000002</v>
      </c>
      <c r="K290">
        <v>53334.195290000003</v>
      </c>
      <c r="L290">
        <v>54542.040070000003</v>
      </c>
      <c r="M290">
        <v>56527.358189999999</v>
      </c>
      <c r="N290">
        <v>57960.656430000003</v>
      </c>
      <c r="O290">
        <v>56826.552150000003</v>
      </c>
      <c r="P290">
        <v>56746.964399999997</v>
      </c>
      <c r="Q290">
        <v>56844.234940000002</v>
      </c>
      <c r="R290">
        <v>56036.444600000003</v>
      </c>
      <c r="S290">
        <v>56567.853900000002</v>
      </c>
      <c r="T290">
        <v>56435.252990000001</v>
      </c>
      <c r="U290">
        <v>56249.467389999998</v>
      </c>
      <c r="V290">
        <v>56091.853609999998</v>
      </c>
      <c r="W290">
        <v>55934.056299999997</v>
      </c>
      <c r="X290">
        <v>55817.320919999998</v>
      </c>
      <c r="Y290">
        <v>55752.053050000002</v>
      </c>
      <c r="Z290">
        <v>55765.929349999999</v>
      </c>
      <c r="AA290">
        <v>55868.704830000002</v>
      </c>
      <c r="AB290">
        <v>56024.758070000003</v>
      </c>
      <c r="AC290">
        <v>56176.58711</v>
      </c>
      <c r="AD290">
        <v>56345.163460000003</v>
      </c>
      <c r="AE290">
        <v>56524.013619999998</v>
      </c>
      <c r="AF290">
        <v>56709.845759999997</v>
      </c>
      <c r="AG290">
        <v>56900.602809999997</v>
      </c>
      <c r="AH290">
        <v>57097.660819999997</v>
      </c>
      <c r="AI290">
        <v>57301.850030000001</v>
      </c>
      <c r="AJ290">
        <v>57516.163930000002</v>
      </c>
      <c r="AK290">
        <v>57735.521919999999</v>
      </c>
      <c r="AL290">
        <v>57963.034440000003</v>
      </c>
      <c r="AM290">
        <v>58195.395629999999</v>
      </c>
      <c r="AN290">
        <v>58440.358690000001</v>
      </c>
      <c r="AO290">
        <v>58689.804239999998</v>
      </c>
      <c r="AP290">
        <v>58934.56998</v>
      </c>
      <c r="AQ290">
        <v>59172.678849999997</v>
      </c>
      <c r="AR290">
        <v>59398.907650000001</v>
      </c>
      <c r="AS290">
        <v>59613.47277</v>
      </c>
      <c r="AT290">
        <v>59813.950080000002</v>
      </c>
      <c r="AU290">
        <v>59996.716269999997</v>
      </c>
      <c r="AV290">
        <v>60160.998070000001</v>
      </c>
      <c r="AW290">
        <v>60313.723749999997</v>
      </c>
    </row>
    <row r="291" spans="2:49" x14ac:dyDescent="0.2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598718.55559999996</v>
      </c>
      <c r="G291">
        <v>601364.1801</v>
      </c>
      <c r="H291">
        <v>618381.3811</v>
      </c>
      <c r="I291">
        <v>629428.13009999995</v>
      </c>
      <c r="J291">
        <v>643725.53639999998</v>
      </c>
      <c r="K291">
        <v>659718.85930000001</v>
      </c>
      <c r="L291">
        <v>680812.95140000002</v>
      </c>
      <c r="M291">
        <v>707551.95990000002</v>
      </c>
      <c r="N291">
        <v>726229.3763</v>
      </c>
      <c r="O291">
        <v>720869.01179999998</v>
      </c>
      <c r="P291">
        <v>719596.0061</v>
      </c>
      <c r="Q291">
        <v>718118.07180000003</v>
      </c>
      <c r="R291">
        <v>715330.4338</v>
      </c>
      <c r="S291">
        <v>718735.35270000005</v>
      </c>
      <c r="T291">
        <v>721346.65890000004</v>
      </c>
      <c r="U291">
        <v>721413.33440000005</v>
      </c>
      <c r="V291">
        <v>721553.51619999995</v>
      </c>
      <c r="W291">
        <v>721468.40119999996</v>
      </c>
      <c r="X291">
        <v>721473.00529999996</v>
      </c>
      <c r="Y291">
        <v>722236.93050000002</v>
      </c>
      <c r="Z291">
        <v>723767.95750000002</v>
      </c>
      <c r="AA291">
        <v>726012.78339999996</v>
      </c>
      <c r="AB291">
        <v>728714.98210000002</v>
      </c>
      <c r="AC291">
        <v>731447.5662</v>
      </c>
      <c r="AD291">
        <v>734232.3811</v>
      </c>
      <c r="AE291">
        <v>737003.83369999996</v>
      </c>
      <c r="AF291">
        <v>739728.71479999996</v>
      </c>
      <c r="AG291">
        <v>742396.66819999996</v>
      </c>
      <c r="AH291">
        <v>745034.21230000001</v>
      </c>
      <c r="AI291">
        <v>747667.87490000005</v>
      </c>
      <c r="AJ291">
        <v>750343.03500000003</v>
      </c>
      <c r="AK291">
        <v>753062.47360000003</v>
      </c>
      <c r="AL291">
        <v>755864.29630000005</v>
      </c>
      <c r="AM291">
        <v>758748.53760000004</v>
      </c>
      <c r="AN291">
        <v>761716.8567</v>
      </c>
      <c r="AO291">
        <v>764761.01419999998</v>
      </c>
      <c r="AP291">
        <v>767845.14610000001</v>
      </c>
      <c r="AQ291">
        <v>770958.90040000004</v>
      </c>
      <c r="AR291">
        <v>774066.01760000002</v>
      </c>
      <c r="AS291">
        <v>777130.38520000002</v>
      </c>
      <c r="AT291">
        <v>780144.75930000003</v>
      </c>
      <c r="AU291">
        <v>783089.53419999999</v>
      </c>
      <c r="AV291">
        <v>785956.19889999996</v>
      </c>
      <c r="AW291">
        <v>788788.24659999995</v>
      </c>
    </row>
    <row r="292" spans="2:49" x14ac:dyDescent="0.25">
      <c r="B292" t="s">
        <v>511</v>
      </c>
      <c r="C292">
        <v>241047.76327865999</v>
      </c>
      <c r="D292">
        <v>244917.86308720699</v>
      </c>
      <c r="E292">
        <v>248850.0986</v>
      </c>
      <c r="F292">
        <v>262890.8811</v>
      </c>
      <c r="G292">
        <v>272238.14299999998</v>
      </c>
      <c r="H292">
        <v>287783.47470000002</v>
      </c>
      <c r="I292">
        <v>299421.9204</v>
      </c>
      <c r="J292">
        <v>315316.44829999999</v>
      </c>
      <c r="K292">
        <v>335103.01010000001</v>
      </c>
      <c r="L292">
        <v>357437.95669999998</v>
      </c>
      <c r="M292">
        <v>383049.06430000003</v>
      </c>
      <c r="N292">
        <v>405923.96600000001</v>
      </c>
      <c r="O292">
        <v>397378.99849999999</v>
      </c>
      <c r="P292">
        <v>389740.7341</v>
      </c>
      <c r="Q292">
        <v>380785.28700000001</v>
      </c>
      <c r="R292">
        <v>367575.75640000001</v>
      </c>
      <c r="S292">
        <v>366596.2476</v>
      </c>
      <c r="T292">
        <v>368077.21350000001</v>
      </c>
      <c r="U292">
        <v>368617.89370000002</v>
      </c>
      <c r="V292">
        <v>369279.5453</v>
      </c>
      <c r="W292">
        <v>369630.47930000001</v>
      </c>
      <c r="X292">
        <v>369942.21230000001</v>
      </c>
      <c r="Y292">
        <v>370562.4755</v>
      </c>
      <c r="Z292">
        <v>371515.53379999998</v>
      </c>
      <c r="AA292">
        <v>372828.17709999997</v>
      </c>
      <c r="AB292">
        <v>374234.94339999999</v>
      </c>
      <c r="AC292">
        <v>375757.45189999999</v>
      </c>
      <c r="AD292">
        <v>377309.21679999999</v>
      </c>
      <c r="AE292">
        <v>378839.62650000001</v>
      </c>
      <c r="AF292">
        <v>380321.87949999998</v>
      </c>
      <c r="AG292">
        <v>381748.09379999997</v>
      </c>
      <c r="AH292">
        <v>383132.98830000003</v>
      </c>
      <c r="AI292">
        <v>384485.58350000001</v>
      </c>
      <c r="AJ292">
        <v>385829.94199999998</v>
      </c>
      <c r="AK292">
        <v>387196.15259999997</v>
      </c>
      <c r="AL292">
        <v>388605.92489999998</v>
      </c>
      <c r="AM292">
        <v>390073.88189999998</v>
      </c>
      <c r="AN292">
        <v>391583.35820000002</v>
      </c>
      <c r="AO292">
        <v>393150.64010000002</v>
      </c>
      <c r="AP292">
        <v>394784.05190000002</v>
      </c>
      <c r="AQ292">
        <v>396486.5148</v>
      </c>
      <c r="AR292">
        <v>398249.07250000001</v>
      </c>
      <c r="AS292">
        <v>400043.96429999999</v>
      </c>
      <c r="AT292">
        <v>401877.24930000002</v>
      </c>
      <c r="AU292">
        <v>403745.67330000002</v>
      </c>
      <c r="AV292">
        <v>405644.30219999998</v>
      </c>
      <c r="AW292">
        <v>407584.9412</v>
      </c>
    </row>
    <row r="293" spans="2:49" x14ac:dyDescent="0.2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412031174.89999998</v>
      </c>
      <c r="G293">
        <v>421176885.30000001</v>
      </c>
      <c r="H293">
        <v>439607614.30000001</v>
      </c>
      <c r="I293">
        <v>454216182.60000002</v>
      </c>
      <c r="J293">
        <v>471356599.89999998</v>
      </c>
      <c r="K293">
        <v>493140373.80000001</v>
      </c>
      <c r="L293">
        <v>519054973</v>
      </c>
      <c r="M293">
        <v>549157937.70000005</v>
      </c>
      <c r="N293">
        <v>565030393.20000005</v>
      </c>
      <c r="O293">
        <v>564307764.89999998</v>
      </c>
      <c r="P293">
        <v>563897935.29999995</v>
      </c>
      <c r="Q293">
        <v>562442277</v>
      </c>
      <c r="R293">
        <v>562146701.60000002</v>
      </c>
      <c r="S293">
        <v>565149430.5</v>
      </c>
      <c r="T293">
        <v>568182070.70000005</v>
      </c>
      <c r="U293">
        <v>570019224.39999998</v>
      </c>
      <c r="V293">
        <v>571864770.79999995</v>
      </c>
      <c r="W293">
        <v>573126297.20000005</v>
      </c>
      <c r="X293">
        <v>574090259.5</v>
      </c>
      <c r="Y293">
        <v>575562412.60000002</v>
      </c>
      <c r="Z293">
        <v>577572672</v>
      </c>
      <c r="AA293">
        <v>580095308.20000005</v>
      </c>
      <c r="AB293">
        <v>582983142</v>
      </c>
      <c r="AC293">
        <v>586115113.10000002</v>
      </c>
      <c r="AD293">
        <v>589352147.10000002</v>
      </c>
      <c r="AE293">
        <v>592611736.29999995</v>
      </c>
      <c r="AF293">
        <v>595843719.20000005</v>
      </c>
      <c r="AG293">
        <v>599031970.5</v>
      </c>
      <c r="AH293">
        <v>602195874.70000005</v>
      </c>
      <c r="AI293">
        <v>605353955.10000002</v>
      </c>
      <c r="AJ293">
        <v>608541867.39999998</v>
      </c>
      <c r="AK293">
        <v>611784439.79999995</v>
      </c>
      <c r="AL293">
        <v>615111481.39999998</v>
      </c>
      <c r="AM293">
        <v>618536819.29999995</v>
      </c>
      <c r="AN293">
        <v>622084063.5</v>
      </c>
      <c r="AO293">
        <v>625755910.5</v>
      </c>
      <c r="AP293">
        <v>629534715</v>
      </c>
      <c r="AQ293">
        <v>633408205.89999998</v>
      </c>
      <c r="AR293">
        <v>637350747.60000002</v>
      </c>
      <c r="AS293">
        <v>641312669.70000005</v>
      </c>
      <c r="AT293">
        <v>645293072.70000005</v>
      </c>
      <c r="AU293">
        <v>649285620</v>
      </c>
      <c r="AV293">
        <v>653286173.5</v>
      </c>
      <c r="AW293">
        <v>657321713.20000005</v>
      </c>
    </row>
    <row r="294" spans="2:49" x14ac:dyDescent="0.2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277116.0122</v>
      </c>
      <c r="G294">
        <v>283665.12459999998</v>
      </c>
      <c r="H294">
        <v>285001.46509999997</v>
      </c>
      <c r="I294">
        <v>276921.88429999998</v>
      </c>
      <c r="J294">
        <v>276123.69050000003</v>
      </c>
      <c r="K294">
        <v>278196.62459999998</v>
      </c>
      <c r="L294">
        <v>278284.15539999999</v>
      </c>
      <c r="M294">
        <v>283630.36599999998</v>
      </c>
      <c r="N294">
        <v>292646.592</v>
      </c>
      <c r="O294">
        <v>300160.36580000003</v>
      </c>
      <c r="P294">
        <v>308542.87780000002</v>
      </c>
      <c r="Q294">
        <v>316647.5037</v>
      </c>
      <c r="R294">
        <v>327675.27980000002</v>
      </c>
      <c r="S294">
        <v>324347.4731</v>
      </c>
      <c r="T294">
        <v>321865.5246</v>
      </c>
      <c r="U294">
        <v>321393.03269999998</v>
      </c>
      <c r="V294">
        <v>321265.33309999999</v>
      </c>
      <c r="W294">
        <v>328629.42320000002</v>
      </c>
      <c r="X294">
        <v>335403.2953</v>
      </c>
      <c r="Y294">
        <v>342695.45880000002</v>
      </c>
      <c r="Z294">
        <v>350141.68109999999</v>
      </c>
      <c r="AA294">
        <v>358281.80040000001</v>
      </c>
      <c r="AB294">
        <v>366913.03970000002</v>
      </c>
      <c r="AC294">
        <v>375892.91570000001</v>
      </c>
      <c r="AD294">
        <v>385131.2218</v>
      </c>
      <c r="AE294">
        <v>394414.0673</v>
      </c>
      <c r="AF294">
        <v>403596.85239999997</v>
      </c>
      <c r="AG294">
        <v>412636.56709999999</v>
      </c>
      <c r="AH294">
        <v>421595.85350000003</v>
      </c>
      <c r="AI294">
        <v>430545.3371</v>
      </c>
      <c r="AJ294">
        <v>439547.47039999999</v>
      </c>
      <c r="AK294">
        <v>448635.05829999998</v>
      </c>
      <c r="AL294">
        <v>458014.42580000003</v>
      </c>
      <c r="AM294">
        <v>467747.11210000003</v>
      </c>
      <c r="AN294">
        <v>477829.40500000003</v>
      </c>
      <c r="AO294">
        <v>488307.99229999998</v>
      </c>
      <c r="AP294">
        <v>499173.9191</v>
      </c>
      <c r="AQ294">
        <v>510498.99979999999</v>
      </c>
      <c r="AR294">
        <v>522276.8824</v>
      </c>
      <c r="AS294">
        <v>534402.75199999998</v>
      </c>
      <c r="AT294">
        <v>546977.04940000002</v>
      </c>
      <c r="AU294">
        <v>559941.56279999996</v>
      </c>
      <c r="AV294">
        <v>573265.97080000001</v>
      </c>
      <c r="AW294">
        <v>587127.32440000004</v>
      </c>
    </row>
    <row r="295" spans="2:49" x14ac:dyDescent="0.2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168450.85130000001</v>
      </c>
      <c r="G295">
        <v>175102.25930000001</v>
      </c>
      <c r="H295">
        <v>184377.08840000001</v>
      </c>
      <c r="I295">
        <v>191958.0405</v>
      </c>
      <c r="J295">
        <v>200434.6243</v>
      </c>
      <c r="K295">
        <v>214631.4149</v>
      </c>
      <c r="L295">
        <v>230322.84169999999</v>
      </c>
      <c r="M295">
        <v>246883.24789999999</v>
      </c>
      <c r="N295">
        <v>260023.80989999999</v>
      </c>
      <c r="O295">
        <v>260861.47659999999</v>
      </c>
      <c r="P295">
        <v>258329.35269999999</v>
      </c>
      <c r="Q295">
        <v>254212.92120000001</v>
      </c>
      <c r="R295">
        <v>252983.95819999999</v>
      </c>
      <c r="S295">
        <v>251929.14490000001</v>
      </c>
      <c r="T295">
        <v>253874.12669999999</v>
      </c>
      <c r="U295">
        <v>254809.1372</v>
      </c>
      <c r="V295">
        <v>255689.04810000001</v>
      </c>
      <c r="W295">
        <v>256602.19630000001</v>
      </c>
      <c r="X295">
        <v>257310.01980000001</v>
      </c>
      <c r="Y295">
        <v>258252.8456</v>
      </c>
      <c r="Z295">
        <v>259337.66560000001</v>
      </c>
      <c r="AA295">
        <v>260493.64780000001</v>
      </c>
      <c r="AB295">
        <v>261673.99189999999</v>
      </c>
      <c r="AC295">
        <v>262846.35450000002</v>
      </c>
      <c r="AD295">
        <v>264030.90169999999</v>
      </c>
      <c r="AE295">
        <v>265172.30349999998</v>
      </c>
      <c r="AF295">
        <v>266250.80900000001</v>
      </c>
      <c r="AG295">
        <v>267259.99839999998</v>
      </c>
      <c r="AH295">
        <v>268209.66859999998</v>
      </c>
      <c r="AI295">
        <v>269115.02179999999</v>
      </c>
      <c r="AJ295">
        <v>269996.07140000002</v>
      </c>
      <c r="AK295">
        <v>270888.24719999998</v>
      </c>
      <c r="AL295">
        <v>271804.15139999997</v>
      </c>
      <c r="AM295">
        <v>272764.29119999998</v>
      </c>
      <c r="AN295">
        <v>273683.77309999999</v>
      </c>
      <c r="AO295">
        <v>274655.40419999999</v>
      </c>
      <c r="AP295">
        <v>275705.72110000002</v>
      </c>
      <c r="AQ295">
        <v>276835.21980000002</v>
      </c>
      <c r="AR295">
        <v>278041.60989999998</v>
      </c>
      <c r="AS295">
        <v>279295.72769999999</v>
      </c>
      <c r="AT295">
        <v>280600.95909999998</v>
      </c>
      <c r="AU295">
        <v>281960.87560000003</v>
      </c>
      <c r="AV295">
        <v>283372.58110000001</v>
      </c>
      <c r="AW295">
        <v>284829.95500000002</v>
      </c>
    </row>
    <row r="296" spans="2:49" x14ac:dyDescent="0.2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549204.35840000003</v>
      </c>
      <c r="G296">
        <v>552179.51619999995</v>
      </c>
      <c r="H296">
        <v>567799.87899999996</v>
      </c>
      <c r="I296">
        <v>578001.18000000005</v>
      </c>
      <c r="J296">
        <v>591026.44609999994</v>
      </c>
      <c r="K296">
        <v>606402.80350000004</v>
      </c>
      <c r="L296">
        <v>626292.09239999996</v>
      </c>
      <c r="M296">
        <v>651046.85089999996</v>
      </c>
      <c r="N296">
        <v>668291.58889999997</v>
      </c>
      <c r="O296">
        <v>664069.9118</v>
      </c>
      <c r="P296">
        <v>662876.44949999999</v>
      </c>
      <c r="Q296">
        <v>661301.62540000002</v>
      </c>
      <c r="R296">
        <v>659324.99950000003</v>
      </c>
      <c r="S296">
        <v>662199.32949999999</v>
      </c>
      <c r="T296">
        <v>662839.35089999996</v>
      </c>
      <c r="U296">
        <v>662429.21149999998</v>
      </c>
      <c r="V296">
        <v>662064.35470000003</v>
      </c>
      <c r="W296">
        <v>660795.2818</v>
      </c>
      <c r="X296">
        <v>659234.9878</v>
      </c>
      <c r="Y296">
        <v>658249.46669999999</v>
      </c>
      <c r="Z296">
        <v>657946.5074</v>
      </c>
      <c r="AA296">
        <v>658334.74010000005</v>
      </c>
      <c r="AB296">
        <v>659226.7574</v>
      </c>
      <c r="AC296">
        <v>660465.04390000005</v>
      </c>
      <c r="AD296">
        <v>661828.27879999997</v>
      </c>
      <c r="AE296">
        <v>663236.7611</v>
      </c>
      <c r="AF296">
        <v>664632.34510000004</v>
      </c>
      <c r="AG296">
        <v>665996.96299999999</v>
      </c>
      <c r="AH296">
        <v>667351.86309999996</v>
      </c>
      <c r="AI296">
        <v>668712.6557</v>
      </c>
      <c r="AJ296">
        <v>670115.60939999996</v>
      </c>
      <c r="AK296">
        <v>671569.28949999996</v>
      </c>
      <c r="AL296">
        <v>673106.16170000006</v>
      </c>
      <c r="AM296">
        <v>674729.50529999996</v>
      </c>
      <c r="AN296">
        <v>676535.67689999996</v>
      </c>
      <c r="AO296">
        <v>678457.17039999994</v>
      </c>
      <c r="AP296">
        <v>680447.67760000005</v>
      </c>
      <c r="AQ296">
        <v>682488.36640000006</v>
      </c>
      <c r="AR296">
        <v>684543.96329999994</v>
      </c>
      <c r="AS296">
        <v>686566.24560000002</v>
      </c>
      <c r="AT296">
        <v>688551.28980000003</v>
      </c>
      <c r="AU296">
        <v>690487.48659999995</v>
      </c>
      <c r="AV296">
        <v>692371.25089999998</v>
      </c>
      <c r="AW296">
        <v>694244.51919999998</v>
      </c>
    </row>
    <row r="297" spans="2:49" x14ac:dyDescent="0.25">
      <c r="B297" t="s">
        <v>516</v>
      </c>
      <c r="C297">
        <v>82711.5521017555</v>
      </c>
      <c r="D297">
        <v>84039.512824558697</v>
      </c>
      <c r="E297">
        <v>85388.794389999995</v>
      </c>
      <c r="F297">
        <v>94596.243409999995</v>
      </c>
      <c r="G297">
        <v>97301.128209999995</v>
      </c>
      <c r="H297">
        <v>103585.0487</v>
      </c>
      <c r="I297">
        <v>107649.8798</v>
      </c>
      <c r="J297">
        <v>115098.12360000001</v>
      </c>
      <c r="K297">
        <v>120718.1811</v>
      </c>
      <c r="L297">
        <v>127389.7032</v>
      </c>
      <c r="M297">
        <v>136460.098</v>
      </c>
      <c r="N297">
        <v>146225.9117</v>
      </c>
      <c r="O297">
        <v>137047.2023</v>
      </c>
      <c r="P297">
        <v>131965.4007</v>
      </c>
      <c r="Q297">
        <v>127132.8677</v>
      </c>
      <c r="R297">
        <v>115470.9437</v>
      </c>
      <c r="S297">
        <v>115544.82369999999</v>
      </c>
      <c r="T297">
        <v>115089.7313</v>
      </c>
      <c r="U297">
        <v>114698.6891</v>
      </c>
      <c r="V297">
        <v>114483.15119999999</v>
      </c>
      <c r="W297">
        <v>114075.04399999999</v>
      </c>
      <c r="X297">
        <v>113790.2509</v>
      </c>
      <c r="Y297">
        <v>113523.37420000001</v>
      </c>
      <c r="Z297">
        <v>113404.75380000001</v>
      </c>
      <c r="AA297">
        <v>113545.902</v>
      </c>
      <c r="AB297">
        <v>113743.4553</v>
      </c>
      <c r="AC297">
        <v>114014.7841</v>
      </c>
      <c r="AD297">
        <v>114344.59849999999</v>
      </c>
      <c r="AE297">
        <v>114715.36569999999</v>
      </c>
      <c r="AF297">
        <v>115109.4498</v>
      </c>
      <c r="AG297">
        <v>115519.2852</v>
      </c>
      <c r="AH297">
        <v>115946.7666</v>
      </c>
      <c r="AI297">
        <v>116386.39629999999</v>
      </c>
      <c r="AJ297">
        <v>116841.59510000001</v>
      </c>
      <c r="AK297">
        <v>117305.9816</v>
      </c>
      <c r="AL297">
        <v>117789.4192</v>
      </c>
      <c r="AM297">
        <v>118286.24099999999</v>
      </c>
      <c r="AN297">
        <v>118837.3835</v>
      </c>
      <c r="AO297">
        <v>119399.8999</v>
      </c>
      <c r="AP297">
        <v>119957.3348</v>
      </c>
      <c r="AQ297">
        <v>120509.8887</v>
      </c>
      <c r="AR297">
        <v>121049.11990000001</v>
      </c>
      <c r="AS297">
        <v>121577.8201</v>
      </c>
      <c r="AT297">
        <v>122095.2977</v>
      </c>
      <c r="AU297">
        <v>122592.947</v>
      </c>
      <c r="AV297">
        <v>123068.0716</v>
      </c>
      <c r="AW297">
        <v>123537.65150000001</v>
      </c>
    </row>
    <row r="298" spans="2:49" x14ac:dyDescent="0.25">
      <c r="B298" t="s">
        <v>517</v>
      </c>
      <c r="C298">
        <v>45689.201708803201</v>
      </c>
      <c r="D298">
        <v>46422.756620829103</v>
      </c>
      <c r="E298">
        <v>47168.089010000003</v>
      </c>
      <c r="F298">
        <v>49522.891580000003</v>
      </c>
      <c r="G298">
        <v>49196.677179999999</v>
      </c>
      <c r="H298">
        <v>50593.85557</v>
      </c>
      <c r="I298">
        <v>51439.560019999997</v>
      </c>
      <c r="J298">
        <v>52712.098570000002</v>
      </c>
      <c r="K298">
        <v>53334.195290000003</v>
      </c>
      <c r="L298">
        <v>54542.040070000003</v>
      </c>
      <c r="M298">
        <v>56527.358189999999</v>
      </c>
      <c r="N298">
        <v>57960.656430000003</v>
      </c>
      <c r="O298">
        <v>56826.552150000003</v>
      </c>
      <c r="P298">
        <v>56746.964399999997</v>
      </c>
      <c r="Q298">
        <v>56844.234940000002</v>
      </c>
      <c r="R298">
        <v>56036.444600000003</v>
      </c>
      <c r="S298">
        <v>56567.853900000002</v>
      </c>
      <c r="T298">
        <v>56435.252990000001</v>
      </c>
      <c r="U298">
        <v>56249.467389999998</v>
      </c>
      <c r="V298">
        <v>56091.853609999998</v>
      </c>
      <c r="W298">
        <v>55791.735390000002</v>
      </c>
      <c r="X298">
        <v>55493.700449999997</v>
      </c>
      <c r="Y298">
        <v>55244.4565</v>
      </c>
      <c r="Z298">
        <v>55086.95693</v>
      </c>
      <c r="AA298">
        <v>55037.304080000002</v>
      </c>
      <c r="AB298">
        <v>55061.142209999998</v>
      </c>
      <c r="AC298">
        <v>55141.775739999997</v>
      </c>
      <c r="AD298">
        <v>55242.845970000002</v>
      </c>
      <c r="AE298">
        <v>55360.711130000003</v>
      </c>
      <c r="AF298">
        <v>55489.20377</v>
      </c>
      <c r="AG298">
        <v>55626.262450000002</v>
      </c>
      <c r="AH298">
        <v>55773.480159999999</v>
      </c>
      <c r="AI298">
        <v>55930.042079999999</v>
      </c>
      <c r="AJ298">
        <v>56098.338900000002</v>
      </c>
      <c r="AK298">
        <v>56273.934549999998</v>
      </c>
      <c r="AL298">
        <v>56459.597750000001</v>
      </c>
      <c r="AM298">
        <v>56652.186150000001</v>
      </c>
      <c r="AN298">
        <v>56881.457759999998</v>
      </c>
      <c r="AO298">
        <v>57120.48947</v>
      </c>
      <c r="AP298">
        <v>57357.5556</v>
      </c>
      <c r="AQ298">
        <v>57589.751420000001</v>
      </c>
      <c r="AR298">
        <v>57811.665710000001</v>
      </c>
      <c r="AS298">
        <v>58021.101519999997</v>
      </c>
      <c r="AT298">
        <v>58216.629860000001</v>
      </c>
      <c r="AU298">
        <v>58395.690280000003</v>
      </c>
      <c r="AV298">
        <v>58558.218719999997</v>
      </c>
      <c r="AW298">
        <v>58712.24338</v>
      </c>
    </row>
    <row r="299" spans="2:49" x14ac:dyDescent="0.2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598718.55559999996</v>
      </c>
      <c r="G299">
        <v>601364.1801</v>
      </c>
      <c r="H299">
        <v>618381.3811</v>
      </c>
      <c r="I299">
        <v>629428.13009999995</v>
      </c>
      <c r="J299">
        <v>643725.53639999998</v>
      </c>
      <c r="K299">
        <v>659718.85930000001</v>
      </c>
      <c r="L299">
        <v>680812.95140000002</v>
      </c>
      <c r="M299">
        <v>707551.95990000002</v>
      </c>
      <c r="N299">
        <v>726229.3763</v>
      </c>
      <c r="O299">
        <v>720869.01179999998</v>
      </c>
      <c r="P299">
        <v>719596.0061</v>
      </c>
      <c r="Q299">
        <v>718118.07180000003</v>
      </c>
      <c r="R299">
        <v>715330.4338</v>
      </c>
      <c r="S299">
        <v>718735.35270000005</v>
      </c>
      <c r="T299">
        <v>721346.65890000004</v>
      </c>
      <c r="U299">
        <v>721413.33440000005</v>
      </c>
      <c r="V299">
        <v>721553.51619999995</v>
      </c>
      <c r="W299">
        <v>720640.64300000004</v>
      </c>
      <c r="X299">
        <v>719434.68640000001</v>
      </c>
      <c r="Y299">
        <v>718854.29370000004</v>
      </c>
      <c r="Z299">
        <v>719053.30099999998</v>
      </c>
      <c r="AA299">
        <v>720058.80489999999</v>
      </c>
      <c r="AB299">
        <v>721648.88910000003</v>
      </c>
      <c r="AC299">
        <v>723648.95479999995</v>
      </c>
      <c r="AD299">
        <v>725799.27780000004</v>
      </c>
      <c r="AE299">
        <v>728015.82369999995</v>
      </c>
      <c r="AF299">
        <v>730233.54</v>
      </c>
      <c r="AG299">
        <v>732431.98100000003</v>
      </c>
      <c r="AH299">
        <v>734634.2807</v>
      </c>
      <c r="AI299">
        <v>736855.47869999998</v>
      </c>
      <c r="AJ299">
        <v>739134.96039999998</v>
      </c>
      <c r="AK299">
        <v>741477.0845</v>
      </c>
      <c r="AL299">
        <v>743917.94389999995</v>
      </c>
      <c r="AM299">
        <v>746457.94640000002</v>
      </c>
      <c r="AN299">
        <v>749226.17009999999</v>
      </c>
      <c r="AO299">
        <v>752126.69090000005</v>
      </c>
      <c r="AP299">
        <v>755100.48329999996</v>
      </c>
      <c r="AQ299">
        <v>758125.48389999999</v>
      </c>
      <c r="AR299">
        <v>761160.12109999999</v>
      </c>
      <c r="AS299">
        <v>764152.67709999997</v>
      </c>
      <c r="AT299">
        <v>767097.53799999994</v>
      </c>
      <c r="AU299">
        <v>769980.00459999999</v>
      </c>
      <c r="AV299">
        <v>772796.15090000001</v>
      </c>
      <c r="AW299">
        <v>775597.26320000004</v>
      </c>
    </row>
    <row r="300" spans="2:49" x14ac:dyDescent="0.25">
      <c r="B300" t="s">
        <v>519</v>
      </c>
      <c r="C300">
        <v>241047.76327865999</v>
      </c>
      <c r="D300">
        <v>244917.86308720699</v>
      </c>
      <c r="E300">
        <v>248850.0986</v>
      </c>
      <c r="F300">
        <v>262890.8811</v>
      </c>
      <c r="G300">
        <v>272238.14299999998</v>
      </c>
      <c r="H300">
        <v>287783.47470000002</v>
      </c>
      <c r="I300">
        <v>299421.9204</v>
      </c>
      <c r="J300">
        <v>315316.44829999999</v>
      </c>
      <c r="K300">
        <v>335103.01010000001</v>
      </c>
      <c r="L300">
        <v>357437.95669999998</v>
      </c>
      <c r="M300">
        <v>383049.06430000003</v>
      </c>
      <c r="N300">
        <v>405923.96600000001</v>
      </c>
      <c r="O300">
        <v>397378.99849999999</v>
      </c>
      <c r="P300">
        <v>389740.7341</v>
      </c>
      <c r="Q300">
        <v>380785.28700000001</v>
      </c>
      <c r="R300">
        <v>367575.75640000001</v>
      </c>
      <c r="S300">
        <v>366596.2476</v>
      </c>
      <c r="T300">
        <v>368077.21350000001</v>
      </c>
      <c r="U300">
        <v>368617.89370000002</v>
      </c>
      <c r="V300">
        <v>369279.5453</v>
      </c>
      <c r="W300">
        <v>369781.35889999999</v>
      </c>
      <c r="X300">
        <v>370202.27899999998</v>
      </c>
      <c r="Y300">
        <v>370875.1716</v>
      </c>
      <c r="Z300">
        <v>371837.9485</v>
      </c>
      <c r="AA300">
        <v>373131.52620000002</v>
      </c>
      <c r="AB300">
        <v>374505.77220000001</v>
      </c>
      <c r="AC300">
        <v>375945.78480000002</v>
      </c>
      <c r="AD300">
        <v>377456.3651</v>
      </c>
      <c r="AE300">
        <v>378964.81459999998</v>
      </c>
      <c r="AF300">
        <v>380433.81099999999</v>
      </c>
      <c r="AG300">
        <v>381849.38630000001</v>
      </c>
      <c r="AH300">
        <v>383223.19150000002</v>
      </c>
      <c r="AI300">
        <v>384564.90010000003</v>
      </c>
      <c r="AJ300">
        <v>385897.88589999999</v>
      </c>
      <c r="AK300">
        <v>387251.13429999998</v>
      </c>
      <c r="AL300">
        <v>388647.05430000002</v>
      </c>
      <c r="AM300">
        <v>390100.45699999999</v>
      </c>
      <c r="AN300">
        <v>391567.44040000002</v>
      </c>
      <c r="AO300">
        <v>393097.8027</v>
      </c>
      <c r="AP300">
        <v>394701.61839999998</v>
      </c>
      <c r="AQ300">
        <v>396379.57299999997</v>
      </c>
      <c r="AR300">
        <v>398120.95199999999</v>
      </c>
      <c r="AS300">
        <v>399899.43689999997</v>
      </c>
      <c r="AT300">
        <v>401717.70939999999</v>
      </c>
      <c r="AU300">
        <v>403570.73629999999</v>
      </c>
      <c r="AV300">
        <v>405452.92700000003</v>
      </c>
      <c r="AW300">
        <v>407375.12280000001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62" zoomScale="80" zoomScaleNormal="80" workbookViewId="0">
      <selection activeCell="H47" sqref="H47"/>
    </sheetView>
  </sheetViews>
  <sheetFormatPr baseColWidth="10" defaultRowHeight="15" x14ac:dyDescent="0.25"/>
  <cols>
    <col min="1" max="2" width="29.85546875" customWidth="1"/>
    <col min="6" max="7" width="11.42578125" customWidth="1"/>
    <col min="9" max="9" width="13.140625" customWidth="1"/>
    <col min="10" max="12" width="11.42578125" style="3"/>
    <col min="13" max="13" width="11.42578125" style="3" customWidth="1"/>
    <col min="14" max="15" width="11.42578125" style="3"/>
    <col min="16" max="16" width="13.42578125" style="3" customWidth="1"/>
    <col min="17" max="19" width="11.42578125" style="3"/>
    <col min="20" max="20" width="11.42578125" style="3" customWidth="1"/>
    <col min="21" max="74" width="11.42578125" style="3"/>
  </cols>
  <sheetData>
    <row r="1" spans="1:28" ht="23.25" x14ac:dyDescent="0.35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75" x14ac:dyDescent="0.3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25" x14ac:dyDescent="0.35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2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3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25">
      <c r="A6" s="162" t="s">
        <v>18</v>
      </c>
      <c r="B6" s="187"/>
      <c r="C6" s="36">
        <f>C7+C8</f>
        <v>0</v>
      </c>
      <c r="D6" s="36">
        <f>D7+D8</f>
        <v>127.69897098108095</v>
      </c>
      <c r="E6" s="36">
        <f>E7+E8</f>
        <v>0.57405387937093955</v>
      </c>
      <c r="F6" s="36">
        <f>F7+F8</f>
        <v>0.47136856701480712</v>
      </c>
      <c r="G6" s="36">
        <f>G7+G8</f>
        <v>0</v>
      </c>
      <c r="H6" s="163">
        <f t="shared" ref="H6:H15" si="0">SUM(C6:G6)</f>
        <v>128.74439342746672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25">
      <c r="A7" s="148" t="s">
        <v>19</v>
      </c>
      <c r="B7" s="35"/>
      <c r="C7" s="16">
        <v>0</v>
      </c>
      <c r="D7" s="16">
        <f>'T energie usages'!I12*3.2*Résultats!L283</f>
        <v>78.249509486080953</v>
      </c>
      <c r="E7" s="16">
        <f>'T energie usages'!J12/'T energie usages'!J$20*(Résultats!N$192+Résultats!N$193+Résultats!N$194)/1000000</f>
        <v>7.7457446078779881E-3</v>
      </c>
      <c r="F7" s="16">
        <f>'T energie usages'!K12*2.394*Résultats!L284</f>
        <v>3.7546544807127196E-5</v>
      </c>
      <c r="G7" s="16">
        <v>0</v>
      </c>
      <c r="H7" s="95">
        <f t="shared" si="0"/>
        <v>78.25729277723363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2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49.449461495000001</v>
      </c>
      <c r="E8" s="16">
        <f>'T energie usages'!J13/'T energie usages'!J$20*(Résultats!N$192+Résultats!N$193+Résultats!N$194)/1000000</f>
        <v>0.56630813476306152</v>
      </c>
      <c r="F8" s="16">
        <f>(Résultats!N$209+Résultats!N$210+Résultats!N$211+Résultats!N$212+Résultats!N$213)/1000000</f>
        <v>0.47133102046999997</v>
      </c>
      <c r="G8" s="16">
        <v>0</v>
      </c>
      <c r="H8" s="95">
        <f t="shared" si="0"/>
        <v>50.48710065023306</v>
      </c>
      <c r="I8" s="166"/>
      <c r="J8" s="166"/>
      <c r="K8" s="197" t="s">
        <v>18</v>
      </c>
      <c r="L8" s="45">
        <f>H19</f>
        <v>127.39067332501544</v>
      </c>
      <c r="M8" s="45">
        <f>H45</f>
        <v>97.593568612012703</v>
      </c>
      <c r="N8" s="86">
        <f>H71</f>
        <v>37.640340327678246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25">
      <c r="A9" s="162" t="s">
        <v>21</v>
      </c>
      <c r="B9" s="187"/>
      <c r="C9" s="36">
        <f>Résultats!N$135/1000000</f>
        <v>0.88702815300000004</v>
      </c>
      <c r="D9" s="36">
        <f>'T energie usages'!I14*3.2*Résultats!L283</f>
        <v>21.957147718883295</v>
      </c>
      <c r="E9" s="36">
        <f>'T energie usages'!J14/'T energie usages'!J$20*(Résultats!N$192+Résultats!N$193+Résultats!N$194)/1000000</f>
        <v>6.9169253486040025</v>
      </c>
      <c r="F9" s="36">
        <f>('T energie usages'!K14-8)*2.394*Résultats!L284</f>
        <v>26.539357669959902</v>
      </c>
      <c r="G9" s="36">
        <v>0</v>
      </c>
      <c r="H9" s="163">
        <f t="shared" si="0"/>
        <v>56.300458890447203</v>
      </c>
      <c r="I9" s="166"/>
      <c r="J9" s="166"/>
      <c r="K9" s="197" t="s">
        <v>87</v>
      </c>
      <c r="L9" s="45">
        <f>H22</f>
        <v>44.063797982070753</v>
      </c>
      <c r="M9" s="45">
        <f>H48</f>
        <v>33.947696917999536</v>
      </c>
      <c r="N9" s="86">
        <f>H74</f>
        <v>22.488597997927521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2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12.009705634699998</v>
      </c>
      <c r="E10" s="36">
        <f>'T energie usages'!J15/'T energie usages'!J$20*(Résultats!N$192+Résultats!N$193+Résultats!N$194)/1000000</f>
        <v>6.3439164583395788</v>
      </c>
      <c r="F10" s="36">
        <f>(Résultats!N$214+Résultats!N$215)/1000000</f>
        <v>17.438493121</v>
      </c>
      <c r="G10" s="36">
        <v>0</v>
      </c>
      <c r="H10" s="163">
        <f t="shared" si="0"/>
        <v>35.792115214039576</v>
      </c>
      <c r="I10" s="166"/>
      <c r="J10" s="166"/>
      <c r="K10" s="157" t="s">
        <v>22</v>
      </c>
      <c r="L10" s="45">
        <f>H23</f>
        <v>31.538162665824412</v>
      </c>
      <c r="M10" s="45">
        <f>H49</f>
        <v>24.902998468694811</v>
      </c>
      <c r="N10" s="86">
        <f>H75</f>
        <v>20.645375011388399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25">
      <c r="A11" s="162" t="s">
        <v>23</v>
      </c>
      <c r="B11" s="187"/>
      <c r="C11" s="36">
        <f>C12+C13</f>
        <v>20.7201391569</v>
      </c>
      <c r="D11" s="36">
        <f>D12+D13</f>
        <v>63.924022786063304</v>
      </c>
      <c r="E11" s="36">
        <f>E12+E13</f>
        <v>5.3328747106854815</v>
      </c>
      <c r="F11" s="36">
        <f>F12+F13</f>
        <v>28.644204680181868</v>
      </c>
      <c r="G11" s="36">
        <f>G12+G13</f>
        <v>12.099488490000001</v>
      </c>
      <c r="H11" s="163">
        <f t="shared" si="0"/>
        <v>130.72072982383068</v>
      </c>
      <c r="I11" s="166"/>
      <c r="J11" s="166"/>
      <c r="K11" s="198" t="s">
        <v>88</v>
      </c>
      <c r="L11" s="199">
        <f>H24</f>
        <v>108.05307753086703</v>
      </c>
      <c r="M11" s="199">
        <f>H50</f>
        <v>111.43113364517779</v>
      </c>
      <c r="N11" s="89">
        <f>H76</f>
        <v>130.26442171898708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25">
      <c r="A12" s="149" t="s">
        <v>24</v>
      </c>
      <c r="B12" s="35"/>
      <c r="C12" s="16">
        <f>(Résultats!N$162+Résultats!N$163+Résultats!N$164+Résultats!N$165+Résultats!N$166+Résultats!N$167)/1000000</f>
        <v>20.7201391569</v>
      </c>
      <c r="D12" s="16">
        <f>(Résultats!N$171+Résultats!N$173+Résultats!N$174+Résultats!N$175+Résultats!N$176+Résultats!N$177+Résultats!N$178+Résultats!N$179+Résultats!N$180+Résultats!N$181+Résultats!N$182)/1000000</f>
        <v>57.489578156063303</v>
      </c>
      <c r="E12" s="16">
        <f>'T energie usages'!J17/'T energie usages'!J$20*(Résultats!N$192+Résultats!N$193+Résultats!N$194)/1000000</f>
        <v>5.1853020123741507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27.95168837058187</v>
      </c>
      <c r="G12" s="16">
        <f>Résultats!N$133/1000000</f>
        <v>12.099488490000001</v>
      </c>
      <c r="H12" s="95">
        <f t="shared" si="0"/>
        <v>123.44619618591932</v>
      </c>
      <c r="I12" s="166"/>
      <c r="J12" s="166"/>
      <c r="K12" s="200" t="s">
        <v>1</v>
      </c>
      <c r="L12" s="188">
        <f>SUM(L8:L11)</f>
        <v>311.04571150377762</v>
      </c>
      <c r="M12" s="188">
        <f t="shared" ref="M12:N12" si="1">SUM(M8:M11)</f>
        <v>267.87539764388487</v>
      </c>
      <c r="N12" s="188">
        <f t="shared" si="1"/>
        <v>211.03873505598125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25">
      <c r="A13" s="149" t="s">
        <v>25</v>
      </c>
      <c r="B13" s="35"/>
      <c r="C13" s="16">
        <v>0</v>
      </c>
      <c r="D13" s="16">
        <f>(Résultats!N$172)/1000000</f>
        <v>6.4344446299999998</v>
      </c>
      <c r="E13" s="16">
        <f>'T energie usages'!J19/'T energie usages'!J$20*(Résultats!N$192+Résultats!N$193+Résultats!N$194)/1000000</f>
        <v>0.14757269831133082</v>
      </c>
      <c r="F13" s="16">
        <f>(Résultats!N$196)/1000000</f>
        <v>0.69251630959999999</v>
      </c>
      <c r="G13" s="16">
        <v>0</v>
      </c>
      <c r="H13" s="95">
        <f t="shared" si="0"/>
        <v>7.2745336379113308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25">
      <c r="A14" s="48" t="s">
        <v>41</v>
      </c>
      <c r="B14" s="37"/>
      <c r="C14" s="37">
        <f>SUM(C9:C11)+C6</f>
        <v>21.607167309899999</v>
      </c>
      <c r="D14" s="37">
        <f>SUM(D9:D11)+D6</f>
        <v>225.58984712072754</v>
      </c>
      <c r="E14" s="37">
        <f>SUM(E9:E11)+E6</f>
        <v>19.167770397000002</v>
      </c>
      <c r="F14" s="37">
        <f>SUM(F9:F11)+F6</f>
        <v>73.093424038156584</v>
      </c>
      <c r="G14" s="37">
        <f>SUM(G9:G11)+G6</f>
        <v>12.099488490000001</v>
      </c>
      <c r="H14" s="167">
        <f t="shared" si="0"/>
        <v>351.55769735578411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2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21.607167309899999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224.68141772576328</v>
      </c>
      <c r="E15" s="165">
        <f>(Résultats!N$192+Résultats!N$193+Résultats!N$194)/1000000</f>
        <v>19.167770396999998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79.041325281651879</v>
      </c>
      <c r="G15" s="165">
        <f>Résultats!N$133/1000000</f>
        <v>12.099488490000001</v>
      </c>
      <c r="H15" s="188">
        <f t="shared" si="0"/>
        <v>356.59716920431515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25">
      <c r="A16" s="164"/>
      <c r="B16" s="164"/>
      <c r="C16" s="189"/>
      <c r="D16" s="189"/>
      <c r="E16" s="189"/>
      <c r="F16" s="189"/>
      <c r="G16" s="189"/>
      <c r="H16" s="165">
        <f>Résultats!N227/1000000</f>
        <v>356.59716839999999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2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3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25">
      <c r="A19" s="162" t="s">
        <v>18</v>
      </c>
      <c r="B19" s="187"/>
      <c r="C19" s="36">
        <f>C20+C21</f>
        <v>0</v>
      </c>
      <c r="D19" s="36">
        <f>D20+D21</f>
        <v>126.57632089362548</v>
      </c>
      <c r="E19" s="36">
        <f>E20+E21</f>
        <v>0.48455134812183304</v>
      </c>
      <c r="F19" s="36">
        <f>F20+F21</f>
        <v>0.32980108326814017</v>
      </c>
      <c r="G19" s="36">
        <f>G20+G21</f>
        <v>0</v>
      </c>
      <c r="H19" s="163">
        <f>SUM(C19:G19)</f>
        <v>127.39067332501544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25">
      <c r="A20" s="148" t="s">
        <v>19</v>
      </c>
      <c r="B20" s="35"/>
      <c r="C20" s="16">
        <v>0</v>
      </c>
      <c r="D20" s="16">
        <f>'T energie usages'!I25*3.2*Résultats!S283</f>
        <v>73.928838258625476</v>
      </c>
      <c r="E20" s="16">
        <f>'T energie usages'!J25/'T energie usages'!J$33*(Résultats!S$192+Résultats!S$193+Résultats!S$194)/1000000</f>
        <v>1.9426638001014025E-2</v>
      </c>
      <c r="F20" s="16">
        <f>'T energie usages'!K25*2.394*Résultats!S284</f>
        <v>4.9051348140213972E-5</v>
      </c>
      <c r="G20" s="16">
        <v>0</v>
      </c>
      <c r="H20" s="95">
        <f>SUM(C20:G20)</f>
        <v>73.948313947974626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2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52.647482635000003</v>
      </c>
      <c r="E21" s="16">
        <f>'T energie usages'!J26/'T energie usages'!J$33*(Résultats!S$192+Résultats!S$193+Résultats!S$194)/1000000</f>
        <v>0.46512471012081902</v>
      </c>
      <c r="F21" s="16">
        <f>(Résultats!S$209+Résultats!S$210+Résultats!S$211+Résultats!S$212+Résultats!S$213)/1000000</f>
        <v>0.32975203191999997</v>
      </c>
      <c r="G21" s="16">
        <v>0</v>
      </c>
      <c r="H21" s="95">
        <f>SUM(C21:G21)</f>
        <v>53.442359377040823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25">
      <c r="A22" s="162" t="s">
        <v>21</v>
      </c>
      <c r="B22" s="187"/>
      <c r="C22" s="36">
        <f>Résultats!S$135/1000000</f>
        <v>0.78788964650000004</v>
      </c>
      <c r="D22" s="36">
        <f>'T energie usages'!I27*3.2*Résultats!S283</f>
        <v>19.206519039258712</v>
      </c>
      <c r="E22" s="36">
        <f>'T energie usages'!J27/'T energie usages'!J$33*(Résultats!S$192+Résultats!S$193+Résultats!S$194)/1000000</f>
        <v>4.9924877575159465</v>
      </c>
      <c r="F22" s="36">
        <f>('T energie usages'!K27-8)*2.394*Résultats!S284</f>
        <v>19.07690153879609</v>
      </c>
      <c r="G22" s="36">
        <v>0</v>
      </c>
      <c r="H22" s="163">
        <f>SUM(C22:G22)</f>
        <v>44.063797982070753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2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11.6651036463</v>
      </c>
      <c r="E23" s="36">
        <f>'T energie usages'!J28/'T energie usages'!J$33*(Résultats!S$192+Résultats!S$193+Résultats!S$194)/1000000</f>
        <v>5.4889486355244106</v>
      </c>
      <c r="F23" s="36">
        <f>(Résultats!S$214+Résultats!S$215)/1000000</f>
        <v>14.384110384</v>
      </c>
      <c r="G23" s="36">
        <v>0</v>
      </c>
      <c r="H23" s="163">
        <f t="shared" ref="H23:H28" si="2">SUM(C23:G23)</f>
        <v>31.538162665824412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25">
      <c r="A24" s="162" t="s">
        <v>23</v>
      </c>
      <c r="B24" s="187"/>
      <c r="C24" s="36">
        <f>C25+C26</f>
        <v>12.269047823100001</v>
      </c>
      <c r="D24" s="36">
        <f>D25+D26</f>
        <v>53.227830781799028</v>
      </c>
      <c r="E24" s="36">
        <f>E25+E26</f>
        <v>3.5550373238378103</v>
      </c>
      <c r="F24" s="36">
        <f>F25+F26</f>
        <v>24.497043852130194</v>
      </c>
      <c r="G24" s="36">
        <f>G25+G26</f>
        <v>14.504117750000001</v>
      </c>
      <c r="H24" s="163">
        <f t="shared" si="2"/>
        <v>108.05307753086703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25">
      <c r="A25" s="149" t="s">
        <v>24</v>
      </c>
      <c r="B25" s="35"/>
      <c r="C25" s="16">
        <f>(Résultats!S$162+Résultats!S$163+Résultats!S$164+Résultats!S$165+Résultats!S$166+Résultats!S$167)/1000000</f>
        <v>12.269047823100001</v>
      </c>
      <c r="D25" s="16">
        <f>(Résultats!S$171+Résultats!S$173+Résultats!S$174+Résultats!S$175+Résultats!S$176+Résultats!S$177+Résultats!S$178+Résultats!S$179+Résultats!S$180+Résultats!S$181+Résultats!S$182)/1000000</f>
        <v>46.332736053799024</v>
      </c>
      <c r="E25" s="16">
        <f>'T energie usages'!J30/'T energie usages'!J$33*(Résultats!S$192+Résultats!S$193+Résultats!S$194)/1000000</f>
        <v>3.446158072738688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23.967369090830193</v>
      </c>
      <c r="G25" s="16">
        <f>Résultats!S$133/1000000</f>
        <v>14.504117750000001</v>
      </c>
      <c r="H25" s="95">
        <f t="shared" si="2"/>
        <v>100.51942879046791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25">
      <c r="A26" s="149" t="s">
        <v>25</v>
      </c>
      <c r="B26" s="35"/>
      <c r="C26" s="16">
        <v>0</v>
      </c>
      <c r="D26" s="16">
        <f>(Résultats!S$172)/1000000</f>
        <v>6.8950947280000001</v>
      </c>
      <c r="E26" s="16">
        <f>'T energie usages'!J32/'T energie usages'!J$33*(Résultats!S$192+Résultats!S$193+Résultats!S$194)/1000000</f>
        <v>0.10887925109912223</v>
      </c>
      <c r="F26" s="16">
        <f>(Résultats!S$196)/1000000</f>
        <v>0.52967476130000002</v>
      </c>
      <c r="G26" s="16">
        <v>0</v>
      </c>
      <c r="H26" s="95">
        <f t="shared" si="2"/>
        <v>7.5336487403991219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25">
      <c r="A27" s="48" t="s">
        <v>41</v>
      </c>
      <c r="B27" s="37"/>
      <c r="C27" s="37">
        <f>SUM(C22:C24)+C19</f>
        <v>13.056937469600001</v>
      </c>
      <c r="D27" s="37">
        <f>SUM(D22:D24)+D19</f>
        <v>210.67577436098321</v>
      </c>
      <c r="E27" s="37">
        <f>SUM(E22:E24)+E19</f>
        <v>14.521025065000002</v>
      </c>
      <c r="F27" s="37">
        <f>SUM(F22:F24)+F19</f>
        <v>58.287856858194417</v>
      </c>
      <c r="G27" s="37">
        <f>SUM(G22:G24)+G19</f>
        <v>14.504117750000001</v>
      </c>
      <c r="H27" s="167">
        <f t="shared" si="2"/>
        <v>311.04571150377762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2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13.056937469599999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210.73205622309899</v>
      </c>
      <c r="E28" s="165">
        <f>(Résultats!S$192+Résultats!S$193+Résultats!S$194)/1000000</f>
        <v>14.521025065000002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61.722676328050177</v>
      </c>
      <c r="G28" s="165">
        <f>Résultats!S$133/1000000</f>
        <v>14.504117750000001</v>
      </c>
      <c r="H28" s="188">
        <f t="shared" si="2"/>
        <v>314.53681283574917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25">
      <c r="A29" s="164"/>
      <c r="B29" s="164"/>
      <c r="C29" s="189"/>
      <c r="D29" s="189"/>
      <c r="E29" s="189"/>
      <c r="F29" s="189"/>
      <c r="G29" s="189"/>
      <c r="H29" s="165">
        <f>Résultats!S227/1000000</f>
        <v>314.53681219999999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2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3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25">
      <c r="A32" s="162" t="s">
        <v>18</v>
      </c>
      <c r="B32" s="187"/>
      <c r="C32" s="36">
        <f>C33+C34</f>
        <v>0</v>
      </c>
      <c r="D32" s="36">
        <f>D33+D34</f>
        <v>113.41035490863496</v>
      </c>
      <c r="E32" s="36">
        <f>E33+E34</f>
        <v>0.31492594241790384</v>
      </c>
      <c r="F32" s="36">
        <f>F33+F34</f>
        <v>0.4873750910921556</v>
      </c>
      <c r="G32" s="36">
        <f>G33+G34</f>
        <v>0</v>
      </c>
      <c r="H32" s="163">
        <f>SUM(C32:G32)</f>
        <v>114.21265594214502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25">
      <c r="A33" s="148" t="s">
        <v>19</v>
      </c>
      <c r="B33" s="35"/>
      <c r="C33" s="16">
        <v>0</v>
      </c>
      <c r="D33" s="16">
        <f>'T energie usages'!I38*3.2*Résultats!X283</f>
        <v>67.530953125634966</v>
      </c>
      <c r="E33" s="16">
        <f>'T energie usages'!J38/'T energie usages'!J$46*(Résultats!X$192+Résultats!X$193+Résultats!X$194)/1000000</f>
        <v>4.9784736614750275E-2</v>
      </c>
      <c r="F33" s="16">
        <f>'T energie usages'!K38*2.394*Résultats!X284</f>
        <v>7.4492032155541052E-5</v>
      </c>
      <c r="G33" s="16">
        <v>0</v>
      </c>
      <c r="H33" s="95">
        <f>SUM(C33:G33)</f>
        <v>67.580812354281875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2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45.879401782999992</v>
      </c>
      <c r="E34" s="16">
        <f>'T energie usages'!J39/'T energie usages'!J$46*(Résultats!X$192+Résultats!X$193+Résultats!X$194)/1000000</f>
        <v>0.26514120580315359</v>
      </c>
      <c r="F34" s="16">
        <f>(Résultats!X$209+Résultats!X$210+Résultats!X$211+Résultats!X$212+Résultats!X$213)/1000000</f>
        <v>0.48730059906000006</v>
      </c>
      <c r="G34" s="16">
        <v>0</v>
      </c>
      <c r="H34" s="95">
        <f>SUM(C34:G34)</f>
        <v>46.631843587863145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25">
      <c r="A35" s="162" t="s">
        <v>21</v>
      </c>
      <c r="B35" s="187"/>
      <c r="C35" s="36">
        <f>Résultats!X$135/1000000</f>
        <v>0.63818621569999989</v>
      </c>
      <c r="D35" s="36">
        <f>'T energie usages'!I40*3.2*Résultats!X283</f>
        <v>17.215380924184114</v>
      </c>
      <c r="E35" s="36">
        <f>'T energie usages'!J40/'T energie usages'!J$46*(Résultats!X$192+Résultats!X$193+Résultats!X$194)/1000000</f>
        <v>2.1101915924189534</v>
      </c>
      <c r="F35" s="36">
        <f>('T energie usages'!K40-8)*2.394*Résultats!X284</f>
        <v>19.202647899958315</v>
      </c>
      <c r="G35" s="36">
        <v>0</v>
      </c>
      <c r="H35" s="163">
        <f>SUM(C35:G35)</f>
        <v>39.166406632261385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2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11.323985234</v>
      </c>
      <c r="E36" s="36">
        <f>'T energie usages'!J41/'T energie usages'!J$46*(Résultats!X$192+Résultats!X$193+Résultats!X$194)/1000000</f>
        <v>2.3012639892890268</v>
      </c>
      <c r="F36" s="36">
        <f>(Résultats!X$214+Résultats!X$215)/1000000</f>
        <v>12.548867414</v>
      </c>
      <c r="G36" s="36">
        <v>0</v>
      </c>
      <c r="H36" s="163">
        <f t="shared" ref="H36:H41" si="3">SUM(C36:G36)</f>
        <v>26.174116637289025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25">
      <c r="A37" s="162" t="s">
        <v>23</v>
      </c>
      <c r="B37" s="187"/>
      <c r="C37" s="36">
        <f>C38+C39</f>
        <v>12.6514192877</v>
      </c>
      <c r="D37" s="36">
        <f>D38+D39</f>
        <v>57.808669264766152</v>
      </c>
      <c r="E37" s="36">
        <f>E38+E39</f>
        <v>1.5123513672741162</v>
      </c>
      <c r="F37" s="36">
        <f>F38+F39</f>
        <v>22.700768247081683</v>
      </c>
      <c r="G37" s="36">
        <f>G38+G39</f>
        <v>14.624230410000001</v>
      </c>
      <c r="H37" s="163">
        <f t="shared" si="3"/>
        <v>109.29743857682195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25">
      <c r="A38" s="149" t="s">
        <v>24</v>
      </c>
      <c r="B38" s="35"/>
      <c r="C38" s="16">
        <f>(Résultats!X$162+Résultats!X$163+Résultats!X$164+Résultats!X$165+Résultats!X$166+Résultats!X$167)/1000000</f>
        <v>12.6514192877</v>
      </c>
      <c r="D38" s="16">
        <f>(Résultats!X$171+Résultats!X$173+Résultats!X$174+Résultats!X$175+Résultats!X$176+Résultats!X$177+Résultats!X$178+Résultats!X$179+Résultats!X$180+Résultats!X$181+Résultats!X$182)/1000000</f>
        <v>51.063832740766152</v>
      </c>
      <c r="E38" s="16">
        <f>'T energie usages'!J43/'T energie usages'!J$46*(Résultats!X$192+Résultats!X$193+Résultats!X$194)/1000000</f>
        <v>1.4666669991371906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22.198366866281685</v>
      </c>
      <c r="G38" s="16">
        <f>Résultats!X$133/1000000</f>
        <v>14.624230410000001</v>
      </c>
      <c r="H38" s="95">
        <f t="shared" si="3"/>
        <v>102.00451630388503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25">
      <c r="A39" s="149" t="s">
        <v>25</v>
      </c>
      <c r="B39" s="35"/>
      <c r="C39" s="16">
        <v>0</v>
      </c>
      <c r="D39" s="16">
        <f>(Résultats!X$172)/1000000</f>
        <v>6.7448365240000001</v>
      </c>
      <c r="E39" s="16">
        <f>'T energie usages'!J45/'T energie usages'!J$46*(Résultats!X$192+Résultats!X$193+Résultats!X$194)/1000000</f>
        <v>4.5684368136925682E-2</v>
      </c>
      <c r="F39" s="16">
        <f>(Résultats!X$196)/1000000</f>
        <v>0.50240138079999996</v>
      </c>
      <c r="G39" s="16">
        <v>0</v>
      </c>
      <c r="H39" s="95">
        <f t="shared" si="3"/>
        <v>7.2929222729369263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25">
      <c r="A40" s="48" t="s">
        <v>41</v>
      </c>
      <c r="B40" s="37"/>
      <c r="C40" s="37">
        <f>SUM(C35:C37)+C32</f>
        <v>13.289605503399999</v>
      </c>
      <c r="D40" s="37">
        <f>SUM(D35:D37)+D32</f>
        <v>199.75839033158522</v>
      </c>
      <c r="E40" s="37">
        <f>SUM(E35:E37)+E32</f>
        <v>6.2387328913999998</v>
      </c>
      <c r="F40" s="37">
        <f>SUM(F35:F37)+F32</f>
        <v>54.939658652132152</v>
      </c>
      <c r="G40" s="37">
        <f>SUM(G35:G37)+G32</f>
        <v>14.624230410000001</v>
      </c>
      <c r="H40" s="167">
        <f t="shared" si="3"/>
        <v>288.85061778851735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2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13.289605503400001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199.80960268176619</v>
      </c>
      <c r="E41" s="165">
        <f>(Résultats!X$192+Résultats!X$193+Résultats!X$194)/1000000</f>
        <v>6.2387328913999998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55.075217380141666</v>
      </c>
      <c r="G41" s="165">
        <f>Résultats!X$133/1000000</f>
        <v>14.624230410000001</v>
      </c>
      <c r="H41" s="188">
        <f t="shared" si="3"/>
        <v>289.03738886670783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25">
      <c r="A42" s="164"/>
      <c r="B42" s="164"/>
      <c r="C42" s="189"/>
      <c r="D42" s="189"/>
      <c r="E42" s="189"/>
      <c r="F42" s="189"/>
      <c r="G42" s="189"/>
      <c r="H42" s="165">
        <f>Résultats!X227/1000000</f>
        <v>289.03738830000003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2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3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25">
      <c r="A45" s="162" t="s">
        <v>18</v>
      </c>
      <c r="B45" s="187"/>
      <c r="C45" s="36">
        <f>C46+C47</f>
        <v>0</v>
      </c>
      <c r="D45" s="36">
        <f>D46+D47</f>
        <v>96.309858553133267</v>
      </c>
      <c r="E45" s="36">
        <f>E46+E47</f>
        <v>0.48091867348449002</v>
      </c>
      <c r="F45" s="36">
        <f>F46+F47</f>
        <v>0.80279138539493855</v>
      </c>
      <c r="G45" s="36">
        <f>G46+G47</f>
        <v>0</v>
      </c>
      <c r="H45" s="163">
        <f>SUM(C45:G45)</f>
        <v>97.593568612012703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25">
      <c r="A46" s="148" t="s">
        <v>19</v>
      </c>
      <c r="B46" s="35"/>
      <c r="C46" s="16">
        <v>0</v>
      </c>
      <c r="D46" s="16">
        <f>'T energie usages'!I51*3.2*Résultats!AC283</f>
        <v>61.330854045133272</v>
      </c>
      <c r="E46" s="16">
        <f>'T energie usages'!J51/'T energie usages'!J$59*(Résultats!AC$192+Résultats!AC$193+Résultats!AC$194)/1000000</f>
        <v>0.11248172646317336</v>
      </c>
      <c r="F46" s="16">
        <f>'T energie usages'!K51*2.394*Résultats!AC284</f>
        <v>9.5364874938579626E-5</v>
      </c>
      <c r="G46" s="16">
        <v>0</v>
      </c>
      <c r="H46" s="95">
        <f>SUM(C46:G46)</f>
        <v>61.443431136471382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2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34.979004508000003</v>
      </c>
      <c r="E47" s="16">
        <f>'T energie usages'!J52/'T energie usages'!J$59*(Résultats!AC$192+Résultats!AC$193+Résultats!AC$194)/1000000</f>
        <v>0.36843694702131669</v>
      </c>
      <c r="F47" s="16">
        <f>(Résultats!AC$209+Résultats!AC$210+Résultats!AC$211+Résultats!AC$212+Résultats!AC$213)/1000000</f>
        <v>0.80269602052</v>
      </c>
      <c r="G47" s="16">
        <v>0</v>
      </c>
      <c r="H47" s="95">
        <f>SUM(C47:G47)</f>
        <v>36.150137475541321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25">
      <c r="A48" s="162" t="s">
        <v>21</v>
      </c>
      <c r="B48" s="187"/>
      <c r="C48" s="36">
        <f>Résultats!AC$135/1000000</f>
        <v>0.52978225159999992</v>
      </c>
      <c r="D48" s="36">
        <f>'T energie usages'!I53*3.2*Résultats!AC283</f>
        <v>14.998079114942268</v>
      </c>
      <c r="E48" s="36">
        <f>'T energie usages'!J53/'T energie usages'!J$59*(Résultats!AC$192+Résultats!AC$193+Résultats!AC$194)/1000000</f>
        <v>1.8457081412374441</v>
      </c>
      <c r="F48" s="36">
        <f>('T energie usages'!K53-8)*2.394*Résultats!AC284</f>
        <v>16.574127410219823</v>
      </c>
      <c r="G48" s="36">
        <v>0</v>
      </c>
      <c r="H48" s="163">
        <f>SUM(C48:G48)</f>
        <v>33.947696917999536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2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10.266220852</v>
      </c>
      <c r="E49" s="36">
        <f>'T energie usages'!J54/'T energie usages'!J$59*(Résultats!AC$192+Résultats!AC$193+Résultats!AC$194)/1000000</f>
        <v>2.1749407386948212</v>
      </c>
      <c r="F49" s="36">
        <f>(Résultats!AC$214+Résultats!AC$215)/1000000</f>
        <v>12.461836877999989</v>
      </c>
      <c r="G49" s="36">
        <v>0</v>
      </c>
      <c r="H49" s="163">
        <f t="shared" ref="H49:H54" si="4">SUM(C49:G49)</f>
        <v>24.902998468694811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25">
      <c r="A50" s="162" t="s">
        <v>23</v>
      </c>
      <c r="B50" s="187"/>
      <c r="C50" s="36">
        <f>C51+C52</f>
        <v>13.590716348099999</v>
      </c>
      <c r="D50" s="36">
        <f>D51+D52</f>
        <v>59.821035461598683</v>
      </c>
      <c r="E50" s="36">
        <f>E51+E52</f>
        <v>1.4071808985832452</v>
      </c>
      <c r="F50" s="36">
        <f>F51+F52</f>
        <v>22.519844846895868</v>
      </c>
      <c r="G50" s="36">
        <f>G51+G52</f>
        <v>14.092356089999999</v>
      </c>
      <c r="H50" s="163">
        <f t="shared" si="4"/>
        <v>111.43113364517779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25">
      <c r="A51" s="149" t="s">
        <v>24</v>
      </c>
      <c r="B51" s="35"/>
      <c r="C51" s="16">
        <f>(Résultats!AC$162+Résultats!AC$163+Résultats!AC$164+Résultats!AC$165+Résultats!AC$166+Résultats!AC$167)/1000000</f>
        <v>13.590716348099999</v>
      </c>
      <c r="D51" s="16">
        <f>(Résultats!AC$171+Résultats!AC$173+Résultats!AC$174+Résultats!AC$175+Résultats!AC$176+Résultats!AC$177+Résultats!AC$178+Résultats!AC$179+Résultats!AC$180+Résultats!AC$181+Résultats!AC$182)/1000000</f>
        <v>52.698652487598679</v>
      </c>
      <c r="E51" s="16">
        <f>'T energie usages'!J56/'T energie usages'!J$59*(Résultats!AC$192+Résultats!AC$193+Résultats!AC$194)/1000000</f>
        <v>1.3646044900591523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22.007221930295866</v>
      </c>
      <c r="G51" s="16">
        <f>Résultats!AC$133/1000000</f>
        <v>14.092356089999999</v>
      </c>
      <c r="H51" s="95">
        <f t="shared" si="4"/>
        <v>103.7535513460537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25">
      <c r="A52" s="149" t="s">
        <v>25</v>
      </c>
      <c r="B52" s="35"/>
      <c r="C52" s="16">
        <v>0</v>
      </c>
      <c r="D52" s="16">
        <f>(Résultats!AC$172)/1000000</f>
        <v>7.1223829740000006</v>
      </c>
      <c r="E52" s="16">
        <f>'T energie usages'!J58/'T energie usages'!J$59*(Résultats!AC$192+Résultats!AC$193+Résultats!AC$194)/1000000</f>
        <v>4.2576408524092973E-2</v>
      </c>
      <c r="F52" s="16">
        <f>(Résultats!AC$196)/1000000</f>
        <v>0.51262291660000003</v>
      </c>
      <c r="G52" s="16">
        <v>0</v>
      </c>
      <c r="H52" s="95">
        <f t="shared" si="4"/>
        <v>7.6775822991240936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25">
      <c r="A53" s="48" t="s">
        <v>41</v>
      </c>
      <c r="B53" s="37"/>
      <c r="C53" s="37">
        <f>SUM(C48:C50)+C45</f>
        <v>14.120498599699999</v>
      </c>
      <c r="D53" s="37">
        <f>SUM(D48:D50)+D45</f>
        <v>181.39519398167423</v>
      </c>
      <c r="E53" s="37">
        <f>SUM(E48:E50)+E45</f>
        <v>5.9087484520000011</v>
      </c>
      <c r="F53" s="37">
        <f>SUM(F48:F50)+F45</f>
        <v>52.35860052051062</v>
      </c>
      <c r="G53" s="37">
        <f>SUM(G48:G50)+G45</f>
        <v>14.092356089999999</v>
      </c>
      <c r="H53" s="167">
        <f t="shared" si="4"/>
        <v>267.87539764388487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2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14.120498599699999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181.44131968159866</v>
      </c>
      <c r="E54" s="165">
        <f>(Résultats!AC$192+Résultats!AC$193+Résultats!AC$194)/1000000</f>
        <v>5.9087484519999993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52.47560375541584</v>
      </c>
      <c r="G54" s="165">
        <f>Résultats!AC$133/1000000</f>
        <v>14.092356089999999</v>
      </c>
      <c r="H54" s="188">
        <f t="shared" si="4"/>
        <v>268.03852657871448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25">
      <c r="A55" s="164"/>
      <c r="B55" s="164"/>
      <c r="C55" s="189"/>
      <c r="D55" s="189"/>
      <c r="E55" s="189"/>
      <c r="F55" s="189"/>
      <c r="G55" s="189"/>
      <c r="H55" s="165">
        <f>Résultats!AC227/1000000</f>
        <v>268.03852610000001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2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3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25">
      <c r="A58" s="162" t="s">
        <v>18</v>
      </c>
      <c r="B58" s="187"/>
      <c r="C58" s="36">
        <f>C59+C60</f>
        <v>0</v>
      </c>
      <c r="D58" s="36">
        <f>D59+D60</f>
        <v>79.861264945920084</v>
      </c>
      <c r="E58" s="36">
        <f>E59+E60</f>
        <v>0.66589546870701055</v>
      </c>
      <c r="F58" s="36">
        <f>F59+F60</f>
        <v>1.0057476108435872</v>
      </c>
      <c r="G58" s="36">
        <f>G59+G60</f>
        <v>0</v>
      </c>
      <c r="H58" s="163">
        <f t="shared" ref="H58:H67" si="5">SUM(C58:G58)</f>
        <v>81.532908025470675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25">
      <c r="A59" s="148" t="s">
        <v>19</v>
      </c>
      <c r="B59" s="35"/>
      <c r="C59" s="16">
        <v>0</v>
      </c>
      <c r="D59" s="16">
        <f>'T energie usages'!I64*3.2*Résultats!AH283</f>
        <v>53.451903122920079</v>
      </c>
      <c r="E59" s="16">
        <f>'T energie usages'!J64/'T energie usages'!J$72*(Résultats!AH$192+Résultats!AH$193+Résultats!AH$194)/1000000</f>
        <v>0.21311061235812359</v>
      </c>
      <c r="F59" s="16">
        <f>'T energie usages'!K64*2.394*Résultats!AH284</f>
        <v>1.026797835875735E-4</v>
      </c>
      <c r="G59" s="16">
        <v>0</v>
      </c>
      <c r="H59" s="95">
        <f t="shared" si="5"/>
        <v>53.665116415061789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2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26.409361823000001</v>
      </c>
      <c r="E60" s="16">
        <f>'T energie usages'!J65/'T energie usages'!J$72*(Résultats!AH$192+Résultats!AH$193+Résultats!AH$194)/1000000</f>
        <v>0.45278485634888699</v>
      </c>
      <c r="F60" s="16">
        <f>(Résultats!AH$209+Résultats!AH$210+Résultats!AH$211+Résultats!AH$212+Résultats!AH$213)/1000000</f>
        <v>1.0056449310599997</v>
      </c>
      <c r="G60" s="16">
        <v>0</v>
      </c>
      <c r="H60" s="95">
        <f t="shared" si="5"/>
        <v>27.86779161040889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25">
      <c r="A61" s="162" t="s">
        <v>21</v>
      </c>
      <c r="B61" s="187"/>
      <c r="C61" s="36">
        <f>Résultats!AH$135/1000000</f>
        <v>0.46211007469999998</v>
      </c>
      <c r="D61" s="36">
        <f>'T energie usages'!I66*3.2*Résultats!AH283</f>
        <v>13.387259575640325</v>
      </c>
      <c r="E61" s="36">
        <f>'T energie usages'!J66/'T energie usages'!J$72*(Résultats!AH$192+Résultats!AH$193+Résultats!AH$194)/1000000</f>
        <v>1.7856945642293236</v>
      </c>
      <c r="F61" s="36">
        <f>('T energie usages'!K66-8)*2.394*Résultats!AH284</f>
        <v>14.412063795145512</v>
      </c>
      <c r="G61" s="36">
        <v>0</v>
      </c>
      <c r="H61" s="163">
        <f t="shared" si="5"/>
        <v>30.047128009715159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2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9.347589683299999</v>
      </c>
      <c r="E62" s="36">
        <f>'T energie usages'!J67/'T energie usages'!J$72*(Résultats!AH$192+Résultats!AH$193+Résultats!AH$194)/1000000</f>
        <v>2.2159345731317739</v>
      </c>
      <c r="F62" s="36">
        <f>(Résultats!AH$214+Résultats!AH$215)/1000000</f>
        <v>11.749297134999999</v>
      </c>
      <c r="G62" s="36">
        <v>0</v>
      </c>
      <c r="H62" s="163">
        <f t="shared" si="5"/>
        <v>23.312821391431772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25">
      <c r="A63" s="162" t="s">
        <v>23</v>
      </c>
      <c r="B63" s="187"/>
      <c r="C63" s="36">
        <f>C64+C65</f>
        <v>14.6748579942</v>
      </c>
      <c r="D63" s="36">
        <f>D64+D65</f>
        <v>63.310901508067303</v>
      </c>
      <c r="E63" s="36">
        <f>E64+E65</f>
        <v>1.4934707726318912</v>
      </c>
      <c r="F63" s="36">
        <f>F64+F65</f>
        <v>22.58083796235935</v>
      </c>
      <c r="G63" s="36">
        <f>G64+G65</f>
        <v>14.014878730000001</v>
      </c>
      <c r="H63" s="163">
        <f t="shared" si="5"/>
        <v>116.07494696725855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25">
      <c r="A64" s="149" t="s">
        <v>24</v>
      </c>
      <c r="B64" s="35"/>
      <c r="C64" s="75">
        <f>(Résultats!AH$162+Résultats!AH$163+Résultats!AH$164+Résultats!AH$165+Résultats!AH$166+Résultats!AH$167)/1000000</f>
        <v>14.6748579942</v>
      </c>
      <c r="D64" s="16">
        <f>(Résultats!AH$171+Résultats!AH$173+Résultats!AH$174+Résultats!AH$175+Résultats!AH$176+Résultats!AH$177+Résultats!AH$178+Résultats!AH$179+Résultats!AH$180+Résultats!AH$181+Résultats!AH$182)/1000000</f>
        <v>55.524233669067307</v>
      </c>
      <c r="E64" s="16">
        <f>'T energie usages'!J69/'T energie usages'!J$72*(Résultats!AH$192+Résultats!AH$193+Résultats!AH$194)/1000000</f>
        <v>1.4476003681191771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22.053539087859349</v>
      </c>
      <c r="G64" s="16">
        <f>Résultats!AH$133/1000000</f>
        <v>14.014878730000001</v>
      </c>
      <c r="H64" s="95">
        <f t="shared" si="5"/>
        <v>107.71510984924585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25">
      <c r="A65" s="149" t="s">
        <v>25</v>
      </c>
      <c r="B65" s="35"/>
      <c r="C65" s="16">
        <v>0</v>
      </c>
      <c r="D65" s="16">
        <f>(Résultats!AH$172)/1000000</f>
        <v>7.7866678389999997</v>
      </c>
      <c r="E65" s="16">
        <f>'T energie usages'!J71/'T energie usages'!J$72*(Résultats!AH$192+Résultats!AH$193+Résultats!AH$194)/1000000</f>
        <v>4.5870404512714076E-2</v>
      </c>
      <c r="F65" s="16">
        <f>(Résultats!AH$196)/1000000</f>
        <v>0.52729887450000001</v>
      </c>
      <c r="G65" s="16">
        <v>0</v>
      </c>
      <c r="H65" s="95">
        <f t="shared" si="5"/>
        <v>8.3598371180127131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25">
      <c r="A66" s="48" t="s">
        <v>41</v>
      </c>
      <c r="B66" s="37"/>
      <c r="C66" s="37">
        <f>SUM(C61:C63)+C58</f>
        <v>15.1369680689</v>
      </c>
      <c r="D66" s="37">
        <f>SUM(D61:D63)+D58</f>
        <v>165.90701571292772</v>
      </c>
      <c r="E66" s="37">
        <f>SUM(E61:E63)+E58</f>
        <v>6.1609953787</v>
      </c>
      <c r="F66" s="37">
        <f>SUM(F61:F63)+F58</f>
        <v>49.747946503348444</v>
      </c>
      <c r="G66" s="37">
        <f>SUM(G61:G63)+G58</f>
        <v>14.014878730000001</v>
      </c>
      <c r="H66" s="167">
        <f t="shared" si="5"/>
        <v>250.96780439387615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2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15.1369680689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165.94740673436732</v>
      </c>
      <c r="E67" s="165">
        <f>(Résultats!AH$192+Résultats!AH$193+Résultats!AH$194)/1000000</f>
        <v>6.1609953786999991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49.849687028419353</v>
      </c>
      <c r="G67" s="165">
        <f>Résultats!AH$133/1000000</f>
        <v>14.014878730000001</v>
      </c>
      <c r="H67" s="188">
        <f t="shared" si="5"/>
        <v>251.10993594038663</v>
      </c>
      <c r="I67" s="45"/>
      <c r="K67" s="45"/>
      <c r="L67" s="166"/>
    </row>
    <row r="68" spans="1:28" x14ac:dyDescent="0.25">
      <c r="A68" s="164"/>
      <c r="B68" s="164"/>
      <c r="C68" s="165"/>
      <c r="D68" s="165"/>
      <c r="E68" s="165"/>
      <c r="F68" s="165"/>
      <c r="G68" s="165"/>
      <c r="H68" s="165">
        <f>Résultats!AH227/1000000</f>
        <v>251.10993550000001</v>
      </c>
      <c r="I68" s="45"/>
      <c r="K68" s="45"/>
      <c r="L68" s="166"/>
    </row>
    <row r="69" spans="1:28" x14ac:dyDescent="0.2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3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25">
      <c r="A71" s="162" t="s">
        <v>18</v>
      </c>
      <c r="B71" s="187"/>
      <c r="C71" s="36">
        <f>C72+C73</f>
        <v>1.8472973514718199E-7</v>
      </c>
      <c r="D71" s="36">
        <f>D72+D73</f>
        <v>34.305991181618026</v>
      </c>
      <c r="E71" s="36">
        <f>E72+E73</f>
        <v>2.0381392175712039</v>
      </c>
      <c r="F71" s="36">
        <f>F72+F73</f>
        <v>1.2962097437592757</v>
      </c>
      <c r="G71" s="36">
        <f>G72+G73</f>
        <v>0</v>
      </c>
      <c r="H71" s="163">
        <f t="shared" ref="H71:H80" si="6">SUM(C71:G71)</f>
        <v>37.640340327678246</v>
      </c>
      <c r="I71" s="3"/>
    </row>
    <row r="72" spans="1:28" x14ac:dyDescent="0.25">
      <c r="A72" s="148" t="s">
        <v>19</v>
      </c>
      <c r="B72" s="35"/>
      <c r="C72" s="16">
        <f>Résultats!AF$118/1000000</f>
        <v>1.8472973514718199E-7</v>
      </c>
      <c r="D72" s="16">
        <f>'T energie usages'!I90*3.2*Résultats!AW283</f>
        <v>24.114594312418028</v>
      </c>
      <c r="E72" s="16">
        <f>'T energie usages'!J90/'T energie usages'!J$98*(Résultats!AW$192+Résultats!AW$193+Résultats!AW$194)/1000000</f>
        <v>1.0509604827904202</v>
      </c>
      <c r="F72" s="16">
        <f>'T energie usages'!K90*2.394*Résultats!AW284</f>
        <v>6.3767599275636725E-5</v>
      </c>
      <c r="G72" s="16">
        <v>0</v>
      </c>
      <c r="H72" s="95">
        <f t="shared" si="6"/>
        <v>25.165618747537458</v>
      </c>
      <c r="I72" s="3"/>
    </row>
    <row r="73" spans="1:28" x14ac:dyDescent="0.2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10.191396869199998</v>
      </c>
      <c r="E73" s="16">
        <f>'T energie usages'!J91/'T energie usages'!J$98*(Résultats!AW$192+Résultats!AW$193+Résultats!AW$194)/1000000</f>
        <v>0.98717873478078377</v>
      </c>
      <c r="F73" s="192">
        <f>(Résultats!AW$209+Résultats!AW$210+Résultats!AW$211+Résultats!AW$212+Résultats!AW$213)/1000000</f>
        <v>1.29614597616</v>
      </c>
      <c r="G73" s="16">
        <v>0</v>
      </c>
      <c r="H73" s="95">
        <f t="shared" si="6"/>
        <v>12.474721580140782</v>
      </c>
      <c r="I73" s="3"/>
    </row>
    <row r="74" spans="1:28" x14ac:dyDescent="0.25">
      <c r="A74" s="162" t="s">
        <v>21</v>
      </c>
      <c r="B74" s="187"/>
      <c r="C74" s="36">
        <f>Résultats!AW$135/1000000</f>
        <v>0.32163221789999996</v>
      </c>
      <c r="D74" s="36">
        <f>'T energie usages'!I92*3.2*Résultats!AW283</f>
        <v>8.9408698348180859</v>
      </c>
      <c r="E74" s="36">
        <f>'T energie usages'!J92/'T energie usages'!J$98*(Résultats!AW$192+Résultats!AW$193+Résultats!AW$194)/1000000</f>
        <v>2.9561849340756412</v>
      </c>
      <c r="F74" s="36">
        <f>('T energie usages'!K92-8)*2.394*Résultats!AW284</f>
        <v>10.269911011133795</v>
      </c>
      <c r="G74" s="36">
        <v>0</v>
      </c>
      <c r="H74" s="163">
        <f t="shared" si="6"/>
        <v>22.488597997927521</v>
      </c>
      <c r="I74" s="3"/>
    </row>
    <row r="75" spans="1:28" x14ac:dyDescent="0.2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8.0642830828999994</v>
      </c>
      <c r="E75" s="36">
        <f>'T energie usages'!J93/'T energie usages'!J$98*(Résultats!AW$192+Résultats!AW$193+Résultats!AW$194)/1000000</f>
        <v>3.6279113434884001</v>
      </c>
      <c r="F75" s="36">
        <f>(Résultats!AW$214+Résultats!AW$215)/1000000</f>
        <v>8.9531805850000001</v>
      </c>
      <c r="G75" s="36">
        <v>0</v>
      </c>
      <c r="H75" s="163">
        <f t="shared" si="6"/>
        <v>20.645375011388399</v>
      </c>
      <c r="I75" s="3"/>
    </row>
    <row r="76" spans="1:28" x14ac:dyDescent="0.25">
      <c r="A76" s="162" t="s">
        <v>23</v>
      </c>
      <c r="B76" s="187"/>
      <c r="C76" s="36">
        <f>C77+C78</f>
        <v>17.991601443700002</v>
      </c>
      <c r="D76" s="36">
        <f>D77+D78</f>
        <v>69.931007874114471</v>
      </c>
      <c r="E76" s="36">
        <f>E77+E78</f>
        <v>3.343571930864754</v>
      </c>
      <c r="F76" s="36">
        <f>F77+F78</f>
        <v>24.290124750307847</v>
      </c>
      <c r="G76" s="36">
        <f>G77+G78</f>
        <v>14.70811572</v>
      </c>
      <c r="H76" s="163">
        <f t="shared" si="6"/>
        <v>130.26442171898708</v>
      </c>
      <c r="I76" s="3"/>
    </row>
    <row r="77" spans="1:28" x14ac:dyDescent="0.25">
      <c r="A77" s="149" t="s">
        <v>24</v>
      </c>
      <c r="B77" s="35"/>
      <c r="C77" s="16">
        <f>(Résultats!AW$162+Résultats!AW$163+Résultats!AW$164+Résultats!AW$165+Résultats!AW$166+Résultats!AW$167)/1000000</f>
        <v>17.991601443700002</v>
      </c>
      <c r="D77" s="16">
        <f>(Résultats!AW$171+Résultats!AW$173+Résultats!AW$174+Résultats!AW$175+Résultats!AW$176+Résultats!AW$177+Résultats!AW$178+Résultats!AW$179+Résultats!AW$180+Résultats!AW$181+Résultats!AW$182)/1000000</f>
        <v>60.335968142114474</v>
      </c>
      <c r="E77" s="16">
        <f>'T energie usages'!J95/'T energie usages'!J$98*(Résultats!AW$192+Résultats!AW$193+Résultats!AW$194)/1000000</f>
        <v>3.2321058900736626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23.663386915807848</v>
      </c>
      <c r="G77" s="16">
        <f>Résultats!AW$133/1000000</f>
        <v>14.70811572</v>
      </c>
      <c r="H77" s="95">
        <f t="shared" si="6"/>
        <v>119.93117811169598</v>
      </c>
      <c r="I77" s="3"/>
    </row>
    <row r="78" spans="1:28" x14ac:dyDescent="0.25">
      <c r="A78" s="149" t="s">
        <v>25</v>
      </c>
      <c r="B78" s="35"/>
      <c r="C78" s="16">
        <v>0</v>
      </c>
      <c r="D78" s="16">
        <f>(Résultats!AW$172)/1000000</f>
        <v>9.595039732</v>
      </c>
      <c r="E78" s="16">
        <f>'T energie usages'!J97/'T energie usages'!J$98*(Résultats!AW$192+Résultats!AW$193+Résultats!AW$194)/1000000</f>
        <v>0.1114660407910916</v>
      </c>
      <c r="F78" s="16">
        <f>(Résultats!AW$196)/1000000</f>
        <v>0.62673783449999998</v>
      </c>
      <c r="G78" s="16">
        <v>0</v>
      </c>
      <c r="H78" s="95">
        <f t="shared" si="6"/>
        <v>10.333243607291092</v>
      </c>
      <c r="I78" s="3"/>
    </row>
    <row r="79" spans="1:28" x14ac:dyDescent="0.25">
      <c r="A79" s="48" t="s">
        <v>41</v>
      </c>
      <c r="B79" s="37"/>
      <c r="C79" s="37">
        <f>SUM(C74:C76)+C71</f>
        <v>18.313233846329737</v>
      </c>
      <c r="D79" s="37">
        <f>SUM(D74:D76)+D71</f>
        <v>121.24215197345058</v>
      </c>
      <c r="E79" s="37">
        <f>SUM(E74:E76)+E71</f>
        <v>11.965807425999998</v>
      </c>
      <c r="F79" s="37">
        <f>SUM(F74:F76)+F71</f>
        <v>44.809426090200915</v>
      </c>
      <c r="G79" s="37">
        <f>SUM(G74:G76)+G71</f>
        <v>14.70811572</v>
      </c>
      <c r="H79" s="167">
        <f t="shared" si="6"/>
        <v>211.03873505598122</v>
      </c>
      <c r="I79" s="3"/>
    </row>
    <row r="80" spans="1:28" x14ac:dyDescent="0.2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18.313233661599998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121.26212744621448</v>
      </c>
      <c r="E80" s="165">
        <f>(Résultats!AW$192+Résultats!AW$193+Résultats!AW$194)/1000000</f>
        <v>11.965807426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44.881925431467849</v>
      </c>
      <c r="G80" s="165">
        <f>Résultats!AW133/1000000</f>
        <v>14.70811572</v>
      </c>
      <c r="H80" s="188">
        <f t="shared" si="6"/>
        <v>211.1312096852823</v>
      </c>
      <c r="I80" s="47"/>
    </row>
    <row r="81" spans="1:9" x14ac:dyDescent="0.25">
      <c r="A81" s="164"/>
      <c r="B81" s="164"/>
      <c r="C81" s="165"/>
      <c r="D81" s="165"/>
      <c r="E81" s="165"/>
      <c r="F81" s="165"/>
      <c r="G81" s="165"/>
      <c r="H81" s="165">
        <f>Résultats!AW227/1000000</f>
        <v>211.13120930000002</v>
      </c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25"/>
    <row r="85" spans="1:9" s="3" customFormat="1" x14ac:dyDescent="0.25">
      <c r="G85" s="45"/>
    </row>
    <row r="86" spans="1:9" s="3" customFormat="1" x14ac:dyDescent="0.25">
      <c r="H86" s="47"/>
    </row>
    <row r="87" spans="1:9" s="3" customFormat="1" x14ac:dyDescent="0.25">
      <c r="C87" s="45"/>
      <c r="H87" s="47"/>
    </row>
    <row r="88" spans="1:9" s="3" customFormat="1" x14ac:dyDescent="0.25">
      <c r="C88" s="45"/>
      <c r="H88" s="47"/>
    </row>
    <row r="89" spans="1:9" s="3" customFormat="1" x14ac:dyDescent="0.25">
      <c r="C89" s="45"/>
      <c r="H89" s="47"/>
    </row>
    <row r="90" spans="1:9" s="3" customFormat="1" x14ac:dyDescent="0.25">
      <c r="C90" s="45"/>
      <c r="H90" s="47"/>
    </row>
    <row r="91" spans="1:9" s="3" customFormat="1" x14ac:dyDescent="0.25">
      <c r="C91" s="45"/>
      <c r="H91" s="47"/>
    </row>
    <row r="92" spans="1:9" s="3" customFormat="1" x14ac:dyDescent="0.25">
      <c r="C92" s="45"/>
    </row>
    <row r="93" spans="1:9" s="3" customFormat="1" x14ac:dyDescent="0.25">
      <c r="C93" s="45"/>
    </row>
    <row r="94" spans="1:9" s="3" customFormat="1" x14ac:dyDescent="0.25">
      <c r="C94" s="45"/>
    </row>
    <row r="95" spans="1:9" s="3" customFormat="1" x14ac:dyDescent="0.25">
      <c r="C95" s="45"/>
    </row>
    <row r="96" spans="1:9" s="3" customFormat="1" x14ac:dyDescent="0.25">
      <c r="C96" s="45"/>
    </row>
    <row r="97" spans="3:5" s="3" customFormat="1" x14ac:dyDescent="0.25">
      <c r="C97" s="45"/>
    </row>
    <row r="98" spans="3:5" s="3" customFormat="1" x14ac:dyDescent="0.25">
      <c r="C98" s="45"/>
    </row>
    <row r="99" spans="3:5" s="3" customFormat="1" x14ac:dyDescent="0.25">
      <c r="C99" s="45"/>
    </row>
    <row r="100" spans="3:5" s="3" customFormat="1" x14ac:dyDescent="0.25">
      <c r="C100" s="45"/>
    </row>
    <row r="101" spans="3:5" s="3" customFormat="1" x14ac:dyDescent="0.25">
      <c r="C101" s="45"/>
    </row>
    <row r="102" spans="3:5" s="3" customFormat="1" x14ac:dyDescent="0.25">
      <c r="C102" s="45"/>
    </row>
    <row r="103" spans="3:5" s="3" customFormat="1" x14ac:dyDescent="0.25"/>
    <row r="104" spans="3:5" s="3" customFormat="1" x14ac:dyDescent="0.25">
      <c r="C104" s="45"/>
    </row>
    <row r="105" spans="3:5" s="3" customFormat="1" x14ac:dyDescent="0.25">
      <c r="C105" s="45"/>
    </row>
    <row r="106" spans="3:5" s="3" customFormat="1" x14ac:dyDescent="0.25">
      <c r="C106" s="45"/>
    </row>
    <row r="107" spans="3:5" s="3" customFormat="1" x14ac:dyDescent="0.25">
      <c r="C107" s="45"/>
    </row>
    <row r="108" spans="3:5" s="3" customFormat="1" x14ac:dyDescent="0.25">
      <c r="C108" s="45"/>
    </row>
    <row r="109" spans="3:5" s="3" customFormat="1" x14ac:dyDescent="0.25">
      <c r="C109" s="45"/>
    </row>
    <row r="110" spans="3:5" s="3" customFormat="1" x14ac:dyDescent="0.25">
      <c r="C110" s="45"/>
    </row>
    <row r="111" spans="3:5" s="3" customFormat="1" x14ac:dyDescent="0.25">
      <c r="C111" s="45"/>
    </row>
    <row r="112" spans="3:5" s="3" customFormat="1" x14ac:dyDescent="0.25">
      <c r="C112" s="45"/>
      <c r="D112" s="212"/>
      <c r="E112" s="212"/>
    </row>
    <row r="113" spans="3:3" s="3" customFormat="1" x14ac:dyDescent="0.25">
      <c r="C113" s="45"/>
    </row>
    <row r="114" spans="3:3" s="3" customFormat="1" x14ac:dyDescent="0.25">
      <c r="C114" s="45"/>
    </row>
    <row r="115" spans="3:3" s="3" customFormat="1" x14ac:dyDescent="0.25">
      <c r="C115" s="45"/>
    </row>
    <row r="116" spans="3:3" s="3" customFormat="1" x14ac:dyDescent="0.25">
      <c r="C116" s="45"/>
    </row>
    <row r="117" spans="3:3" s="3" customFormat="1" x14ac:dyDescent="0.25">
      <c r="C117" s="45"/>
    </row>
    <row r="118" spans="3:3" s="3" customFormat="1" x14ac:dyDescent="0.25">
      <c r="C118" s="45"/>
    </row>
    <row r="119" spans="3:3" s="3" customFormat="1" x14ac:dyDescent="0.25">
      <c r="C119" s="45"/>
    </row>
    <row r="120" spans="3:3" s="3" customFormat="1" x14ac:dyDescent="0.25">
      <c r="C120" s="45"/>
    </row>
    <row r="121" spans="3:3" s="3" customFormat="1" x14ac:dyDescent="0.25">
      <c r="C121" s="45"/>
    </row>
    <row r="122" spans="3:3" s="3" customFormat="1" x14ac:dyDescent="0.25"/>
    <row r="123" spans="3:3" s="3" customFormat="1" x14ac:dyDescent="0.25"/>
    <row r="124" spans="3:3" s="3" customFormat="1" x14ac:dyDescent="0.25"/>
    <row r="125" spans="3:3" s="3" customFormat="1" x14ac:dyDescent="0.25"/>
    <row r="126" spans="3:3" s="3" customFormat="1" x14ac:dyDescent="0.25"/>
    <row r="127" spans="3:3" s="3" customFormat="1" x14ac:dyDescent="0.25"/>
    <row r="128" spans="3: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5" x14ac:dyDescent="0.25"/>
  <cols>
    <col min="2" max="2" width="19.7109375" customWidth="1"/>
    <col min="3" max="3" width="21.5703125" bestFit="1" customWidth="1"/>
    <col min="4" max="6" width="13.5703125" hidden="1" customWidth="1"/>
    <col min="7" max="8" width="7.140625" customWidth="1"/>
    <col min="9" max="18" width="7.140625" bestFit="1" customWidth="1"/>
    <col min="19" max="19" width="7.85546875" customWidth="1"/>
    <col min="20" max="22" width="7.140625" bestFit="1" customWidth="1"/>
    <col min="23" max="23" width="7.85546875" customWidth="1"/>
    <col min="30" max="30" width="19.7109375" hidden="1" customWidth="1"/>
    <col min="31" max="31" width="21.5703125" hidden="1" customWidth="1"/>
    <col min="32" max="34" width="13.5703125" hidden="1" customWidth="1"/>
    <col min="35" max="46" width="7.140625" hidden="1" customWidth="1"/>
    <col min="47" max="47" width="7.85546875" customWidth="1"/>
    <col min="48" max="50" width="7.140625" bestFit="1" customWidth="1"/>
    <col min="51" max="51" width="7.85546875" customWidth="1"/>
  </cols>
  <sheetData>
    <row r="1" spans="1:56" s="3" customFormat="1" ht="23.25" x14ac:dyDescent="0.35">
      <c r="A1" s="46" t="s">
        <v>99</v>
      </c>
      <c r="AC1" s="46" t="s">
        <v>99</v>
      </c>
    </row>
    <row r="2" spans="1:56" s="3" customFormat="1" ht="23.25" x14ac:dyDescent="0.35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25" x14ac:dyDescent="0.35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25" x14ac:dyDescent="0.35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2753.9257499999999</v>
      </c>
      <c r="N4" s="107">
        <f>VLOOKUP($D4,Résultats!$B$2:$AX$212,N$2,FALSE)/1000000</f>
        <v>2768.2532679999999</v>
      </c>
      <c r="O4" s="106">
        <f>VLOOKUP($D4,Résultats!$B$2:$AX$212,O$2,FALSE)/1000000</f>
        <v>2782.316104</v>
      </c>
      <c r="P4" s="18">
        <f>VLOOKUP($D4,Résultats!$B$2:$AX$212,P$2,FALSE)/1000000</f>
        <v>2796.0704919999998</v>
      </c>
      <c r="Q4" s="18">
        <f>VLOOKUP($D4,Résultats!$B$2:$AX$212,Q$2,FALSE)/1000000</f>
        <v>2809.6777120000002</v>
      </c>
      <c r="R4" s="18">
        <f>VLOOKUP($D4,Résultats!$B$2:$AX$212,R$2,FALSE)/1000000</f>
        <v>2823.012365</v>
      </c>
      <c r="S4" s="107">
        <f>VLOOKUP($D4,Résultats!$B$2:$AX$212,S$2,FALSE)/1000000</f>
        <v>2836.0302510000001</v>
      </c>
      <c r="T4" s="114">
        <f>VLOOKUP($D4,Résultats!$B$2:$AX$212,T$2,FALSE)/1000000</f>
        <v>2898.1448399999999</v>
      </c>
      <c r="U4" s="114">
        <f>VLOOKUP($D4,Résultats!$B$2:$AX$212,U$2,FALSE)/1000000</f>
        <v>2953.4412219999999</v>
      </c>
      <c r="V4" s="18">
        <f>VLOOKUP($D4,Résultats!$B$2:$AX$212,V$2,FALSE)/1000000</f>
        <v>3001.8706529999999</v>
      </c>
      <c r="W4" s="114">
        <f>VLOOKUP($D4,Résultats!$B$2:$AX$212,W$2,FALSE)/1000000</f>
        <v>3045.1080000000002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2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82754271.319999903</v>
      </c>
      <c r="G5" s="101">
        <f>VLOOKUP($D5,Résultats!$B$2:$AX$212,G$2,FALSE)/1000000</f>
        <v>127.88335379999999</v>
      </c>
      <c r="H5" s="25">
        <f>VLOOKUP($D5,Résultats!$B$2:$AX$212,H$2,FALSE)/1000000</f>
        <v>144.6623519</v>
      </c>
      <c r="I5" s="102">
        <f>VLOOKUP($D5,Résultats!$B$2:$AX$212,I$2,FALSE)/1000000</f>
        <v>163.8282562</v>
      </c>
      <c r="J5" s="101">
        <f>VLOOKUP($D5,Résultats!$B$2:$AX$212,J$2,FALSE)/1000000</f>
        <v>183.86560169999998</v>
      </c>
      <c r="K5" s="25">
        <f>VLOOKUP($D5,Résultats!$B$2:$AX$212,K$2,FALSE)/1000000</f>
        <v>206.94574630000002</v>
      </c>
      <c r="L5" s="25">
        <f>VLOOKUP($D5,Résultats!$B$2:$AX$212,L$2,FALSE)/1000000</f>
        <v>231.59175069999998</v>
      </c>
      <c r="M5" s="25">
        <f>VLOOKUP($D5,Résultats!$B$2:$AX$212,M$2,FALSE)/1000000</f>
        <v>259.4184818</v>
      </c>
      <c r="N5" s="102">
        <f>VLOOKUP($D5,Résultats!$B$2:$AX$212,N$2,FALSE)/1000000</f>
        <v>289.70464169999997</v>
      </c>
      <c r="O5" s="101">
        <f>VLOOKUP($D5,Résultats!$B$2:$AX$212,O$2,FALSE)/1000000</f>
        <v>322.9729494</v>
      </c>
      <c r="P5" s="25">
        <f>VLOOKUP($D5,Résultats!$B$2:$AX$212,P$2,FALSE)/1000000</f>
        <v>358.14821599999999</v>
      </c>
      <c r="Q5" s="25">
        <f>VLOOKUP($D5,Résultats!$B$2:$AX$212,Q$2,FALSE)/1000000</f>
        <v>393.95621169999998</v>
      </c>
      <c r="R5" s="25">
        <f>VLOOKUP($D5,Résultats!$B$2:$AX$212,R$2,FALSE)/1000000</f>
        <v>429.83331129999999</v>
      </c>
      <c r="S5" s="102">
        <f>VLOOKUP($D5,Résultats!$B$2:$AX$212,S$2,FALSE)/1000000</f>
        <v>465.47393739999995</v>
      </c>
      <c r="T5" s="105">
        <f>VLOOKUP($D5,Résultats!$B$2:$AX$212,T$2,FALSE)/1000000</f>
        <v>636.53007860000002</v>
      </c>
      <c r="U5" s="105">
        <f>VLOOKUP($D5,Résultats!$B$2:$AX$212,U$2,FALSE)/1000000</f>
        <v>792.35070499999995</v>
      </c>
      <c r="V5" s="25">
        <f>VLOOKUP($D5,Résultats!$B$2:$AX$212,V$2,FALSE)/1000000</f>
        <v>938.36593979999998</v>
      </c>
      <c r="W5" s="105">
        <f>VLOOKUP($D5,Résultats!$B$2:$AX$212,W$2,FALSE)/1000000</f>
        <v>1081.9194500000001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2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57029416.200000003</v>
      </c>
      <c r="G6" s="101">
        <f>VLOOKUP($D6,Résultats!$B$2:$AX$212,G$2,FALSE)/1000000</f>
        <v>59.532969780000002</v>
      </c>
      <c r="H6" s="25">
        <f>VLOOKUP($D6,Résultats!$B$2:$AX$212,H$2,FALSE)/1000000</f>
        <v>63.304390979999994</v>
      </c>
      <c r="I6" s="102">
        <f>VLOOKUP($D6,Résultats!$B$2:$AX$212,I$2,FALSE)/1000000</f>
        <v>66.655294470000001</v>
      </c>
      <c r="J6" s="101">
        <f>VLOOKUP($D6,Résultats!$B$2:$AX$212,J$2,FALSE)/1000000</f>
        <v>71.368149599999995</v>
      </c>
      <c r="K6" s="25">
        <f>VLOOKUP($D6,Résultats!$B$2:$AX$212,K$2,FALSE)/1000000</f>
        <v>76.056676709999905</v>
      </c>
      <c r="L6" s="25">
        <f>VLOOKUP($D6,Résultats!$B$2:$AX$212,L$2,FALSE)/1000000</f>
        <v>85.131378290000001</v>
      </c>
      <c r="M6" s="25">
        <f>VLOOKUP($D6,Résultats!$B$2:$AX$212,M$2,FALSE)/1000000</f>
        <v>94.391515689999991</v>
      </c>
      <c r="N6" s="102">
        <f>VLOOKUP($D6,Résultats!$B$2:$AX$212,N$2,FALSE)/1000000</f>
        <v>102.6367296</v>
      </c>
      <c r="O6" s="101">
        <f>VLOOKUP($D6,Résultats!$B$2:$AX$212,O$2,FALSE)/1000000</f>
        <v>108.7813376</v>
      </c>
      <c r="P6" s="25">
        <f>VLOOKUP($D6,Résultats!$B$2:$AX$212,P$2,FALSE)/1000000</f>
        <v>111.7728907</v>
      </c>
      <c r="Q6" s="25">
        <f>VLOOKUP($D6,Résultats!$B$2:$AX$212,Q$2,FALSE)/1000000</f>
        <v>113.3730042</v>
      </c>
      <c r="R6" s="25">
        <f>VLOOKUP($D6,Résultats!$B$2:$AX$212,R$2,FALSE)/1000000</f>
        <v>114.03204359999999</v>
      </c>
      <c r="S6" s="102">
        <f>VLOOKUP($D6,Résultats!$B$2:$AX$212,S$2,FALSE)/1000000</f>
        <v>114.13203870000001</v>
      </c>
      <c r="T6" s="105">
        <f>VLOOKUP($D6,Résultats!$B$2:$AX$212,T$2,FALSE)/1000000</f>
        <v>109.2150523</v>
      </c>
      <c r="U6" s="105">
        <f>VLOOKUP($D6,Résultats!$B$2:$AX$212,U$2,FALSE)/1000000</f>
        <v>101.5938853</v>
      </c>
      <c r="V6" s="25">
        <f>VLOOKUP($D6,Résultats!$B$2:$AX$212,V$2,FALSE)/1000000</f>
        <v>96.732871299999999</v>
      </c>
      <c r="W6" s="105">
        <f>VLOOKUP($D6,Résultats!$B$2:$AX$212,W$2,FALSE)/1000000</f>
        <v>95.397700090000001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2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505273792.60000002</v>
      </c>
      <c r="G7" s="101">
        <f>VLOOKUP($D7,Résultats!$B$2:$AX$212,G$2,FALSE)/1000000</f>
        <v>535.50697509999998</v>
      </c>
      <c r="H7" s="25">
        <f>VLOOKUP($D7,Résultats!$B$2:$AX$212,H$2,FALSE)/1000000</f>
        <v>550.29591300000004</v>
      </c>
      <c r="I7" s="102">
        <f>VLOOKUP($D7,Résultats!$B$2:$AX$212,I$2,FALSE)/1000000</f>
        <v>565.83977920000007</v>
      </c>
      <c r="J7" s="101">
        <f>VLOOKUP($D7,Résultats!$B$2:$AX$212,J$2,FALSE)/1000000</f>
        <v>584.4432855</v>
      </c>
      <c r="K7" s="25">
        <f>VLOOKUP($D7,Résultats!$B$2:$AX$212,K$2,FALSE)/1000000</f>
        <v>603.2309133</v>
      </c>
      <c r="L7" s="25">
        <f>VLOOKUP($D7,Résultats!$B$2:$AX$212,L$2,FALSE)/1000000</f>
        <v>626.19589429999996</v>
      </c>
      <c r="M7" s="25">
        <f>VLOOKUP($D7,Résultats!$B$2:$AX$212,M$2,FALSE)/1000000</f>
        <v>649.44856589999995</v>
      </c>
      <c r="N7" s="102">
        <f>VLOOKUP($D7,Résultats!$B$2:$AX$212,N$2,FALSE)/1000000</f>
        <v>673.28716870000005</v>
      </c>
      <c r="O7" s="101">
        <f>VLOOKUP($D7,Résultats!$B$2:$AX$212,O$2,FALSE)/1000000</f>
        <v>694.4690789</v>
      </c>
      <c r="P7" s="25">
        <f>VLOOKUP($D7,Résultats!$B$2:$AX$212,P$2,FALSE)/1000000</f>
        <v>712.20945370000004</v>
      </c>
      <c r="Q7" s="25">
        <f>VLOOKUP($D7,Résultats!$B$2:$AX$212,Q$2,FALSE)/1000000</f>
        <v>726.11339039999996</v>
      </c>
      <c r="R7" s="25">
        <f>VLOOKUP($D7,Résultats!$B$2:$AX$212,R$2,FALSE)/1000000</f>
        <v>736.74908349999998</v>
      </c>
      <c r="S7" s="102">
        <f>VLOOKUP($D7,Résultats!$B$2:$AX$212,S$2,FALSE)/1000000</f>
        <v>744.8128749</v>
      </c>
      <c r="T7" s="105">
        <f>VLOOKUP($D7,Résultats!$B$2:$AX$212,T$2,FALSE)/1000000</f>
        <v>764.77106260000005</v>
      </c>
      <c r="U7" s="105">
        <f>VLOOKUP($D7,Résultats!$B$2:$AX$212,U$2,FALSE)/1000000</f>
        <v>769.96130100000005</v>
      </c>
      <c r="V7" s="25">
        <f>VLOOKUP($D7,Résultats!$B$2:$AX$212,V$2,FALSE)/1000000</f>
        <v>769.83959420000008</v>
      </c>
      <c r="W7" s="105">
        <f>VLOOKUP($D7,Résultats!$B$2:$AX$212,W$2,FALSE)/1000000</f>
        <v>767.70491429999993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2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834510778.5</v>
      </c>
      <c r="G8" s="101">
        <f>VLOOKUP($D8,Résultats!$B$2:$AX$212,G$2,FALSE)/1000000</f>
        <v>849.25322070000004</v>
      </c>
      <c r="H8" s="25">
        <f>VLOOKUP($D8,Résultats!$B$2:$AX$212,H$2,FALSE)/1000000</f>
        <v>853.00489149999999</v>
      </c>
      <c r="I8" s="102">
        <f>VLOOKUP($D8,Résultats!$B$2:$AX$212,I$2,FALSE)/1000000</f>
        <v>856.47458010000003</v>
      </c>
      <c r="J8" s="101">
        <f>VLOOKUP($D8,Résultats!$B$2:$AX$212,J$2,FALSE)/1000000</f>
        <v>858.6359483</v>
      </c>
      <c r="K8" s="25">
        <f>VLOOKUP($D8,Résultats!$B$2:$AX$212,K$2,FALSE)/1000000</f>
        <v>859.46759489999999</v>
      </c>
      <c r="L8" s="25">
        <f>VLOOKUP($D8,Résultats!$B$2:$AX$212,L$2,FALSE)/1000000</f>
        <v>856.40623970000001</v>
      </c>
      <c r="M8" s="25">
        <f>VLOOKUP($D8,Résultats!$B$2:$AX$212,M$2,FALSE)/1000000</f>
        <v>849.36953940000001</v>
      </c>
      <c r="N8" s="102">
        <f>VLOOKUP($D8,Résultats!$B$2:$AX$212,N$2,FALSE)/1000000</f>
        <v>838.41877110000007</v>
      </c>
      <c r="O8" s="101">
        <f>VLOOKUP($D8,Résultats!$B$2:$AX$212,O$2,FALSE)/1000000</f>
        <v>826.0579067000001</v>
      </c>
      <c r="P8" s="25">
        <f>VLOOKUP($D8,Résultats!$B$2:$AX$212,P$2,FALSE)/1000000</f>
        <v>813.50595939999994</v>
      </c>
      <c r="Q8" s="25">
        <f>VLOOKUP($D8,Résultats!$B$2:$AX$212,Q$2,FALSE)/1000000</f>
        <v>801.71972400000004</v>
      </c>
      <c r="R8" s="25">
        <f>VLOOKUP($D8,Résultats!$B$2:$AX$212,R$2,FALSE)/1000000</f>
        <v>790.82254450000005</v>
      </c>
      <c r="S8" s="102">
        <f>VLOOKUP($D8,Résultats!$B$2:$AX$212,S$2,FALSE)/1000000</f>
        <v>780.70141890000002</v>
      </c>
      <c r="T8" s="105">
        <f>VLOOKUP($D8,Résultats!$B$2:$AX$212,T$2,FALSE)/1000000</f>
        <v>740.47088579999991</v>
      </c>
      <c r="U8" s="105">
        <f>VLOOKUP($D8,Résultats!$B$2:$AX$212,U$2,FALSE)/1000000</f>
        <v>709.2111867000001</v>
      </c>
      <c r="V8" s="25">
        <f>VLOOKUP($D8,Résultats!$B$2:$AX$212,V$2,FALSE)/1000000</f>
        <v>676.95145489999993</v>
      </c>
      <c r="W8" s="105">
        <f>VLOOKUP($D8,Résultats!$B$2:$AX$212,W$2,FALSE)/1000000</f>
        <v>639.91184939999994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2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677948428.29999995</v>
      </c>
      <c r="G9" s="101">
        <f>VLOOKUP($D9,Résultats!$B$2:$AX$212,G$2,FALSE)/1000000</f>
        <v>659.4818004</v>
      </c>
      <c r="H9" s="25">
        <f>VLOOKUP($D9,Résultats!$B$2:$AX$212,H$2,FALSE)/1000000</f>
        <v>647.44987979999996</v>
      </c>
      <c r="I9" s="102">
        <f>VLOOKUP($D9,Résultats!$B$2:$AX$212,I$2,FALSE)/1000000</f>
        <v>633.65941929999997</v>
      </c>
      <c r="J9" s="101">
        <f>VLOOKUP($D9,Résultats!$B$2:$AX$212,J$2,FALSE)/1000000</f>
        <v>616.90301920000002</v>
      </c>
      <c r="K9" s="25">
        <f>VLOOKUP($D9,Résultats!$B$2:$AX$212,K$2,FALSE)/1000000</f>
        <v>598.58888679999995</v>
      </c>
      <c r="L9" s="25">
        <f>VLOOKUP($D9,Résultats!$B$2:$AX$212,L$2,FALSE)/1000000</f>
        <v>577.23031809999998</v>
      </c>
      <c r="M9" s="25">
        <f>VLOOKUP($D9,Résultats!$B$2:$AX$212,M$2,FALSE)/1000000</f>
        <v>556.03948949999995</v>
      </c>
      <c r="N9" s="102">
        <f>VLOOKUP($D9,Résultats!$B$2:$AX$212,N$2,FALSE)/1000000</f>
        <v>535.64530950000005</v>
      </c>
      <c r="O9" s="101">
        <f>VLOOKUP($D9,Résultats!$B$2:$AX$212,O$2,FALSE)/1000000</f>
        <v>516.83167639999999</v>
      </c>
      <c r="P9" s="25">
        <f>VLOOKUP($D9,Résultats!$B$2:$AX$212,P$2,FALSE)/1000000</f>
        <v>500.68721360000001</v>
      </c>
      <c r="Q9" s="25">
        <f>VLOOKUP($D9,Résultats!$B$2:$AX$212,Q$2,FALSE)/1000000</f>
        <v>486.60798610000001</v>
      </c>
      <c r="R9" s="25">
        <f>VLOOKUP($D9,Résultats!$B$2:$AX$212,R$2,FALSE)/1000000</f>
        <v>474.18525619999997</v>
      </c>
      <c r="S9" s="102">
        <f>VLOOKUP($D9,Résultats!$B$2:$AX$212,S$2,FALSE)/1000000</f>
        <v>463.00638710000004</v>
      </c>
      <c r="T9" s="105">
        <f>VLOOKUP($D9,Résultats!$B$2:$AX$212,T$2,FALSE)/1000000</f>
        <v>417.4345849</v>
      </c>
      <c r="U9" s="105">
        <f>VLOOKUP($D9,Résultats!$B$2:$AX$212,U$2,FALSE)/1000000</f>
        <v>380.45811650000002</v>
      </c>
      <c r="V9" s="25">
        <f>VLOOKUP($D9,Résultats!$B$2:$AX$212,V$2,FALSE)/1000000</f>
        <v>346.32989420000001</v>
      </c>
      <c r="W9" s="105">
        <f>VLOOKUP($D9,Résultats!$B$2:$AX$212,W$2,FALSE)/1000000</f>
        <v>312.2672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2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347572426.69999999</v>
      </c>
      <c r="G10" s="101">
        <f>VLOOKUP($D10,Résultats!$B$2:$AX$212,G$2,FALSE)/1000000</f>
        <v>335.13541229999998</v>
      </c>
      <c r="H10" s="25">
        <f>VLOOKUP($D10,Résultats!$B$2:$AX$212,H$2,FALSE)/1000000</f>
        <v>327.90507310000004</v>
      </c>
      <c r="I10" s="102">
        <f>VLOOKUP($D10,Résultats!$B$2:$AX$212,I$2,FALSE)/1000000</f>
        <v>319.69414410000002</v>
      </c>
      <c r="J10" s="101">
        <f>VLOOKUP($D10,Résultats!$B$2:$AX$212,J$2,FALSE)/1000000</f>
        <v>309.9616029</v>
      </c>
      <c r="K10" s="25">
        <f>VLOOKUP($D10,Résultats!$B$2:$AX$212,K$2,FALSE)/1000000</f>
        <v>299.35878630000002</v>
      </c>
      <c r="L10" s="25">
        <f>VLOOKUP($D10,Résultats!$B$2:$AX$212,L$2,FALSE)/1000000</f>
        <v>287.30592849999999</v>
      </c>
      <c r="M10" s="25">
        <f>VLOOKUP($D10,Résultats!$B$2:$AX$212,M$2,FALSE)/1000000</f>
        <v>275.40678389999999</v>
      </c>
      <c r="N10" s="102">
        <f>VLOOKUP($D10,Résultats!$B$2:$AX$212,N$2,FALSE)/1000000</f>
        <v>263.8330143</v>
      </c>
      <c r="O10" s="101">
        <f>VLOOKUP($D10,Résultats!$B$2:$AX$212,O$2,FALSE)/1000000</f>
        <v>253.04215249999999</v>
      </c>
      <c r="P10" s="25">
        <f>VLOOKUP($D10,Résultats!$B$2:$AX$212,P$2,FALSE)/1000000</f>
        <v>243.5573426</v>
      </c>
      <c r="Q10" s="25">
        <f>VLOOKUP($D10,Résultats!$B$2:$AX$212,Q$2,FALSE)/1000000</f>
        <v>235.17495869999999</v>
      </c>
      <c r="R10" s="25">
        <f>VLOOKUP($D10,Résultats!$B$2:$AX$212,R$2,FALSE)/1000000</f>
        <v>227.70375080000002</v>
      </c>
      <c r="S10" s="102">
        <f>VLOOKUP($D10,Résultats!$B$2:$AX$212,S$2,FALSE)/1000000</f>
        <v>220.94075649999999</v>
      </c>
      <c r="T10" s="105">
        <f>VLOOKUP($D10,Résultats!$B$2:$AX$212,T$2,FALSE)/1000000</f>
        <v>193.32212430000001</v>
      </c>
      <c r="U10" s="105">
        <f>VLOOKUP($D10,Résultats!$B$2:$AX$212,U$2,FALSE)/1000000</f>
        <v>170.96496769999999</v>
      </c>
      <c r="V10" s="25">
        <f>VLOOKUP($D10,Résultats!$B$2:$AX$212,V$2,FALSE)/1000000</f>
        <v>150.5123681</v>
      </c>
      <c r="W10" s="105">
        <f>VLOOKUP($D10,Résultats!$B$2:$AX$212,W$2,FALSE)/1000000</f>
        <v>130.41488959999998</v>
      </c>
      <c r="X10" s="3"/>
      <c r="Y10">
        <f>(K10+K11-S10-S11)*10</f>
        <v>1127.3827086000003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2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118579886.3</v>
      </c>
      <c r="G11" s="88">
        <f>VLOOKUP($D11,Résultats!$B$2:$AX$212,G$2,FALSE)/1000000</f>
        <v>103.97468459999999</v>
      </c>
      <c r="H11" s="17">
        <f>VLOOKUP($D11,Résultats!$B$2:$AX$212,H$2,FALSE)/1000000</f>
        <v>98.469862180000007</v>
      </c>
      <c r="I11" s="89">
        <f>VLOOKUP($D11,Résultats!$B$2:$AX$212,I$2,FALSE)/1000000</f>
        <v>92.926688040000002</v>
      </c>
      <c r="J11" s="88">
        <f>VLOOKUP($D11,Résultats!$B$2:$AX$212,J$2,FALSE)/1000000</f>
        <v>87.06189529000001</v>
      </c>
      <c r="K11" s="17">
        <f>VLOOKUP($D11,Résultats!$B$2:$AX$212,K$2,FALSE)/1000000</f>
        <v>81.283078500000002</v>
      </c>
      <c r="L11" s="17">
        <f>VLOOKUP($D11,Résultats!$B$2:$AX$212,L$2,FALSE)/1000000</f>
        <v>75.353346540000004</v>
      </c>
      <c r="M11" s="17">
        <f>VLOOKUP($D11,Résultats!$B$2:$AX$212,M$2,FALSE)/1000000</f>
        <v>69.851374269999994</v>
      </c>
      <c r="N11" s="89">
        <f>VLOOKUP($D11,Résultats!$B$2:$AX$212,N$2,FALSE)/1000000</f>
        <v>64.72763295</v>
      </c>
      <c r="O11" s="88">
        <f>VLOOKUP($D11,Résultats!$B$2:$AX$212,O$2,FALSE)/1000000</f>
        <v>60.161002889999999</v>
      </c>
      <c r="P11" s="17">
        <f>VLOOKUP($D11,Résultats!$B$2:$AX$212,P$2,FALSE)/1000000</f>
        <v>56.189415479999994</v>
      </c>
      <c r="Q11" s="17">
        <f>VLOOKUP($D11,Résultats!$B$2:$AX$212,Q$2,FALSE)/1000000</f>
        <v>52.732436829999997</v>
      </c>
      <c r="R11" s="17">
        <f>VLOOKUP($D11,Résultats!$B$2:$AX$212,R$2,FALSE)/1000000</f>
        <v>49.686375420000005</v>
      </c>
      <c r="S11" s="89">
        <f>VLOOKUP($D11,Résultats!$B$2:$AX$212,S$2,FALSE)/1000000</f>
        <v>46.962837439999994</v>
      </c>
      <c r="T11" s="97">
        <f>VLOOKUP($D11,Résultats!$B$2:$AX$212,T$2,FALSE)/1000000</f>
        <v>36.401051750000001</v>
      </c>
      <c r="U11" s="97">
        <f>VLOOKUP($D11,Résultats!$B$2:$AX$212,U$2,FALSE)/1000000</f>
        <v>28.901059280000002</v>
      </c>
      <c r="V11" s="17">
        <f>VLOOKUP($D11,Résultats!$B$2:$AX$212,V$2,FALSE)/1000000</f>
        <v>23.13853069</v>
      </c>
      <c r="W11" s="97">
        <f>VLOOKUP($D11,Résultats!$B$2:$AX$212,W$2,FALSE)/1000000</f>
        <v>18.461393699999999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2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.75" thickBot="1" x14ac:dyDescent="0.3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27539.2575</v>
      </c>
      <c r="N15" s="107">
        <f t="shared" si="1"/>
        <v>27682.53268</v>
      </c>
      <c r="O15" s="106">
        <f t="shared" si="1"/>
        <v>27823.161039999999</v>
      </c>
      <c r="P15" s="18">
        <f t="shared" si="1"/>
        <v>27960.704919999996</v>
      </c>
      <c r="Q15" s="18">
        <f t="shared" si="1"/>
        <v>28096.777120000002</v>
      </c>
      <c r="R15" s="18">
        <f t="shared" si="1"/>
        <v>28230.123650000001</v>
      </c>
      <c r="S15" s="107">
        <f t="shared" si="1"/>
        <v>28360.302510000001</v>
      </c>
      <c r="T15" s="18">
        <f t="shared" si="1"/>
        <v>28981.448399999997</v>
      </c>
      <c r="U15" s="114">
        <f t="shared" si="1"/>
        <v>29534.412220000002</v>
      </c>
      <c r="V15" s="18">
        <f t="shared" si="1"/>
        <v>30018.706529999999</v>
      </c>
      <c r="W15" s="114">
        <f t="shared" si="1"/>
        <v>30451.08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2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3.1541429700164124E-2</v>
      </c>
      <c r="G16" s="108">
        <f>G5/G$4</f>
        <v>4.7882606738194021E-2</v>
      </c>
      <c r="H16" s="74">
        <f t="shared" ref="H16:W16" si="2">H5/H$4</f>
        <v>5.3876117614161986E-2</v>
      </c>
      <c r="I16" s="109">
        <f t="shared" si="2"/>
        <v>6.0697855500154226E-2</v>
      </c>
      <c r="J16" s="108">
        <f t="shared" si="2"/>
        <v>6.7791064013490651E-2</v>
      </c>
      <c r="K16" s="74">
        <f t="shared" si="2"/>
        <v>7.5945297121050817E-2</v>
      </c>
      <c r="L16" s="74">
        <f t="shared" si="2"/>
        <v>8.454676353434612E-2</v>
      </c>
      <c r="M16" s="74">
        <f t="shared" si="2"/>
        <v>9.4199519286240749E-2</v>
      </c>
      <c r="N16" s="109">
        <f t="shared" si="2"/>
        <v>0.10465250598595156</v>
      </c>
      <c r="O16" s="108">
        <f t="shared" si="2"/>
        <v>0.11608060958123255</v>
      </c>
      <c r="P16" s="74">
        <f t="shared" si="2"/>
        <v>0.12808983787237077</v>
      </c>
      <c r="Q16" s="74">
        <f t="shared" si="2"/>
        <v>0.14021402170698499</v>
      </c>
      <c r="R16" s="74">
        <f t="shared" si="2"/>
        <v>0.15226051314160644</v>
      </c>
      <c r="S16" s="109">
        <f t="shared" si="2"/>
        <v>0.16412869264559898</v>
      </c>
      <c r="T16" s="74">
        <f t="shared" si="2"/>
        <v>0.21963363245847989</v>
      </c>
      <c r="U16" s="115">
        <f t="shared" si="2"/>
        <v>0.26828050583767465</v>
      </c>
      <c r="V16" s="74">
        <f t="shared" si="2"/>
        <v>0.31259372846802003</v>
      </c>
      <c r="W16" s="115">
        <f t="shared" si="2"/>
        <v>0.35529756251666611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2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2.1736513333046204E-2</v>
      </c>
      <c r="G17" s="110">
        <f t="shared" si="3"/>
        <v>2.2290577273963622E-2</v>
      </c>
      <c r="H17" s="68">
        <f t="shared" ref="H17:W17" si="4">H6/H$4</f>
        <v>2.3576243363504827E-2</v>
      </c>
      <c r="I17" s="111">
        <f t="shared" si="4"/>
        <v>2.4695577709874256E-2</v>
      </c>
      <c r="J17" s="110">
        <f t="shared" si="4"/>
        <v>2.6313365595985631E-2</v>
      </c>
      <c r="K17" s="68">
        <f t="shared" si="4"/>
        <v>2.7911406801313158E-2</v>
      </c>
      <c r="L17" s="68">
        <f t="shared" si="4"/>
        <v>3.1078751673505087E-2</v>
      </c>
      <c r="M17" s="68">
        <f t="shared" si="4"/>
        <v>3.4275258034825375E-2</v>
      </c>
      <c r="N17" s="111">
        <f t="shared" si="4"/>
        <v>3.7076350920070514E-2</v>
      </c>
      <c r="O17" s="110">
        <f t="shared" si="4"/>
        <v>3.9097404296949002E-2</v>
      </c>
      <c r="P17" s="68">
        <f t="shared" si="4"/>
        <v>3.9974990265731834E-2</v>
      </c>
      <c r="Q17" s="68">
        <f t="shared" si="4"/>
        <v>4.0350892814428246E-2</v>
      </c>
      <c r="R17" s="68">
        <f t="shared" si="4"/>
        <v>4.0393745707167666E-2</v>
      </c>
      <c r="S17" s="111">
        <f t="shared" si="4"/>
        <v>4.024359001803892E-2</v>
      </c>
      <c r="T17" s="68">
        <f t="shared" si="4"/>
        <v>3.7684470007372024E-2</v>
      </c>
      <c r="U17" s="116">
        <f t="shared" si="4"/>
        <v>3.4398478812861913E-2</v>
      </c>
      <c r="V17" s="68">
        <f t="shared" si="4"/>
        <v>3.2224197003067875E-2</v>
      </c>
      <c r="W17" s="116">
        <f t="shared" si="4"/>
        <v>3.1328182806652505E-2</v>
      </c>
      <c r="X17" s="3"/>
      <c r="Y17" s="136" t="s">
        <v>54</v>
      </c>
      <c r="Z17" s="137">
        <f>I16+I17</f>
        <v>8.5393433210028485E-2</v>
      </c>
      <c r="AA17" s="137">
        <f>S16+S17</f>
        <v>0.20437228266363791</v>
      </c>
      <c r="AB17" s="138">
        <f>W16+W17</f>
        <v>0.38662574532331861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2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0.19258290302625827</v>
      </c>
      <c r="G18" s="110">
        <f t="shared" si="3"/>
        <v>0.20050670499598017</v>
      </c>
      <c r="H18" s="68">
        <f t="shared" ref="H18:W18" si="5">H7/H$4</f>
        <v>0.20494487295405747</v>
      </c>
      <c r="I18" s="111">
        <f t="shared" si="5"/>
        <v>0.20964186490633463</v>
      </c>
      <c r="J18" s="110">
        <f t="shared" si="5"/>
        <v>0.21548365661256416</v>
      </c>
      <c r="K18" s="68">
        <f t="shared" si="5"/>
        <v>0.22137469246050087</v>
      </c>
      <c r="L18" s="68">
        <f t="shared" si="5"/>
        <v>0.22860415382472646</v>
      </c>
      <c r="M18" s="68">
        <f t="shared" si="5"/>
        <v>0.23582646187901035</v>
      </c>
      <c r="N18" s="111">
        <f t="shared" si="5"/>
        <v>0.24321733003369114</v>
      </c>
      <c r="O18" s="110">
        <f t="shared" si="5"/>
        <v>0.24960107081348368</v>
      </c>
      <c r="P18" s="68">
        <f t="shared" si="5"/>
        <v>0.25471798931312495</v>
      </c>
      <c r="Q18" s="68">
        <f t="shared" si="5"/>
        <v>0.25843298229501699</v>
      </c>
      <c r="R18" s="68">
        <f t="shared" si="5"/>
        <v>0.26097975787647676</v>
      </c>
      <c r="S18" s="111">
        <f t="shared" si="5"/>
        <v>0.26262515170188144</v>
      </c>
      <c r="T18" s="68">
        <f t="shared" si="5"/>
        <v>0.26388296818181112</v>
      </c>
      <c r="U18" s="116">
        <f t="shared" si="5"/>
        <v>0.26069972047000839</v>
      </c>
      <c r="V18" s="68">
        <f t="shared" si="5"/>
        <v>0.25645328636350145</v>
      </c>
      <c r="W18" s="116">
        <f t="shared" si="5"/>
        <v>0.25211089862822594</v>
      </c>
      <c r="X18" s="3"/>
      <c r="Y18" s="136" t="s">
        <v>55</v>
      </c>
      <c r="Z18" s="137">
        <f>I18+I19+I20</f>
        <v>0.76173184174787589</v>
      </c>
      <c r="AA18" s="137">
        <f>S18+S19+S20</f>
        <v>0.70116342383824592</v>
      </c>
      <c r="AB18" s="138">
        <f>W18+W19+W20</f>
        <v>0.56480228737371541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.75" thickBot="1" x14ac:dyDescent="0.3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0.31807014470956513</v>
      </c>
      <c r="G19" s="110">
        <f t="shared" si="3"/>
        <v>0.31798085348558319</v>
      </c>
      <c r="H19" s="68">
        <f t="shared" ref="H19:W19" si="6">H8/H$4</f>
        <v>0.31768176900426492</v>
      </c>
      <c r="I19" s="111">
        <f t="shared" si="6"/>
        <v>0.31732114781836435</v>
      </c>
      <c r="J19" s="110">
        <f t="shared" si="6"/>
        <v>0.31657821798806618</v>
      </c>
      <c r="K19" s="68">
        <f t="shared" si="6"/>
        <v>0.31540885970167643</v>
      </c>
      <c r="L19" s="68">
        <f t="shared" si="6"/>
        <v>0.31264661033219804</v>
      </c>
      <c r="M19" s="68">
        <f t="shared" si="6"/>
        <v>0.30842136517297175</v>
      </c>
      <c r="N19" s="111">
        <f t="shared" si="6"/>
        <v>0.30286924277912569</v>
      </c>
      <c r="O19" s="110">
        <f t="shared" si="6"/>
        <v>0.29689577884857044</v>
      </c>
      <c r="P19" s="68">
        <f t="shared" si="6"/>
        <v>0.29094615523019512</v>
      </c>
      <c r="Q19" s="68">
        <f t="shared" si="6"/>
        <v>0.28534223714552498</v>
      </c>
      <c r="R19" s="68">
        <f t="shared" si="6"/>
        <v>0.28013428290456677</v>
      </c>
      <c r="S19" s="111">
        <f t="shared" si="6"/>
        <v>0.27527965141581984</v>
      </c>
      <c r="T19" s="68">
        <f t="shared" si="6"/>
        <v>0.25549823306967634</v>
      </c>
      <c r="U19" s="116">
        <f t="shared" si="6"/>
        <v>0.24013045576026029</v>
      </c>
      <c r="V19" s="68">
        <f t="shared" si="6"/>
        <v>0.22550986806292614</v>
      </c>
      <c r="W19" s="116">
        <f t="shared" si="6"/>
        <v>0.21014422128870303</v>
      </c>
      <c r="X19" s="3"/>
      <c r="Y19" s="139" t="s">
        <v>60</v>
      </c>
      <c r="Z19" s="140">
        <f>I21+I22</f>
        <v>0.15287472519399931</v>
      </c>
      <c r="AA19" s="140">
        <f>S21+S22</f>
        <v>9.446429347695981E-2</v>
      </c>
      <c r="AB19" s="272">
        <f>W21+W22</f>
        <v>4.8890313020096485E-2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2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0.2583970875518215</v>
      </c>
      <c r="G20" s="110">
        <f t="shared" si="3"/>
        <v>0.2469258645572788</v>
      </c>
      <c r="H20" s="68">
        <f t="shared" ref="H20:W20" si="7">H9/H$4</f>
        <v>0.24112760103259345</v>
      </c>
      <c r="I20" s="111">
        <f t="shared" si="7"/>
        <v>0.234768829023177</v>
      </c>
      <c r="J20" s="110">
        <f t="shared" si="7"/>
        <v>0.22745152806199342</v>
      </c>
      <c r="K20" s="68">
        <f t="shared" si="7"/>
        <v>0.21967115378870217</v>
      </c>
      <c r="L20" s="68">
        <f t="shared" si="7"/>
        <v>0.21072838329407775</v>
      </c>
      <c r="M20" s="68">
        <f t="shared" si="7"/>
        <v>0.2019079452305495</v>
      </c>
      <c r="N20" s="111">
        <f t="shared" si="7"/>
        <v>0.19349577428187834</v>
      </c>
      <c r="O20" s="110">
        <f t="shared" si="7"/>
        <v>0.1857559159640331</v>
      </c>
      <c r="P20" s="68">
        <f t="shared" si="7"/>
        <v>0.17906816549602214</v>
      </c>
      <c r="Q20" s="68">
        <f t="shared" si="7"/>
        <v>0.1731899655329579</v>
      </c>
      <c r="R20" s="68">
        <f t="shared" si="7"/>
        <v>0.16797137061069867</v>
      </c>
      <c r="S20" s="111">
        <f t="shared" si="7"/>
        <v>0.16325862072054464</v>
      </c>
      <c r="T20" s="68">
        <f t="shared" si="7"/>
        <v>0.14403510105450767</v>
      </c>
      <c r="U20" s="116">
        <f t="shared" si="7"/>
        <v>0.12881858412010747</v>
      </c>
      <c r="V20" s="68">
        <f t="shared" si="7"/>
        <v>0.11537135814092654</v>
      </c>
      <c r="W20" s="116">
        <f t="shared" si="7"/>
        <v>0.10254716745678642</v>
      </c>
      <c r="X20" s="3"/>
      <c r="Y20" s="173" t="s">
        <v>92</v>
      </c>
      <c r="Z20" s="174">
        <f>SUM(Z17:Z19)</f>
        <v>1.0000000001519036</v>
      </c>
      <c r="AA20" s="174">
        <f t="shared" ref="AA20:AB20" si="8">SUM(AA17:AA19)</f>
        <v>0.9999999999788437</v>
      </c>
      <c r="AB20" s="174">
        <f t="shared" si="8"/>
        <v>1.0003183457171305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2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0.1324757150006346</v>
      </c>
      <c r="G21" s="110">
        <f t="shared" si="3"/>
        <v>0.12548276749372686</v>
      </c>
      <c r="H21" s="68">
        <f t="shared" ref="H21:W21" si="9">H10/H$4</f>
        <v>0.12212059359319724</v>
      </c>
      <c r="I21" s="111">
        <f t="shared" si="9"/>
        <v>0.11844567849845236</v>
      </c>
      <c r="J21" s="110">
        <f t="shared" si="9"/>
        <v>0.11428253392498522</v>
      </c>
      <c r="K21" s="68">
        <f t="shared" si="9"/>
        <v>0.10985918955972594</v>
      </c>
      <c r="L21" s="68">
        <f t="shared" si="9"/>
        <v>0.10488623331999043</v>
      </c>
      <c r="M21" s="68">
        <f t="shared" si="9"/>
        <v>0.10000515950729609</v>
      </c>
      <c r="N21" s="111">
        <f t="shared" si="9"/>
        <v>9.5306674916566927E-2</v>
      </c>
      <c r="O21" s="110">
        <f t="shared" si="9"/>
        <v>9.0946586599636767E-2</v>
      </c>
      <c r="P21" s="68">
        <f t="shared" si="9"/>
        <v>8.7107010819954686E-2</v>
      </c>
      <c r="Q21" s="68">
        <f t="shared" si="9"/>
        <v>8.3701756146471504E-2</v>
      </c>
      <c r="R21" s="68">
        <f t="shared" si="9"/>
        <v>8.0659848898678138E-2</v>
      </c>
      <c r="S21" s="111">
        <f t="shared" si="9"/>
        <v>7.7904936459015223E-2</v>
      </c>
      <c r="T21" s="68">
        <f t="shared" si="9"/>
        <v>6.670547366431831E-2</v>
      </c>
      <c r="U21" s="116">
        <f t="shared" si="9"/>
        <v>5.7886700580493215E-2</v>
      </c>
      <c r="V21" s="68">
        <f t="shared" si="9"/>
        <v>5.0139524815828236E-2</v>
      </c>
      <c r="W21" s="116">
        <f t="shared" si="9"/>
        <v>4.2827672975802492E-2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2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4.5196206648018482E-2</v>
      </c>
      <c r="G22" s="112">
        <f t="shared" si="3"/>
        <v>3.8930625335457519E-2</v>
      </c>
      <c r="H22" s="70">
        <f t="shared" ref="H22:W22" si="10">H11/H$4</f>
        <v>3.667280260953646E-2</v>
      </c>
      <c r="I22" s="113">
        <f t="shared" si="10"/>
        <v>3.4429046695546958E-2</v>
      </c>
      <c r="J22" s="112">
        <f t="shared" si="10"/>
        <v>3.2099633983577312E-2</v>
      </c>
      <c r="K22" s="70">
        <f t="shared" si="10"/>
        <v>2.9829400497304141E-2</v>
      </c>
      <c r="L22" s="70">
        <f t="shared" si="10"/>
        <v>2.7509104068614908E-2</v>
      </c>
      <c r="M22" s="70">
        <f t="shared" si="10"/>
        <v>2.5364291056140492E-2</v>
      </c>
      <c r="N22" s="113">
        <f t="shared" si="10"/>
        <v>2.3382121028530111E-2</v>
      </c>
      <c r="O22" s="112">
        <f t="shared" si="10"/>
        <v>2.1622634036265492E-2</v>
      </c>
      <c r="P22" s="70">
        <f t="shared" si="10"/>
        <v>2.0095850816625262E-2</v>
      </c>
      <c r="Q22" s="70">
        <f t="shared" si="10"/>
        <v>1.8768144333701428E-2</v>
      </c>
      <c r="R22" s="70">
        <f t="shared" si="10"/>
        <v>1.7600480974159675E-2</v>
      </c>
      <c r="S22" s="113">
        <f t="shared" si="10"/>
        <v>1.6559357017944584E-2</v>
      </c>
      <c r="T22" s="70">
        <f t="shared" si="10"/>
        <v>1.2560121650096687E-2</v>
      </c>
      <c r="U22" s="117">
        <f t="shared" si="10"/>
        <v>9.7855542425282788E-3</v>
      </c>
      <c r="V22" s="70">
        <f t="shared" si="10"/>
        <v>7.7080372090236092E-3</v>
      </c>
      <c r="W22" s="117">
        <f t="shared" si="10"/>
        <v>6.0626400442939949E-3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2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2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2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2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2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2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5" x14ac:dyDescent="0.25"/>
  <cols>
    <col min="1" max="1" width="11.42578125" style="3"/>
    <col min="2" max="2" width="17.140625" style="3" customWidth="1"/>
    <col min="3" max="3" width="28.140625" customWidth="1"/>
    <col min="4" max="4" width="41" hidden="1" customWidth="1"/>
    <col min="5" max="8" width="20.140625" hidden="1" customWidth="1"/>
    <col min="9" max="39" width="20.140625" customWidth="1"/>
    <col min="40" max="40" width="13" style="3" customWidth="1"/>
    <col min="41" max="84" width="11.42578125" style="3"/>
  </cols>
  <sheetData>
    <row r="1" spans="1:39" s="3" customFormat="1" ht="23.25" x14ac:dyDescent="0.35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25" x14ac:dyDescent="0.35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25" x14ac:dyDescent="0.35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2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34516.505700000002</v>
      </c>
      <c r="J4" s="59">
        <f t="shared" si="6"/>
        <v>34701.72423</v>
      </c>
      <c r="K4" s="59">
        <f t="shared" si="6"/>
        <v>34813.928399999997</v>
      </c>
      <c r="L4" s="59">
        <f t="shared" si="6"/>
        <v>34926.64516</v>
      </c>
      <c r="M4" s="59">
        <f t="shared" si="6"/>
        <v>35024.48904</v>
      </c>
      <c r="N4" s="59">
        <f t="shared" si="6"/>
        <v>35120.109700000001</v>
      </c>
      <c r="O4" s="59">
        <f t="shared" si="6"/>
        <v>35254.938289999998</v>
      </c>
      <c r="P4" s="59">
        <f t="shared" si="6"/>
        <v>35424.873809999997</v>
      </c>
      <c r="Q4" s="59">
        <f t="shared" si="6"/>
        <v>35624.633759999997</v>
      </c>
      <c r="R4" s="59">
        <f t="shared" si="6"/>
        <v>35843.233829999997</v>
      </c>
      <c r="S4" s="59">
        <f t="shared" si="6"/>
        <v>36066.322829999997</v>
      </c>
      <c r="T4" s="59">
        <f t="shared" si="6"/>
        <v>36290.240120000002</v>
      </c>
      <c r="U4" s="59">
        <f t="shared" si="6"/>
        <v>36511.881170000001</v>
      </c>
      <c r="V4" s="59">
        <f t="shared" si="6"/>
        <v>36729.633629999997</v>
      </c>
      <c r="W4" s="59">
        <f t="shared" si="6"/>
        <v>36943.190499999997</v>
      </c>
      <c r="X4" s="59">
        <f t="shared" si="6"/>
        <v>37154.017690000001</v>
      </c>
      <c r="Y4" s="59">
        <f t="shared" si="6"/>
        <v>37363.609149999997</v>
      </c>
      <c r="Z4" s="59">
        <f t="shared" si="6"/>
        <v>37574.395879999996</v>
      </c>
      <c r="AA4" s="59">
        <f t="shared" si="6"/>
        <v>37787.918740000001</v>
      </c>
      <c r="AB4" s="59">
        <f t="shared" si="6"/>
        <v>38006.045630000001</v>
      </c>
      <c r="AC4" s="59">
        <f t="shared" si="6"/>
        <v>38229.614000000001</v>
      </c>
      <c r="AD4" s="59">
        <f t="shared" si="6"/>
        <v>38456.952250000002</v>
      </c>
      <c r="AE4" s="59">
        <f t="shared" si="6"/>
        <v>38689.395129999997</v>
      </c>
      <c r="AF4" s="59">
        <f t="shared" si="6"/>
        <v>38926.748019999999</v>
      </c>
      <c r="AG4" s="59">
        <f t="shared" si="6"/>
        <v>39168.821049999999</v>
      </c>
      <c r="AH4" s="59">
        <f t="shared" si="6"/>
        <v>39414.350559999999</v>
      </c>
      <c r="AI4" s="59">
        <f t="shared" si="6"/>
        <v>39660.780610000002</v>
      </c>
      <c r="AJ4" s="59">
        <f t="shared" si="6"/>
        <v>39908.190750000002</v>
      </c>
      <c r="AK4" s="59">
        <f t="shared" si="6"/>
        <v>40156.116139999998</v>
      </c>
      <c r="AL4" s="59">
        <f t="shared" si="6"/>
        <v>40404.167260000002</v>
      </c>
      <c r="AM4" s="103">
        <f t="shared" si="6"/>
        <v>40653.753949999998</v>
      </c>
    </row>
    <row r="5" spans="1:39" x14ac:dyDescent="0.2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34.516505700000003</v>
      </c>
      <c r="J5" s="154">
        <f t="shared" si="7"/>
        <v>34.701724229999996</v>
      </c>
      <c r="K5" s="154">
        <f t="shared" si="7"/>
        <v>34.813928399999995</v>
      </c>
      <c r="L5" s="154">
        <f t="shared" si="7"/>
        <v>34.92664516</v>
      </c>
      <c r="M5" s="154">
        <f t="shared" si="7"/>
        <v>35.024489039999999</v>
      </c>
      <c r="N5" s="154">
        <f t="shared" si="7"/>
        <v>35.1201097</v>
      </c>
      <c r="O5" s="154">
        <f t="shared" si="7"/>
        <v>35.254938289999998</v>
      </c>
      <c r="P5" s="154">
        <f t="shared" si="7"/>
        <v>35.424873809999994</v>
      </c>
      <c r="Q5" s="154">
        <f t="shared" si="7"/>
        <v>35.624633759999995</v>
      </c>
      <c r="R5" s="154">
        <f t="shared" si="7"/>
        <v>35.843233829999996</v>
      </c>
      <c r="S5" s="154">
        <f t="shared" si="7"/>
        <v>36.066322829999997</v>
      </c>
      <c r="T5" s="154">
        <f t="shared" si="7"/>
        <v>36.29024012</v>
      </c>
      <c r="U5" s="154">
        <f t="shared" si="7"/>
        <v>36.511881170000002</v>
      </c>
      <c r="V5" s="154">
        <f t="shared" si="7"/>
        <v>36.729633629999995</v>
      </c>
      <c r="W5" s="154">
        <f t="shared" si="7"/>
        <v>36.9431905</v>
      </c>
      <c r="X5" s="154">
        <f t="shared" si="7"/>
        <v>37.154017690000003</v>
      </c>
      <c r="Y5" s="154">
        <f t="shared" si="7"/>
        <v>37.363609149999995</v>
      </c>
      <c r="Z5" s="154">
        <f t="shared" si="7"/>
        <v>37.574395879999997</v>
      </c>
      <c r="AA5" s="154">
        <f t="shared" si="7"/>
        <v>37.787918740000002</v>
      </c>
      <c r="AB5" s="154">
        <f t="shared" si="7"/>
        <v>38.006045630000003</v>
      </c>
      <c r="AC5" s="154">
        <f t="shared" si="7"/>
        <v>38.229613999999998</v>
      </c>
      <c r="AD5" s="154">
        <f t="shared" si="7"/>
        <v>38.456952250000001</v>
      </c>
      <c r="AE5" s="154">
        <f t="shared" si="7"/>
        <v>38.689395129999994</v>
      </c>
      <c r="AF5" s="154">
        <f t="shared" si="7"/>
        <v>38.926748019999998</v>
      </c>
      <c r="AG5" s="154">
        <f t="shared" si="7"/>
        <v>39.168821049999998</v>
      </c>
      <c r="AH5" s="154">
        <f t="shared" si="7"/>
        <v>39.414350559999995</v>
      </c>
      <c r="AI5" s="154">
        <f t="shared" si="7"/>
        <v>39.660780610000003</v>
      </c>
      <c r="AJ5" s="154">
        <f t="shared" si="7"/>
        <v>39.908190750000003</v>
      </c>
      <c r="AK5" s="154">
        <f t="shared" si="7"/>
        <v>40.156116140000002</v>
      </c>
      <c r="AL5" s="154">
        <f t="shared" si="7"/>
        <v>40.404167260000001</v>
      </c>
      <c r="AM5" s="176">
        <f t="shared" si="7"/>
        <v>40.653753949999995</v>
      </c>
    </row>
    <row r="6" spans="1:39" x14ac:dyDescent="0.25">
      <c r="C6" s="157" t="s">
        <v>73</v>
      </c>
      <c r="D6" s="3" t="s">
        <v>451</v>
      </c>
      <c r="E6" s="155"/>
      <c r="F6" s="155"/>
      <c r="G6" s="155">
        <f>G91</f>
        <v>4.9179750816687592E-3</v>
      </c>
      <c r="H6" s="155">
        <f t="shared" ref="H6:AM6" si="8">H91</f>
        <v>6.0792215014113726E-3</v>
      </c>
      <c r="I6" s="155">
        <f t="shared" si="8"/>
        <v>8.4575570116299462E-3</v>
      </c>
      <c r="J6" s="155">
        <f t="shared" si="8"/>
        <v>1.2875049471280984E-2</v>
      </c>
      <c r="K6" s="155">
        <f t="shared" si="8"/>
        <v>2.0591188485353466E-2</v>
      </c>
      <c r="L6" s="155">
        <f t="shared" si="8"/>
        <v>2.9020616132946677E-2</v>
      </c>
      <c r="M6" s="155">
        <f t="shared" si="8"/>
        <v>3.8233512656548951E-2</v>
      </c>
      <c r="N6" s="155">
        <f t="shared" si="8"/>
        <v>4.8387045584883243E-2</v>
      </c>
      <c r="O6" s="155">
        <f t="shared" si="8"/>
        <v>5.9753425198804964E-2</v>
      </c>
      <c r="P6" s="155">
        <f t="shared" si="8"/>
        <v>7.2454060352233618E-2</v>
      </c>
      <c r="Q6" s="155">
        <f t="shared" si="8"/>
        <v>8.6598795282604474E-2</v>
      </c>
      <c r="R6" s="155">
        <f t="shared" si="8"/>
        <v>0.10225705488471547</v>
      </c>
      <c r="S6" s="155">
        <f t="shared" si="8"/>
        <v>0.11945623509520394</v>
      </c>
      <c r="T6" s="155">
        <f t="shared" si="8"/>
        <v>0.13825024638607986</v>
      </c>
      <c r="U6" s="155">
        <f t="shared" si="8"/>
        <v>0.15866505845116388</v>
      </c>
      <c r="V6" s="155">
        <f t="shared" si="8"/>
        <v>0.1806998456575675</v>
      </c>
      <c r="W6" s="155">
        <f t="shared" si="8"/>
        <v>0.20432298915817787</v>
      </c>
      <c r="X6" s="155">
        <f t="shared" si="8"/>
        <v>0.22947417348338969</v>
      </c>
      <c r="Y6" s="155">
        <f t="shared" si="8"/>
        <v>0.25605149814602429</v>
      </c>
      <c r="Z6" s="155">
        <f t="shared" si="8"/>
        <v>0.28392025341060523</v>
      </c>
      <c r="AA6" s="155">
        <f t="shared" si="8"/>
        <v>0.31290166868819724</v>
      </c>
      <c r="AB6" s="155">
        <f t="shared" si="8"/>
        <v>0.34278926849775504</v>
      </c>
      <c r="AC6" s="155">
        <f t="shared" si="8"/>
        <v>0.37334494614567648</v>
      </c>
      <c r="AD6" s="155">
        <f t="shared" si="8"/>
        <v>0.40429558715225539</v>
      </c>
      <c r="AE6" s="155">
        <f t="shared" si="8"/>
        <v>0.43539391436332336</v>
      </c>
      <c r="AF6" s="155">
        <f t="shared" si="8"/>
        <v>0.46638558223955129</v>
      </c>
      <c r="AG6" s="155">
        <f t="shared" si="8"/>
        <v>0.4970323726401768</v>
      </c>
      <c r="AH6" s="155">
        <f t="shared" si="8"/>
        <v>0.52710971371641446</v>
      </c>
      <c r="AI6" s="155">
        <f t="shared" si="8"/>
        <v>0.55641136862636253</v>
      </c>
      <c r="AJ6" s="155">
        <f t="shared" si="8"/>
        <v>0.58478519475353563</v>
      </c>
      <c r="AK6" s="155">
        <f t="shared" si="8"/>
        <v>0.61210478832926296</v>
      </c>
      <c r="AL6" s="155">
        <f t="shared" si="8"/>
        <v>0.63827416746517052</v>
      </c>
      <c r="AM6" s="177">
        <f t="shared" si="8"/>
        <v>0.66323728488055167</v>
      </c>
    </row>
    <row r="7" spans="1:39" x14ac:dyDescent="0.25">
      <c r="C7" s="178" t="s">
        <v>75</v>
      </c>
      <c r="D7" s="7" t="s">
        <v>452</v>
      </c>
      <c r="E7" s="179"/>
      <c r="F7" s="179"/>
      <c r="G7" s="179">
        <f>G99</f>
        <v>0.99508202490081576</v>
      </c>
      <c r="H7" s="179">
        <f t="shared" ref="H7:AM7" si="9">H99</f>
        <v>0.99392077835004411</v>
      </c>
      <c r="I7" s="179">
        <f t="shared" si="9"/>
        <v>0.991542443127434</v>
      </c>
      <c r="J7" s="179">
        <f t="shared" si="9"/>
        <v>0.98712495041921444</v>
      </c>
      <c r="K7" s="179">
        <f t="shared" si="9"/>
        <v>0.97940881156060522</v>
      </c>
      <c r="L7" s="179">
        <f t="shared" si="9"/>
        <v>0.97097938392431615</v>
      </c>
      <c r="M7" s="179">
        <f t="shared" si="9"/>
        <v>0.9617664872006938</v>
      </c>
      <c r="N7" s="179">
        <f t="shared" si="9"/>
        <v>0.95161295438664295</v>
      </c>
      <c r="O7" s="179">
        <f t="shared" si="9"/>
        <v>0.94024657474446549</v>
      </c>
      <c r="P7" s="179">
        <f t="shared" si="9"/>
        <v>0.92754593978891031</v>
      </c>
      <c r="Q7" s="179">
        <f t="shared" si="9"/>
        <v>0.91340120488581833</v>
      </c>
      <c r="R7" s="179">
        <f t="shared" si="9"/>
        <v>0.89774294508738539</v>
      </c>
      <c r="S7" s="179">
        <f t="shared" si="9"/>
        <v>0.88054376487706942</v>
      </c>
      <c r="T7" s="179">
        <f t="shared" si="9"/>
        <v>0.86174975355880878</v>
      </c>
      <c r="U7" s="179">
        <f t="shared" si="9"/>
        <v>0.84133494154883603</v>
      </c>
      <c r="V7" s="179">
        <f t="shared" si="9"/>
        <v>0.8193001545602403</v>
      </c>
      <c r="W7" s="179">
        <f t="shared" si="9"/>
        <v>0.79567701089595932</v>
      </c>
      <c r="X7" s="179">
        <f t="shared" si="9"/>
        <v>0.77052582654352497</v>
      </c>
      <c r="Y7" s="179">
        <f t="shared" si="9"/>
        <v>0.74394850182721184</v>
      </c>
      <c r="Z7" s="179">
        <f t="shared" si="9"/>
        <v>0.71607974685553355</v>
      </c>
      <c r="AA7" s="179">
        <f t="shared" si="9"/>
        <v>0.68709833131180265</v>
      </c>
      <c r="AB7" s="179">
        <f t="shared" si="9"/>
        <v>0.65721073150224485</v>
      </c>
      <c r="AC7" s="179">
        <f t="shared" si="9"/>
        <v>0.62665505385432352</v>
      </c>
      <c r="AD7" s="179">
        <f t="shared" si="9"/>
        <v>0.59570441284774456</v>
      </c>
      <c r="AE7" s="179">
        <f t="shared" si="9"/>
        <v>0.56460608563667669</v>
      </c>
      <c r="AF7" s="179">
        <f t="shared" si="9"/>
        <v>0.53361441776044871</v>
      </c>
      <c r="AG7" s="179">
        <f t="shared" si="9"/>
        <v>0.50296762735982325</v>
      </c>
      <c r="AH7" s="179">
        <f t="shared" si="9"/>
        <v>0.47289028628358548</v>
      </c>
      <c r="AI7" s="179">
        <f t="shared" si="9"/>
        <v>0.44358863112149927</v>
      </c>
      <c r="AJ7" s="179">
        <f t="shared" si="9"/>
        <v>0.41521480524646431</v>
      </c>
      <c r="AK7" s="179">
        <f t="shared" si="9"/>
        <v>0.38789521191976511</v>
      </c>
      <c r="AL7" s="179">
        <f t="shared" si="9"/>
        <v>0.36172583228733024</v>
      </c>
      <c r="AM7" s="180">
        <f t="shared" si="9"/>
        <v>0.33676271511944839</v>
      </c>
    </row>
    <row r="8" spans="1:39" s="3" customFormat="1" x14ac:dyDescent="0.25">
      <c r="C8" s="153" t="s">
        <v>70</v>
      </c>
      <c r="E8" s="231"/>
      <c r="F8" s="231"/>
      <c r="G8" s="231">
        <f>SUM(G6:G7)</f>
        <v>0.99999999998248457</v>
      </c>
      <c r="H8" s="231">
        <f t="shared" ref="H8:AM8" si="10">SUM(H6:H7)</f>
        <v>0.99999999985145549</v>
      </c>
      <c r="I8" s="231">
        <f t="shared" si="10"/>
        <v>1.0000000001390639</v>
      </c>
      <c r="J8" s="231">
        <f t="shared" si="10"/>
        <v>0.99999999989049537</v>
      </c>
      <c r="K8" s="231">
        <f t="shared" si="10"/>
        <v>1.0000000000459588</v>
      </c>
      <c r="L8" s="231">
        <f t="shared" si="10"/>
        <v>1.0000000000572629</v>
      </c>
      <c r="M8" s="231">
        <f t="shared" si="10"/>
        <v>0.99999999985724275</v>
      </c>
      <c r="N8" s="231">
        <f t="shared" si="10"/>
        <v>0.99999999997152622</v>
      </c>
      <c r="O8" s="231">
        <f t="shared" si="10"/>
        <v>0.99999999994327049</v>
      </c>
      <c r="P8" s="231">
        <f t="shared" si="10"/>
        <v>1.000000000141144</v>
      </c>
      <c r="Q8" s="231">
        <f t="shared" si="10"/>
        <v>1.0000000001684228</v>
      </c>
      <c r="R8" s="231">
        <f t="shared" si="10"/>
        <v>0.99999999997210087</v>
      </c>
      <c r="S8" s="231">
        <f t="shared" si="10"/>
        <v>0.9999999999722734</v>
      </c>
      <c r="T8" s="231">
        <f t="shared" si="10"/>
        <v>0.99999999994488864</v>
      </c>
      <c r="U8" s="231">
        <f t="shared" si="10"/>
        <v>0.99999999999999989</v>
      </c>
      <c r="V8" s="231">
        <f t="shared" si="10"/>
        <v>1.0000000002178078</v>
      </c>
      <c r="W8" s="231">
        <f t="shared" si="10"/>
        <v>1.0000000000541371</v>
      </c>
      <c r="X8" s="231">
        <f t="shared" si="10"/>
        <v>1.0000000000269147</v>
      </c>
      <c r="Y8" s="231">
        <f t="shared" si="10"/>
        <v>0.99999999997323608</v>
      </c>
      <c r="Z8" s="231">
        <f t="shared" si="10"/>
        <v>1.0000000002661387</v>
      </c>
      <c r="AA8" s="231">
        <f t="shared" si="10"/>
        <v>0.99999999999999989</v>
      </c>
      <c r="AB8" s="231">
        <f t="shared" si="10"/>
        <v>0.99999999999999989</v>
      </c>
      <c r="AC8" s="231">
        <f t="shared" si="10"/>
        <v>1</v>
      </c>
      <c r="AD8" s="231">
        <f t="shared" si="10"/>
        <v>1</v>
      </c>
      <c r="AE8" s="231">
        <f t="shared" si="10"/>
        <v>1</v>
      </c>
      <c r="AF8" s="231">
        <f t="shared" si="10"/>
        <v>1</v>
      </c>
      <c r="AG8" s="231">
        <f t="shared" si="10"/>
        <v>1</v>
      </c>
      <c r="AH8" s="231">
        <f t="shared" si="10"/>
        <v>1</v>
      </c>
      <c r="AI8" s="231">
        <f t="shared" si="10"/>
        <v>0.9999999997478618</v>
      </c>
      <c r="AJ8" s="231">
        <f t="shared" si="10"/>
        <v>1</v>
      </c>
      <c r="AK8" s="231">
        <f t="shared" si="10"/>
        <v>1.0000000002490281</v>
      </c>
      <c r="AL8" s="231">
        <f t="shared" si="10"/>
        <v>0.99999999975250076</v>
      </c>
      <c r="AM8" s="231">
        <f t="shared" si="10"/>
        <v>1</v>
      </c>
    </row>
    <row r="9" spans="1:39" s="3" customFormat="1" x14ac:dyDescent="0.25"/>
    <row r="10" spans="1:39" s="3" customFormat="1" x14ac:dyDescent="0.25"/>
    <row r="11" spans="1:39" s="3" customFormat="1" x14ac:dyDescent="0.25"/>
    <row r="12" spans="1:39" x14ac:dyDescent="0.2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C13" s="157" t="s">
        <v>73</v>
      </c>
      <c r="D13" s="3"/>
      <c r="E13" s="181"/>
      <c r="F13" s="181"/>
      <c r="G13" s="181"/>
      <c r="H13" s="181"/>
      <c r="I13" s="181">
        <f>I91</f>
        <v>8.4575570116299462E-3</v>
      </c>
      <c r="J13" s="182">
        <f>S91</f>
        <v>0.11945623509520394</v>
      </c>
      <c r="K13" s="182">
        <f>AM91</f>
        <v>0.66323728488055167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C14" s="158" t="s">
        <v>59</v>
      </c>
      <c r="D14" s="3"/>
      <c r="E14" s="183"/>
      <c r="F14" s="183"/>
      <c r="G14" s="183"/>
      <c r="H14" s="183"/>
      <c r="I14" s="183">
        <f>I91</f>
        <v>8.4575570116299462E-3</v>
      </c>
      <c r="J14" s="183">
        <f>S91</f>
        <v>0.11945623509520394</v>
      </c>
      <c r="K14" s="183">
        <f>AM91</f>
        <v>0.66323728488055167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C15" s="157" t="s">
        <v>74</v>
      </c>
      <c r="D15" s="3"/>
      <c r="E15" s="181"/>
      <c r="F15" s="181"/>
      <c r="G15" s="181"/>
      <c r="H15" s="181"/>
      <c r="I15" s="181">
        <f>I99</f>
        <v>0.991542443127434</v>
      </c>
      <c r="J15" s="181">
        <f>S99</f>
        <v>0.88054376487706942</v>
      </c>
      <c r="K15" s="182">
        <f>AM99</f>
        <v>0.33676271511944839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C16" s="158" t="s">
        <v>56</v>
      </c>
      <c r="D16" s="3"/>
      <c r="E16" s="184"/>
      <c r="F16" s="184"/>
      <c r="G16" s="184"/>
      <c r="H16" s="184"/>
      <c r="I16" s="184">
        <f>I100+I101</f>
        <v>0.17723215692427405</v>
      </c>
      <c r="J16" s="184">
        <f>S100+S101</f>
        <v>0.2149627369428169</v>
      </c>
      <c r="K16" s="184">
        <f>AM100+AM101</f>
        <v>0.10438467087736186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C17" s="159" t="s">
        <v>57</v>
      </c>
      <c r="D17" s="3"/>
      <c r="E17" s="183"/>
      <c r="F17" s="183"/>
      <c r="G17" s="183"/>
      <c r="H17" s="183"/>
      <c r="I17" s="183">
        <f>I102+I103+I104</f>
        <v>0.71043929084629209</v>
      </c>
      <c r="J17" s="183">
        <f>S102+S103+S104</f>
        <v>0.60781618196367704</v>
      </c>
      <c r="K17" s="183">
        <f>AM102+AM103+AM104</f>
        <v>0.2173666985801197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C18" s="159" t="s">
        <v>58</v>
      </c>
      <c r="D18" s="3"/>
      <c r="E18" s="183"/>
      <c r="F18" s="183"/>
      <c r="G18" s="183"/>
      <c r="H18" s="183"/>
      <c r="I18" s="183">
        <f>I105+I106</f>
        <v>0.10387099526995283</v>
      </c>
      <c r="J18" s="183">
        <f>S105+S106</f>
        <v>5.7764845945621451E-2</v>
      </c>
      <c r="K18" s="183">
        <f>AM105+AM106</f>
        <v>1.5011345568494542E-2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C19" s="160" t="s">
        <v>70</v>
      </c>
      <c r="E19" s="185"/>
      <c r="F19" s="185"/>
      <c r="G19" s="185"/>
      <c r="H19" s="185"/>
      <c r="I19" s="185">
        <f>SUM(I16:I18)</f>
        <v>0.99154244304051897</v>
      </c>
      <c r="J19" s="185">
        <f>SUM(J16:J18)</f>
        <v>0.88054376485211538</v>
      </c>
      <c r="K19" s="185">
        <f>SUM(K16:K18)</f>
        <v>0.3367627150259761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25"/>
    <row r="21" spans="1:39" s="3" customFormat="1" x14ac:dyDescent="0.25"/>
    <row r="22" spans="1:39" s="3" customFormat="1" x14ac:dyDescent="0.25"/>
    <row r="23" spans="1:39" s="3" customFormat="1" ht="23.25" x14ac:dyDescent="0.35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25" x14ac:dyDescent="0.35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2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2855.229358</v>
      </c>
      <c r="J26" s="51">
        <f>VLOOKUP($D26,Résultats!$B$2:$AZ$251,J$2,FALSE)</f>
        <v>2871.327918</v>
      </c>
      <c r="K26" s="51">
        <f>VLOOKUP($D26,Résultats!$B$2:$AZ$251,K$2,FALSE)</f>
        <v>2812.7274630000002</v>
      </c>
      <c r="L26" s="51">
        <f>VLOOKUP($D26,Résultats!$B$2:$AZ$251,L$2,FALSE)</f>
        <v>2821.9718870000002</v>
      </c>
      <c r="M26" s="51">
        <f>VLOOKUP($D26,Résultats!$B$2:$AZ$251,M$2,FALSE)</f>
        <v>2815.870735</v>
      </c>
      <c r="N26" s="51">
        <f>VLOOKUP($D26,Résultats!$B$2:$AZ$251,N$2,FALSE)</f>
        <v>2821.261837</v>
      </c>
      <c r="O26" s="51">
        <f>VLOOKUP($D26,Résultats!$B$2:$AZ$251,O$2,FALSE)</f>
        <v>2867.911051</v>
      </c>
      <c r="P26" s="51">
        <f>VLOOKUP($D26,Résultats!$B$2:$AZ$251,P$2,FALSE)</f>
        <v>2913.5104919999999</v>
      </c>
      <c r="Q26" s="51">
        <f>VLOOKUP($D26,Résultats!$B$2:$AZ$251,Q$2,FALSE)</f>
        <v>2956.5594679999999</v>
      </c>
      <c r="R26" s="51">
        <f>VLOOKUP($D26,Résultats!$B$2:$AZ$251,R$2,FALSE)</f>
        <v>2990.9451039999999</v>
      </c>
      <c r="S26" s="51">
        <f>VLOOKUP($D26,Résultats!$B$2:$AZ$251,S$2,FALSE)</f>
        <v>3012.4457179999999</v>
      </c>
      <c r="T26" s="51">
        <f>VLOOKUP($D26,Résultats!$B$2:$AZ$251,T$2,FALSE)</f>
        <v>3030.6350229999998</v>
      </c>
      <c r="U26" s="51">
        <f>VLOOKUP($D26,Résultats!$B$2:$AZ$251,U$2,FALSE)</f>
        <v>3045.784251</v>
      </c>
      <c r="V26" s="51">
        <f>VLOOKUP($D26,Résultats!$B$2:$AZ$251,V$2,FALSE)</f>
        <v>3059.1439930000001</v>
      </c>
      <c r="W26" s="51">
        <f>VLOOKUP($D26,Résultats!$B$2:$AZ$251,W$2,FALSE)</f>
        <v>3071.894119</v>
      </c>
      <c r="X26" s="51">
        <f>VLOOKUP($D26,Résultats!$B$2:$AZ$251,X$2,FALSE)</f>
        <v>3085.7836480000001</v>
      </c>
      <c r="Y26" s="51">
        <f>VLOOKUP($D26,Résultats!$B$2:$AZ$251,Y$2,FALSE)</f>
        <v>3100.9546970000001</v>
      </c>
      <c r="Z26" s="51">
        <f>VLOOKUP($D26,Résultats!$B$2:$AZ$251,Z$2,FALSE)</f>
        <v>3118.4606020000001</v>
      </c>
      <c r="AA26" s="51">
        <f>VLOOKUP($D26,Résultats!$B$2:$AZ$251,AA$2,FALSE)</f>
        <v>3137.600355</v>
      </c>
      <c r="AB26" s="51">
        <f>VLOOKUP($D26,Résultats!$B$2:$AZ$251,AB$2,FALSE)</f>
        <v>3158.8209590000001</v>
      </c>
      <c r="AC26" s="51">
        <f>VLOOKUP($D26,Résultats!$B$2:$AZ$251,AC$2,FALSE)</f>
        <v>3181.2372909999999</v>
      </c>
      <c r="AD26" s="51">
        <f>VLOOKUP($D26,Résultats!$B$2:$AZ$251,AD$2,FALSE)</f>
        <v>3202.4054860000001</v>
      </c>
      <c r="AE26" s="51">
        <f>VLOOKUP($D26,Résultats!$B$2:$AZ$251,AE$2,FALSE)</f>
        <v>3225.2018130000001</v>
      </c>
      <c r="AF26" s="51">
        <f>VLOOKUP($D26,Résultats!$B$2:$AZ$251,AF$2,FALSE)</f>
        <v>3248.2007530000001</v>
      </c>
      <c r="AG26" s="51">
        <f>VLOOKUP($D26,Résultats!$B$2:$AZ$251,AG$2,FALSE)</f>
        <v>3271.3919409999999</v>
      </c>
      <c r="AH26" s="51">
        <f>VLOOKUP($D26,Résultats!$B$2:$AZ$251,AH$2,FALSE)</f>
        <v>3293.6867969999998</v>
      </c>
      <c r="AI26" s="51">
        <f>VLOOKUP($D26,Résultats!$B$2:$AZ$251,AI$2,FALSE)</f>
        <v>3313.6946779999998</v>
      </c>
      <c r="AJ26" s="51">
        <f>VLOOKUP($D26,Résultats!$B$2:$AZ$251,AJ$2,FALSE)</f>
        <v>3333.85221</v>
      </c>
      <c r="AK26" s="51">
        <f>VLOOKUP($D26,Résultats!$B$2:$AZ$251,AK$2,FALSE)</f>
        <v>3353.6211760000001</v>
      </c>
      <c r="AL26" s="51">
        <f>VLOOKUP($D26,Résultats!$B$2:$AZ$251,AL$2,FALSE)</f>
        <v>3373.0406969999999</v>
      </c>
      <c r="AM26" s="100">
        <f>VLOOKUP($D26,Résultats!$B$2:$AZ$251,AM$2,FALSE)</f>
        <v>3393.8798630000001</v>
      </c>
    </row>
    <row r="27" spans="1:39" x14ac:dyDescent="0.2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24.205483520000001</v>
      </c>
      <c r="G27" s="53">
        <f>VLOOKUP($D27,Résultats!$B$2:$AZ$251,G$2,FALSE)</f>
        <v>44.501107439999998</v>
      </c>
      <c r="H27" s="53">
        <f>VLOOKUP($D27,Résultats!$B$2:$AZ$251,H$2,FALSE)</f>
        <v>53.361730260000002</v>
      </c>
      <c r="I27" s="53">
        <f>VLOOKUP($D27,Résultats!$B$2:$AZ$251,I$2,FALSE)</f>
        <v>99.449402879999994</v>
      </c>
      <c r="J27" s="53">
        <f>VLOOKUP($D27,Résultats!$B$2:$AZ$251,J$2,FALSE)</f>
        <v>177.57902469999999</v>
      </c>
      <c r="K27" s="53">
        <f>VLOOKUP($D27,Résultats!$B$2:$AZ$251,K$2,FALSE)</f>
        <v>304.84311639999999</v>
      </c>
      <c r="L27" s="53">
        <f>VLOOKUP($D27,Résultats!$B$2:$AZ$251,L$2,FALSE)</f>
        <v>352.519383</v>
      </c>
      <c r="M27" s="53">
        <f>VLOOKUP($D27,Résultats!$B$2:$AZ$251,M$2,FALSE)</f>
        <v>404.3952979</v>
      </c>
      <c r="N27" s="53">
        <f>VLOOKUP($D27,Résultats!$B$2:$AZ$251,N$2,FALSE)</f>
        <v>464.45993970000001</v>
      </c>
      <c r="O27" s="53">
        <f>VLOOKUP($D27,Résultats!$B$2:$AZ$251,O$2,FALSE)</f>
        <v>539.49075540000001</v>
      </c>
      <c r="P27" s="53">
        <f>VLOOKUP($D27,Résultats!$B$2:$AZ$251,P$2,FALSE)</f>
        <v>624.01062790000003</v>
      </c>
      <c r="Q27" s="53">
        <f>VLOOKUP($D27,Résultats!$B$2:$AZ$251,Q$2,FALSE)</f>
        <v>718.11574040000005</v>
      </c>
      <c r="R27" s="53">
        <f>VLOOKUP($D27,Résultats!$B$2:$AZ$251,R$2,FALSE)</f>
        <v>820.25490290000005</v>
      </c>
      <c r="S27" s="53">
        <f>VLOOKUP($D27,Résultats!$B$2:$AZ$251,S$2,FALSE)</f>
        <v>928.35501309999995</v>
      </c>
      <c r="T27" s="53">
        <f>VLOOKUP($D27,Résultats!$B$2:$AZ$251,T$2,FALSE)</f>
        <v>1044.0674320000001</v>
      </c>
      <c r="U27" s="53">
        <f>VLOOKUP($D27,Résultats!$B$2:$AZ$251,U$2,FALSE)</f>
        <v>1166.4636149999999</v>
      </c>
      <c r="V27" s="53">
        <f>VLOOKUP($D27,Résultats!$B$2:$AZ$251,V$2,FALSE)</f>
        <v>1294.7089209999999</v>
      </c>
      <c r="W27" s="53">
        <f>VLOOKUP($D27,Résultats!$B$2:$AZ$251,W$2,FALSE)</f>
        <v>1427.805083</v>
      </c>
      <c r="X27" s="53">
        <f>VLOOKUP($D27,Résultats!$B$2:$AZ$251,X$2,FALSE)</f>
        <v>1564.9640870000001</v>
      </c>
      <c r="Y27" s="53">
        <f>VLOOKUP($D27,Résultats!$B$2:$AZ$251,Y$2,FALSE)</f>
        <v>1704.6137880000001</v>
      </c>
      <c r="Z27" s="53">
        <f>VLOOKUP($D27,Résultats!$B$2:$AZ$251,Z$2,FALSE)</f>
        <v>1845.638146</v>
      </c>
      <c r="AA27" s="53">
        <f>VLOOKUP($D27,Résultats!$B$2:$AZ$251,AA$2,FALSE)</f>
        <v>1985.975659</v>
      </c>
      <c r="AB27" s="53">
        <f>VLOOKUP($D27,Résultats!$B$2:$AZ$251,AB$2,FALSE)</f>
        <v>2124.3098279999999</v>
      </c>
      <c r="AC27" s="53">
        <f>VLOOKUP($D27,Résultats!$B$2:$AZ$251,AC$2,FALSE)</f>
        <v>2258.6257649999998</v>
      </c>
      <c r="AD27" s="53">
        <f>VLOOKUP($D27,Résultats!$B$2:$AZ$251,AD$2,FALSE)</f>
        <v>2385.869228</v>
      </c>
      <c r="AE27" s="53">
        <f>VLOOKUP($D27,Résultats!$B$2:$AZ$251,AE$2,FALSE)</f>
        <v>2507.110334</v>
      </c>
      <c r="AF27" s="53">
        <f>VLOOKUP($D27,Résultats!$B$2:$AZ$251,AF$2,FALSE)</f>
        <v>2620.651687</v>
      </c>
      <c r="AG27" s="53">
        <f>VLOOKUP($D27,Résultats!$B$2:$AZ$251,AG$2,FALSE)</f>
        <v>2726.1286829999999</v>
      </c>
      <c r="AH27" s="53">
        <f>VLOOKUP($D27,Résultats!$B$2:$AZ$251,AH$2,FALSE)</f>
        <v>2822.5478240000002</v>
      </c>
      <c r="AI27" s="53">
        <f>VLOOKUP($D27,Résultats!$B$2:$AZ$251,AI$2,FALSE)</f>
        <v>2908.80717</v>
      </c>
      <c r="AJ27" s="53">
        <f>VLOOKUP($D27,Résultats!$B$2:$AZ$251,AJ$2,FALSE)</f>
        <v>2987.3413289999999</v>
      </c>
      <c r="AK27" s="53">
        <f>VLOOKUP($D27,Résultats!$B$2:$AZ$251,AK$2,FALSE)</f>
        <v>3058.1967800000002</v>
      </c>
      <c r="AL27" s="53">
        <f>VLOOKUP($D27,Résultats!$B$2:$AZ$251,AL$2,FALSE)</f>
        <v>3122.0063439999999</v>
      </c>
      <c r="AM27" s="213">
        <f>VLOOKUP($D27,Résultats!$B$2:$AZ$251,AM$2,FALSE)</f>
        <v>3181.070275</v>
      </c>
    </row>
    <row r="28" spans="1:39" x14ac:dyDescent="0.2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0.52391228310000004</v>
      </c>
      <c r="G28" s="25">
        <f>VLOOKUP($D28,Résultats!$B$2:$AZ$251,G$2,FALSE)</f>
        <v>1.252978559</v>
      </c>
      <c r="H28" s="25">
        <f>VLOOKUP($D28,Résultats!$B$2:$AZ$251,H$2,FALSE)</f>
        <v>1.6335586259999999</v>
      </c>
      <c r="I28" s="25">
        <f>VLOOKUP($D28,Résultats!$B$2:$AZ$251,I$2,FALSE)</f>
        <v>3.291392187</v>
      </c>
      <c r="J28" s="25">
        <f>VLOOKUP($D28,Résultats!$B$2:$AZ$251,J$2,FALSE)</f>
        <v>6.3532630369999996</v>
      </c>
      <c r="K28" s="25">
        <f>VLOOKUP($D28,Résultats!$B$2:$AZ$251,K$2,FALSE)</f>
        <v>11.77934385</v>
      </c>
      <c r="L28" s="25">
        <f>VLOOKUP($D28,Résultats!$B$2:$AZ$251,L$2,FALSE)</f>
        <v>14.676968049999999</v>
      </c>
      <c r="M28" s="25">
        <f>VLOOKUP($D28,Résultats!$B$2:$AZ$251,M$2,FALSE)</f>
        <v>18.078313229999999</v>
      </c>
      <c r="N28" s="25">
        <f>VLOOKUP($D28,Résultats!$B$2:$AZ$251,N$2,FALSE)</f>
        <v>22.215309959999999</v>
      </c>
      <c r="O28" s="25">
        <f>VLOOKUP($D28,Résultats!$B$2:$AZ$251,O$2,FALSE)</f>
        <v>27.476178059999999</v>
      </c>
      <c r="P28" s="25">
        <f>VLOOKUP($D28,Résultats!$B$2:$AZ$251,P$2,FALSE)</f>
        <v>33.68279107</v>
      </c>
      <c r="Q28" s="25">
        <f>VLOOKUP($D28,Résultats!$B$2:$AZ$251,Q$2,FALSE)</f>
        <v>40.901575370000003</v>
      </c>
      <c r="R28" s="25">
        <f>VLOOKUP($D28,Résultats!$B$2:$AZ$251,R$2,FALSE)</f>
        <v>49.106818869999998</v>
      </c>
      <c r="S28" s="25">
        <f>VLOOKUP($D28,Résultats!$B$2:$AZ$251,S$2,FALSE)</f>
        <v>58.227841439999999</v>
      </c>
      <c r="T28" s="25">
        <f>VLOOKUP($D28,Résultats!$B$2:$AZ$251,T$2,FALSE)</f>
        <v>68.420318140000006</v>
      </c>
      <c r="U28" s="25">
        <f>VLOOKUP($D28,Résultats!$B$2:$AZ$251,U$2,FALSE)</f>
        <v>79.691605429999996</v>
      </c>
      <c r="V28" s="25">
        <f>VLOOKUP($D28,Résultats!$B$2:$AZ$251,V$2,FALSE)</f>
        <v>92.048651680000006</v>
      </c>
      <c r="W28" s="25">
        <f>VLOOKUP($D28,Résultats!$B$2:$AZ$251,W$2,FALSE)</f>
        <v>105.47976009999999</v>
      </c>
      <c r="X28" s="25">
        <f>VLOOKUP($D28,Résultats!$B$2:$AZ$251,X$2,FALSE)</f>
        <v>119.98173989999999</v>
      </c>
      <c r="Y28" s="25">
        <f>VLOOKUP($D28,Résultats!$B$2:$AZ$251,Y$2,FALSE)</f>
        <v>135.47522050000001</v>
      </c>
      <c r="Z28" s="25">
        <f>VLOOKUP($D28,Résultats!$B$2:$AZ$251,Z$2,FALSE)</f>
        <v>151.89844650000001</v>
      </c>
      <c r="AA28" s="25">
        <f>VLOOKUP($D28,Résultats!$B$2:$AZ$251,AA$2,FALSE)</f>
        <v>169.106685</v>
      </c>
      <c r="AB28" s="25">
        <f>VLOOKUP($D28,Résultats!$B$2:$AZ$251,AB$2,FALSE)</f>
        <v>186.99265500000001</v>
      </c>
      <c r="AC28" s="25">
        <f>VLOOKUP($D28,Résultats!$B$2:$AZ$251,AC$2,FALSE)</f>
        <v>205.37241069999999</v>
      </c>
      <c r="AD28" s="25">
        <f>VLOOKUP($D28,Résultats!$B$2:$AZ$251,AD$2,FALSE)</f>
        <v>223.9451799</v>
      </c>
      <c r="AE28" s="25">
        <f>VLOOKUP($D28,Résultats!$B$2:$AZ$251,AE$2,FALSE)</f>
        <v>242.7734973</v>
      </c>
      <c r="AF28" s="25">
        <f>VLOOKUP($D28,Résultats!$B$2:$AZ$251,AF$2,FALSE)</f>
        <v>261.66344220000002</v>
      </c>
      <c r="AG28" s="25">
        <f>VLOOKUP($D28,Résultats!$B$2:$AZ$251,AG$2,FALSE)</f>
        <v>280.54207020000001</v>
      </c>
      <c r="AH28" s="25">
        <f>VLOOKUP($D28,Résultats!$B$2:$AZ$251,AH$2,FALSE)</f>
        <v>299.26029920000002</v>
      </c>
      <c r="AI28" s="25">
        <f>VLOOKUP($D28,Résultats!$B$2:$AZ$251,AI$2,FALSE)</f>
        <v>317.65381070000001</v>
      </c>
      <c r="AJ28" s="25">
        <f>VLOOKUP($D28,Résultats!$B$2:$AZ$251,AJ$2,FALSE)</f>
        <v>335.92665940000001</v>
      </c>
      <c r="AK28" s="25">
        <f>VLOOKUP($D28,Résultats!$B$2:$AZ$251,AK$2,FALSE)</f>
        <v>354.03530060000003</v>
      </c>
      <c r="AL28" s="25">
        <f>VLOOKUP($D28,Résultats!$B$2:$AZ$251,AL$2,FALSE)</f>
        <v>372.00170209999999</v>
      </c>
      <c r="AM28" s="102">
        <f>VLOOKUP($D28,Résultats!$B$2:$AZ$251,AM$2,FALSE)</f>
        <v>390.06638249999997</v>
      </c>
    </row>
    <row r="29" spans="1:39" x14ac:dyDescent="0.2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0.42691341830000001</v>
      </c>
      <c r="G29" s="25">
        <f>VLOOKUP($D29,Résultats!$B$2:$AZ$251,G$2,FALSE)</f>
        <v>0.94206786689999999</v>
      </c>
      <c r="H29" s="25">
        <f>VLOOKUP($D29,Résultats!$B$2:$AZ$251,H$2,FALSE)</f>
        <v>1.199050266</v>
      </c>
      <c r="I29" s="25">
        <f>VLOOKUP($D29,Résultats!$B$2:$AZ$251,I$2,FALSE)</f>
        <v>2.363603683</v>
      </c>
      <c r="J29" s="25">
        <f>VLOOKUP($D29,Résultats!$B$2:$AZ$251,J$2,FALSE)</f>
        <v>4.4654706580000001</v>
      </c>
      <c r="K29" s="25">
        <f>VLOOKUP($D29,Résultats!$B$2:$AZ$251,K$2,FALSE)</f>
        <v>8.1076997370000008</v>
      </c>
      <c r="L29" s="25">
        <f>VLOOKUP($D29,Résultats!$B$2:$AZ$251,L$2,FALSE)</f>
        <v>9.9008793219999998</v>
      </c>
      <c r="M29" s="25">
        <f>VLOOKUP($D29,Résultats!$B$2:$AZ$251,M$2,FALSE)</f>
        <v>11.964404139999999</v>
      </c>
      <c r="N29" s="25">
        <f>VLOOKUP($D29,Résultats!$B$2:$AZ$251,N$2,FALSE)</f>
        <v>14.437260370000001</v>
      </c>
      <c r="O29" s="25">
        <f>VLOOKUP($D29,Résultats!$B$2:$AZ$251,O$2,FALSE)</f>
        <v>17.55521542</v>
      </c>
      <c r="P29" s="25">
        <f>VLOOKUP($D29,Résultats!$B$2:$AZ$251,P$2,FALSE)</f>
        <v>21.18162856</v>
      </c>
      <c r="Q29" s="25">
        <f>VLOOKUP($D29,Résultats!$B$2:$AZ$251,Q$2,FALSE)</f>
        <v>25.341848110000001</v>
      </c>
      <c r="R29" s="25">
        <f>VLOOKUP($D29,Résultats!$B$2:$AZ$251,R$2,FALSE)</f>
        <v>30.003130290000001</v>
      </c>
      <c r="S29" s="25">
        <f>VLOOKUP($D29,Résultats!$B$2:$AZ$251,S$2,FALSE)</f>
        <v>35.10675621</v>
      </c>
      <c r="T29" s="25">
        <f>VLOOKUP($D29,Résultats!$B$2:$AZ$251,T$2,FALSE)</f>
        <v>40.730872609999999</v>
      </c>
      <c r="U29" s="25">
        <f>VLOOKUP($D29,Résultats!$B$2:$AZ$251,U$2,FALSE)</f>
        <v>46.860830149999998</v>
      </c>
      <c r="V29" s="25">
        <f>VLOOKUP($D29,Résultats!$B$2:$AZ$251,V$2,FALSE)</f>
        <v>53.481650270000003</v>
      </c>
      <c r="W29" s="25">
        <f>VLOOKUP($D29,Résultats!$B$2:$AZ$251,W$2,FALSE)</f>
        <v>60.567511799999998</v>
      </c>
      <c r="X29" s="25">
        <f>VLOOKUP($D29,Résultats!$B$2:$AZ$251,X$2,FALSE)</f>
        <v>68.097513239999998</v>
      </c>
      <c r="Y29" s="25">
        <f>VLOOKUP($D29,Résultats!$B$2:$AZ$251,Y$2,FALSE)</f>
        <v>76.009292430000002</v>
      </c>
      <c r="Z29" s="25">
        <f>VLOOKUP($D29,Résultats!$B$2:$AZ$251,Z$2,FALSE)</f>
        <v>84.252929019999996</v>
      </c>
      <c r="AA29" s="25">
        <f>VLOOKUP($D29,Résultats!$B$2:$AZ$251,AA$2,FALSE)</f>
        <v>92.732790829999999</v>
      </c>
      <c r="AB29" s="25">
        <f>VLOOKUP($D29,Résultats!$B$2:$AZ$251,AB$2,FALSE)</f>
        <v>101.3779519</v>
      </c>
      <c r="AC29" s="25">
        <f>VLOOKUP($D29,Résultats!$B$2:$AZ$251,AC$2,FALSE)</f>
        <v>110.0784982</v>
      </c>
      <c r="AD29" s="25">
        <f>VLOOKUP($D29,Résultats!$B$2:$AZ$251,AD$2,FALSE)</f>
        <v>118.66601609999999</v>
      </c>
      <c r="AE29" s="25">
        <f>VLOOKUP($D29,Résultats!$B$2:$AZ$251,AE$2,FALSE)</f>
        <v>127.1692465</v>
      </c>
      <c r="AF29" s="25">
        <f>VLOOKUP($D29,Résultats!$B$2:$AZ$251,AF$2,FALSE)</f>
        <v>135.4806385</v>
      </c>
      <c r="AG29" s="25">
        <f>VLOOKUP($D29,Résultats!$B$2:$AZ$251,AG$2,FALSE)</f>
        <v>143.55767420000001</v>
      </c>
      <c r="AH29" s="25">
        <f>VLOOKUP($D29,Résultats!$B$2:$AZ$251,AH$2,FALSE)</f>
        <v>151.3212972</v>
      </c>
      <c r="AI29" s="25">
        <f>VLOOKUP($D29,Résultats!$B$2:$AZ$251,AI$2,FALSE)</f>
        <v>158.68573900000001</v>
      </c>
      <c r="AJ29" s="25">
        <f>VLOOKUP($D29,Résultats!$B$2:$AZ$251,AJ$2,FALSE)</f>
        <v>165.75316029999999</v>
      </c>
      <c r="AK29" s="25">
        <f>VLOOKUP($D29,Résultats!$B$2:$AZ$251,AK$2,FALSE)</f>
        <v>172.49980669999999</v>
      </c>
      <c r="AL29" s="25">
        <f>VLOOKUP($D29,Résultats!$B$2:$AZ$251,AL$2,FALSE)</f>
        <v>178.93477820000001</v>
      </c>
      <c r="AM29" s="102">
        <f>VLOOKUP($D29,Résultats!$B$2:$AZ$251,AM$2,FALSE)</f>
        <v>185.168387</v>
      </c>
    </row>
    <row r="30" spans="1:39" x14ac:dyDescent="0.2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0.71821302669999998</v>
      </c>
      <c r="G30" s="25">
        <f>VLOOKUP($D30,Résultats!$B$2:$AZ$251,G$2,FALSE)</f>
        <v>1.3292960840000001</v>
      </c>
      <c r="H30" s="25">
        <f>VLOOKUP($D30,Résultats!$B$2:$AZ$251,H$2,FALSE)</f>
        <v>1.5953871070000001</v>
      </c>
      <c r="I30" s="25">
        <f>VLOOKUP($D30,Résultats!$B$2:$AZ$251,I$2,FALSE)</f>
        <v>2.97328232</v>
      </c>
      <c r="J30" s="25">
        <f>VLOOKUP($D30,Résultats!$B$2:$AZ$251,J$2,FALSE)</f>
        <v>5.3037618420000001</v>
      </c>
      <c r="K30" s="25">
        <f>VLOOKUP($D30,Résultats!$B$2:$AZ$251,K$2,FALSE)</f>
        <v>9.0843840910000004</v>
      </c>
      <c r="L30" s="25">
        <f>VLOOKUP($D30,Résultats!$B$2:$AZ$251,L$2,FALSE)</f>
        <v>10.46722956</v>
      </c>
      <c r="M30" s="25">
        <f>VLOOKUP($D30,Résultats!$B$2:$AZ$251,M$2,FALSE)</f>
        <v>11.94695488</v>
      </c>
      <c r="N30" s="25">
        <f>VLOOKUP($D30,Résultats!$B$2:$AZ$251,N$2,FALSE)</f>
        <v>13.63165442</v>
      </c>
      <c r="O30" s="25">
        <f>VLOOKUP($D30,Résultats!$B$2:$AZ$251,O$2,FALSE)</f>
        <v>15.708777230000001</v>
      </c>
      <c r="P30" s="25">
        <f>VLOOKUP($D30,Résultats!$B$2:$AZ$251,P$2,FALSE)</f>
        <v>18.00370594</v>
      </c>
      <c r="Q30" s="25">
        <f>VLOOKUP($D30,Résultats!$B$2:$AZ$251,Q$2,FALSE)</f>
        <v>20.505977850000001</v>
      </c>
      <c r="R30" s="25">
        <f>VLOOKUP($D30,Résultats!$B$2:$AZ$251,R$2,FALSE)</f>
        <v>23.157122780000002</v>
      </c>
      <c r="S30" s="25">
        <f>VLOOKUP($D30,Résultats!$B$2:$AZ$251,S$2,FALSE)</f>
        <v>25.884561399999999</v>
      </c>
      <c r="T30" s="25">
        <f>VLOOKUP($D30,Résultats!$B$2:$AZ$251,T$2,FALSE)</f>
        <v>28.719542780000001</v>
      </c>
      <c r="U30" s="25">
        <f>VLOOKUP($D30,Résultats!$B$2:$AZ$251,U$2,FALSE)</f>
        <v>31.618528399999999</v>
      </c>
      <c r="V30" s="25">
        <f>VLOOKUP($D30,Résultats!$B$2:$AZ$251,V$2,FALSE)</f>
        <v>34.540138540000001</v>
      </c>
      <c r="W30" s="25">
        <f>VLOOKUP($D30,Résultats!$B$2:$AZ$251,W$2,FALSE)</f>
        <v>37.43843648</v>
      </c>
      <c r="X30" s="25">
        <f>VLOOKUP($D30,Résultats!$B$2:$AZ$251,X$2,FALSE)</f>
        <v>40.272967549999997</v>
      </c>
      <c r="Y30" s="25">
        <f>VLOOKUP($D30,Résultats!$B$2:$AZ$251,Y$2,FALSE)</f>
        <v>42.984926549999997</v>
      </c>
      <c r="Z30" s="25">
        <f>VLOOKUP($D30,Résultats!$B$2:$AZ$251,Z$2,FALSE)</f>
        <v>45.529855300000001</v>
      </c>
      <c r="AA30" s="25">
        <f>VLOOKUP($D30,Résultats!$B$2:$AZ$251,AA$2,FALSE)</f>
        <v>47.840576230000003</v>
      </c>
      <c r="AB30" s="25">
        <f>VLOOKUP($D30,Résultats!$B$2:$AZ$251,AB$2,FALSE)</f>
        <v>49.872840429999997</v>
      </c>
      <c r="AC30" s="25">
        <f>VLOOKUP($D30,Résultats!$B$2:$AZ$251,AC$2,FALSE)</f>
        <v>51.56932887</v>
      </c>
      <c r="AD30" s="25">
        <f>VLOOKUP($D30,Résultats!$B$2:$AZ$251,AD$2,FALSE)</f>
        <v>52.8542494</v>
      </c>
      <c r="AE30" s="25">
        <f>VLOOKUP($D30,Résultats!$B$2:$AZ$251,AE$2,FALSE)</f>
        <v>53.749192280000003</v>
      </c>
      <c r="AF30" s="25">
        <f>VLOOKUP($D30,Résultats!$B$2:$AZ$251,AF$2,FALSE)</f>
        <v>54.214279689999998</v>
      </c>
      <c r="AG30" s="25">
        <f>VLOOKUP($D30,Résultats!$B$2:$AZ$251,AG$2,FALSE)</f>
        <v>54.240650520000003</v>
      </c>
      <c r="AH30" s="25">
        <f>VLOOKUP($D30,Résultats!$B$2:$AZ$251,AH$2,FALSE)</f>
        <v>53.810450860000003</v>
      </c>
      <c r="AI30" s="25">
        <f>VLOOKUP($D30,Résultats!$B$2:$AZ$251,AI$2,FALSE)</f>
        <v>52.905416969999997</v>
      </c>
      <c r="AJ30" s="25">
        <f>VLOOKUP($D30,Résultats!$B$2:$AZ$251,AJ$2,FALSE)</f>
        <v>51.577233890000002</v>
      </c>
      <c r="AK30" s="25">
        <f>VLOOKUP($D30,Résultats!$B$2:$AZ$251,AK$2,FALSE)</f>
        <v>49.83139714</v>
      </c>
      <c r="AL30" s="25">
        <f>VLOOKUP($D30,Résultats!$B$2:$AZ$251,AL$2,FALSE)</f>
        <v>47.684517569999997</v>
      </c>
      <c r="AM30" s="102">
        <f>VLOOKUP($D30,Résultats!$B$2:$AZ$251,AM$2,FALSE)</f>
        <v>45.173460720000001</v>
      </c>
    </row>
    <row r="31" spans="1:39" x14ac:dyDescent="0.2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15.69526879</v>
      </c>
      <c r="G31" s="25">
        <f>VLOOKUP($D31,Résultats!$B$2:$AZ$251,G$2,FALSE)</f>
        <v>28.689506519999998</v>
      </c>
      <c r="H31" s="25">
        <f>VLOOKUP($D31,Résultats!$B$2:$AZ$251,H$2,FALSE)</f>
        <v>34.326547859999998</v>
      </c>
      <c r="I31" s="25">
        <f>VLOOKUP($D31,Résultats!$B$2:$AZ$251,I$2,FALSE)</f>
        <v>63.831660880000001</v>
      </c>
      <c r="J31" s="25">
        <f>VLOOKUP($D31,Résultats!$B$2:$AZ$251,J$2,FALSE)</f>
        <v>113.7046375</v>
      </c>
      <c r="K31" s="25">
        <f>VLOOKUP($D31,Résultats!$B$2:$AZ$251,K$2,FALSE)</f>
        <v>194.68815369999999</v>
      </c>
      <c r="L31" s="25">
        <f>VLOOKUP($D31,Résultats!$B$2:$AZ$251,L$2,FALSE)</f>
        <v>224.52616180000001</v>
      </c>
      <c r="M31" s="25">
        <f>VLOOKUP($D31,Résultats!$B$2:$AZ$251,M$2,FALSE)</f>
        <v>256.84801729999998</v>
      </c>
      <c r="N31" s="25">
        <f>VLOOKUP($D31,Résultats!$B$2:$AZ$251,N$2,FALSE)</f>
        <v>294.15624819999999</v>
      </c>
      <c r="O31" s="25">
        <f>VLOOKUP($D31,Résultats!$B$2:$AZ$251,O$2,FALSE)</f>
        <v>340.70616580000001</v>
      </c>
      <c r="P31" s="25">
        <f>VLOOKUP($D31,Résultats!$B$2:$AZ$251,P$2,FALSE)</f>
        <v>392.98054969999998</v>
      </c>
      <c r="Q31" s="25">
        <f>VLOOKUP($D31,Résultats!$B$2:$AZ$251,Q$2,FALSE)</f>
        <v>451.00480659999999</v>
      </c>
      <c r="R31" s="25">
        <f>VLOOKUP($D31,Résultats!$B$2:$AZ$251,R$2,FALSE)</f>
        <v>513.76888350000002</v>
      </c>
      <c r="S31" s="25">
        <f>VLOOKUP($D31,Résultats!$B$2:$AZ$251,S$2,FALSE)</f>
        <v>579.94392059999996</v>
      </c>
      <c r="T31" s="25">
        <f>VLOOKUP($D31,Résultats!$B$2:$AZ$251,T$2,FALSE)</f>
        <v>650.53208919999997</v>
      </c>
      <c r="U31" s="25">
        <f>VLOOKUP($D31,Résultats!$B$2:$AZ$251,U$2,FALSE)</f>
        <v>724.91627100000005</v>
      </c>
      <c r="V31" s="25">
        <f>VLOOKUP($D31,Résultats!$B$2:$AZ$251,V$2,FALSE)</f>
        <v>802.54187930000001</v>
      </c>
      <c r="W31" s="25">
        <f>VLOOKUP($D31,Résultats!$B$2:$AZ$251,W$2,FALSE)</f>
        <v>882.75720160000003</v>
      </c>
      <c r="X31" s="25">
        <f>VLOOKUP($D31,Résultats!$B$2:$AZ$251,X$2,FALSE)</f>
        <v>965.04484219999995</v>
      </c>
      <c r="Y31" s="25">
        <f>VLOOKUP($D31,Résultats!$B$2:$AZ$251,Y$2,FALSE)</f>
        <v>1048.4133899999999</v>
      </c>
      <c r="Z31" s="25">
        <f>VLOOKUP($D31,Résultats!$B$2:$AZ$251,Z$2,FALSE)</f>
        <v>1132.1629150000001</v>
      </c>
      <c r="AA31" s="25">
        <f>VLOOKUP($D31,Résultats!$B$2:$AZ$251,AA$2,FALSE)</f>
        <v>1215.0167349999999</v>
      </c>
      <c r="AB31" s="25">
        <f>VLOOKUP($D31,Résultats!$B$2:$AZ$251,AB$2,FALSE)</f>
        <v>1296.1690630000001</v>
      </c>
      <c r="AC31" s="25">
        <f>VLOOKUP($D31,Résultats!$B$2:$AZ$251,AC$2,FALSE)</f>
        <v>1374.3968540000001</v>
      </c>
      <c r="AD31" s="25">
        <f>VLOOKUP($D31,Résultats!$B$2:$AZ$251,AD$2,FALSE)</f>
        <v>1447.857471</v>
      </c>
      <c r="AE31" s="25">
        <f>VLOOKUP($D31,Résultats!$B$2:$AZ$251,AE$2,FALSE)</f>
        <v>1517.224776</v>
      </c>
      <c r="AF31" s="25">
        <f>VLOOKUP($D31,Résultats!$B$2:$AZ$251,AF$2,FALSE)</f>
        <v>1581.4914329999999</v>
      </c>
      <c r="AG31" s="25">
        <f>VLOOKUP($D31,Résultats!$B$2:$AZ$251,AG$2,FALSE)</f>
        <v>1640.4613850000001</v>
      </c>
      <c r="AH31" s="25">
        <f>VLOOKUP($D31,Résultats!$B$2:$AZ$251,AH$2,FALSE)</f>
        <v>1693.566695</v>
      </c>
      <c r="AI31" s="25">
        <f>VLOOKUP($D31,Résultats!$B$2:$AZ$251,AI$2,FALSE)</f>
        <v>1740.1765800000001</v>
      </c>
      <c r="AJ31" s="25">
        <f>VLOOKUP($D31,Résultats!$B$2:$AZ$251,AJ$2,FALSE)</f>
        <v>1781.786032</v>
      </c>
      <c r="AK31" s="25">
        <f>VLOOKUP($D31,Résultats!$B$2:$AZ$251,AK$2,FALSE)</f>
        <v>1818.454105</v>
      </c>
      <c r="AL31" s="25">
        <f>VLOOKUP($D31,Résultats!$B$2:$AZ$251,AL$2,FALSE)</f>
        <v>1850.5898970000001</v>
      </c>
      <c r="AM31" s="102">
        <f>VLOOKUP($D31,Résultats!$B$2:$AZ$251,AM$2,FALSE)</f>
        <v>1879.580117</v>
      </c>
    </row>
    <row r="32" spans="1:39" x14ac:dyDescent="0.25">
      <c r="C32" s="218" t="s">
        <v>31</v>
      </c>
      <c r="D32" s="54" t="s">
        <v>163</v>
      </c>
      <c r="E32" s="25">
        <f>VLOOKUP($D32,Résultats!$B$2:$AZ$251,E$2,FALSE)</f>
        <v>0.46065729080000001</v>
      </c>
      <c r="F32" s="25">
        <f>VLOOKUP($D32,Résultats!$B$2:$AZ$251,F$2,FALSE)</f>
        <v>5.9516144750000004</v>
      </c>
      <c r="G32" s="25">
        <f>VLOOKUP($D32,Résultats!$B$2:$AZ$251,G$2,FALSE)</f>
        <v>10.73297505</v>
      </c>
      <c r="H32" s="25">
        <f>VLOOKUP($D32,Résultats!$B$2:$AZ$251,H$2,FALSE)</f>
        <v>12.77677285</v>
      </c>
      <c r="I32" s="25">
        <f>VLOOKUP($D32,Résultats!$B$2:$AZ$251,I$2,FALSE)</f>
        <v>23.637656629999999</v>
      </c>
      <c r="J32" s="25">
        <f>VLOOKUP($D32,Résultats!$B$2:$AZ$251,J$2,FALSE)</f>
        <v>41.875142289999999</v>
      </c>
      <c r="K32" s="25">
        <f>VLOOKUP($D32,Résultats!$B$2:$AZ$251,K$2,FALSE)</f>
        <v>71.281661650000004</v>
      </c>
      <c r="L32" s="25">
        <f>VLOOKUP($D32,Résultats!$B$2:$AZ$251,L$2,FALSE)</f>
        <v>81.708432880000004</v>
      </c>
      <c r="M32" s="25">
        <f>VLOOKUP($D32,Résultats!$B$2:$AZ$251,M$2,FALSE)</f>
        <v>92.894795740000006</v>
      </c>
      <c r="N32" s="25">
        <f>VLOOKUP($D32,Résultats!$B$2:$AZ$251,N$2,FALSE)</f>
        <v>105.7265855</v>
      </c>
      <c r="O32" s="25">
        <f>VLOOKUP($D32,Résultats!$B$2:$AZ$251,O$2,FALSE)</f>
        <v>121.71028509999999</v>
      </c>
      <c r="P32" s="25">
        <f>VLOOKUP($D32,Résultats!$B$2:$AZ$251,P$2,FALSE)</f>
        <v>139.55094690000001</v>
      </c>
      <c r="Q32" s="25">
        <f>VLOOKUP($D32,Résultats!$B$2:$AZ$251,Q$2,FALSE)</f>
        <v>159.23793739999999</v>
      </c>
      <c r="R32" s="25">
        <f>VLOOKUP($D32,Résultats!$B$2:$AZ$251,R$2,FALSE)</f>
        <v>180.39527269999999</v>
      </c>
      <c r="S32" s="25">
        <f>VLOOKUP($D32,Résultats!$B$2:$AZ$251,S$2,FALSE)</f>
        <v>202.5418823</v>
      </c>
      <c r="T32" s="25">
        <f>VLOOKUP($D32,Résultats!$B$2:$AZ$251,T$2,FALSE)</f>
        <v>226.01488860000001</v>
      </c>
      <c r="U32" s="25">
        <f>VLOOKUP($D32,Résultats!$B$2:$AZ$251,U$2,FALSE)</f>
        <v>250.58174769999999</v>
      </c>
      <c r="V32" s="25">
        <f>VLOOKUP($D32,Résultats!$B$2:$AZ$251,V$2,FALSE)</f>
        <v>276.03585570000001</v>
      </c>
      <c r="W32" s="25">
        <f>VLOOKUP($D32,Résultats!$B$2:$AZ$251,W$2,FALSE)</f>
        <v>302.141503</v>
      </c>
      <c r="X32" s="25">
        <f>VLOOKUP($D32,Résultats!$B$2:$AZ$251,X$2,FALSE)</f>
        <v>328.71316100000001</v>
      </c>
      <c r="Y32" s="25">
        <f>VLOOKUP($D32,Résultats!$B$2:$AZ$251,Y$2,FALSE)</f>
        <v>355.4111097</v>
      </c>
      <c r="Z32" s="25">
        <f>VLOOKUP($D32,Résultats!$B$2:$AZ$251,Z$2,FALSE)</f>
        <v>382.0020854</v>
      </c>
      <c r="AA32" s="25">
        <f>VLOOKUP($D32,Résultats!$B$2:$AZ$251,AA$2,FALSE)</f>
        <v>408.06082909999998</v>
      </c>
      <c r="AB32" s="25">
        <f>VLOOKUP($D32,Résultats!$B$2:$AZ$251,AB$2,FALSE)</f>
        <v>433.32968790000001</v>
      </c>
      <c r="AC32" s="25">
        <f>VLOOKUP($D32,Résultats!$B$2:$AZ$251,AC$2,FALSE)</f>
        <v>457.41672690000001</v>
      </c>
      <c r="AD32" s="25">
        <f>VLOOKUP($D32,Résultats!$B$2:$AZ$251,AD$2,FALSE)</f>
        <v>479.73085730000003</v>
      </c>
      <c r="AE32" s="25">
        <f>VLOOKUP($D32,Résultats!$B$2:$AZ$251,AE$2,FALSE)</f>
        <v>500.52181460000003</v>
      </c>
      <c r="AF32" s="25">
        <f>VLOOKUP($D32,Résultats!$B$2:$AZ$251,AF$2,FALSE)</f>
        <v>519.48085140000001</v>
      </c>
      <c r="AG32" s="25">
        <f>VLOOKUP($D32,Résultats!$B$2:$AZ$251,AG$2,FALSE)</f>
        <v>536.56892809999999</v>
      </c>
      <c r="AH32" s="25">
        <f>VLOOKUP($D32,Résultats!$B$2:$AZ$251,AH$2,FALSE)</f>
        <v>551.62807069999997</v>
      </c>
      <c r="AI32" s="25">
        <f>VLOOKUP($D32,Résultats!$B$2:$AZ$251,AI$2,FALSE)</f>
        <v>564.48025240000004</v>
      </c>
      <c r="AJ32" s="25">
        <f>VLOOKUP($D32,Résultats!$B$2:$AZ$251,AJ$2,FALSE)</f>
        <v>575.64084960000002</v>
      </c>
      <c r="AK32" s="25">
        <f>VLOOKUP($D32,Résultats!$B$2:$AZ$251,AK$2,FALSE)</f>
        <v>585.15518229999998</v>
      </c>
      <c r="AL32" s="25">
        <f>VLOOKUP($D32,Résultats!$B$2:$AZ$251,AL$2,FALSE)</f>
        <v>593.18080350000002</v>
      </c>
      <c r="AM32" s="102">
        <f>VLOOKUP($D32,Résultats!$B$2:$AZ$251,AM$2,FALSE)</f>
        <v>600.18340850000004</v>
      </c>
    </row>
    <row r="33" spans="2:39" x14ac:dyDescent="0.2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25">
      <c r="C34" s="218" t="s">
        <v>33</v>
      </c>
      <c r="D34" s="54" t="s">
        <v>165</v>
      </c>
      <c r="E34" s="55">
        <f>VLOOKUP($D34,Résultats!$B$2:$AZ$251,E$2,FALSE)</f>
        <v>7.7156833800000005E-2</v>
      </c>
      <c r="F34" s="55">
        <f>VLOOKUP($D34,Résultats!$B$2:$AZ$251,F$2,FALSE)</f>
        <v>0.88956152399999999</v>
      </c>
      <c r="G34" s="55">
        <f>VLOOKUP($D34,Résultats!$B$2:$AZ$251,G$2,FALSE)</f>
        <v>1.554283353</v>
      </c>
      <c r="H34" s="55">
        <f>VLOOKUP($D34,Résultats!$B$2:$AZ$251,H$2,FALSE)</f>
        <v>1.8304135560000001</v>
      </c>
      <c r="I34" s="55">
        <f>VLOOKUP($D34,Résultats!$B$2:$AZ$251,I$2,FALSE)</f>
        <v>3.3518071850000002</v>
      </c>
      <c r="J34" s="55">
        <f>VLOOKUP($D34,Résultats!$B$2:$AZ$251,J$2,FALSE)</f>
        <v>5.8767493389999998</v>
      </c>
      <c r="K34" s="55">
        <f>VLOOKUP($D34,Résultats!$B$2:$AZ$251,K$2,FALSE)</f>
        <v>9.9018733189999999</v>
      </c>
      <c r="L34" s="55">
        <f>VLOOKUP($D34,Résultats!$B$2:$AZ$251,L$2,FALSE)</f>
        <v>11.23971135</v>
      </c>
      <c r="M34" s="55">
        <f>VLOOKUP($D34,Résultats!$B$2:$AZ$251,M$2,FALSE)</f>
        <v>12.662812580000001</v>
      </c>
      <c r="N34" s="55">
        <f>VLOOKUP($D34,Résultats!$B$2:$AZ$251,N$2,FALSE)</f>
        <v>14.292881230000001</v>
      </c>
      <c r="O34" s="55">
        <f>VLOOKUP($D34,Résultats!$B$2:$AZ$251,O$2,FALSE)</f>
        <v>16.334133749999999</v>
      </c>
      <c r="P34" s="55">
        <f>VLOOKUP($D34,Résultats!$B$2:$AZ$251,P$2,FALSE)</f>
        <v>18.6110057</v>
      </c>
      <c r="Q34" s="55">
        <f>VLOOKUP($D34,Résultats!$B$2:$AZ$251,Q$2,FALSE)</f>
        <v>21.12359494</v>
      </c>
      <c r="R34" s="55">
        <f>VLOOKUP($D34,Résultats!$B$2:$AZ$251,R$2,FALSE)</f>
        <v>23.823674839999999</v>
      </c>
      <c r="S34" s="55">
        <f>VLOOKUP($D34,Résultats!$B$2:$AZ$251,S$2,FALSE)</f>
        <v>26.650051210000001</v>
      </c>
      <c r="T34" s="55">
        <f>VLOOKUP($D34,Résultats!$B$2:$AZ$251,T$2,FALSE)</f>
        <v>29.64972088</v>
      </c>
      <c r="U34" s="55">
        <f>VLOOKUP($D34,Résultats!$B$2:$AZ$251,U$2,FALSE)</f>
        <v>32.794632210000003</v>
      </c>
      <c r="V34" s="55">
        <f>VLOOKUP($D34,Résultats!$B$2:$AZ$251,V$2,FALSE)</f>
        <v>36.060745580000003</v>
      </c>
      <c r="W34" s="55">
        <f>VLOOKUP($D34,Résultats!$B$2:$AZ$251,W$2,FALSE)</f>
        <v>39.42067042</v>
      </c>
      <c r="X34" s="55">
        <f>VLOOKUP($D34,Résultats!$B$2:$AZ$251,X$2,FALSE)</f>
        <v>42.853863099999998</v>
      </c>
      <c r="Y34" s="55">
        <f>VLOOKUP($D34,Résultats!$B$2:$AZ$251,Y$2,FALSE)</f>
        <v>46.31984946</v>
      </c>
      <c r="Z34" s="55">
        <f>VLOOKUP($D34,Résultats!$B$2:$AZ$251,Z$2,FALSE)</f>
        <v>49.791914859999999</v>
      </c>
      <c r="AA34" s="55">
        <f>VLOOKUP($D34,Résultats!$B$2:$AZ$251,AA$2,FALSE)</f>
        <v>53.218042920000002</v>
      </c>
      <c r="AB34" s="55">
        <f>VLOOKUP($D34,Résultats!$B$2:$AZ$251,AB$2,FALSE)</f>
        <v>56.567628999999997</v>
      </c>
      <c r="AC34" s="55">
        <f>VLOOKUP($D34,Résultats!$B$2:$AZ$251,AC$2,FALSE)</f>
        <v>59.791946039999999</v>
      </c>
      <c r="AD34" s="55">
        <f>VLOOKUP($D34,Résultats!$B$2:$AZ$251,AD$2,FALSE)</f>
        <v>62.815454699999997</v>
      </c>
      <c r="AE34" s="55">
        <f>VLOOKUP($D34,Résultats!$B$2:$AZ$251,AE$2,FALSE)</f>
        <v>65.671806599999996</v>
      </c>
      <c r="AF34" s="55">
        <f>VLOOKUP($D34,Résultats!$B$2:$AZ$251,AF$2,FALSE)</f>
        <v>68.321042779999999</v>
      </c>
      <c r="AG34" s="55">
        <f>VLOOKUP($D34,Résultats!$B$2:$AZ$251,AG$2,FALSE)</f>
        <v>70.757974779999998</v>
      </c>
      <c r="AH34" s="55">
        <f>VLOOKUP($D34,Résultats!$B$2:$AZ$251,AH$2,FALSE)</f>
        <v>72.961011490000004</v>
      </c>
      <c r="AI34" s="55">
        <f>VLOOKUP($D34,Résultats!$B$2:$AZ$251,AI$2,FALSE)</f>
        <v>74.905371709999997</v>
      </c>
      <c r="AJ34" s="55">
        <f>VLOOKUP($D34,Résultats!$B$2:$AZ$251,AJ$2,FALSE)</f>
        <v>76.657394409999995</v>
      </c>
      <c r="AK34" s="55">
        <f>VLOOKUP($D34,Résultats!$B$2:$AZ$251,AK$2,FALSE)</f>
        <v>78.220989009999997</v>
      </c>
      <c r="AL34" s="55">
        <f>VLOOKUP($D34,Résultats!$B$2:$AZ$251,AL$2,FALSE)</f>
        <v>79.614645240000002</v>
      </c>
      <c r="AM34" s="214">
        <f>VLOOKUP($D34,Résultats!$B$2:$AZ$251,AM$2,FALSE)</f>
        <v>80.898519329999999</v>
      </c>
    </row>
    <row r="35" spans="2:39" x14ac:dyDescent="0.2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2734.995324</v>
      </c>
      <c r="G35" s="53">
        <f>VLOOKUP($D35,Résultats!$B$2:$AZ$251,G$2,FALSE)</f>
        <v>2711.1365350000001</v>
      </c>
      <c r="H35" s="53">
        <f>VLOOKUP($D35,Résultats!$B$2:$AZ$251,H$2,FALSE)</f>
        <v>2690.1504559999998</v>
      </c>
      <c r="I35" s="53">
        <f>VLOOKUP($D35,Résultats!$B$2:$AZ$251,I$2,FALSE)</f>
        <v>2755.779955</v>
      </c>
      <c r="J35" s="53">
        <f>VLOOKUP($D35,Résultats!$B$2:$AZ$251,J$2,FALSE)</f>
        <v>2693.748893</v>
      </c>
      <c r="K35" s="53">
        <f>VLOOKUP($D35,Résultats!$B$2:$AZ$251,K$2,FALSE)</f>
        <v>2507.8843459999998</v>
      </c>
      <c r="L35" s="53">
        <f>VLOOKUP($D35,Résultats!$B$2:$AZ$251,L$2,FALSE)</f>
        <v>2469.4525039999999</v>
      </c>
      <c r="M35" s="53">
        <f>VLOOKUP($D35,Résultats!$B$2:$AZ$251,M$2,FALSE)</f>
        <v>2411.4754370000001</v>
      </c>
      <c r="N35" s="53">
        <f>VLOOKUP($D35,Résultats!$B$2:$AZ$251,N$2,FALSE)</f>
        <v>2356.8018969999998</v>
      </c>
      <c r="O35" s="53">
        <f>VLOOKUP($D35,Résultats!$B$2:$AZ$251,O$2,FALSE)</f>
        <v>2328.4202959999998</v>
      </c>
      <c r="P35" s="53">
        <f>VLOOKUP($D35,Résultats!$B$2:$AZ$251,P$2,FALSE)</f>
        <v>2289.4998639999999</v>
      </c>
      <c r="Q35" s="53">
        <f>VLOOKUP($D35,Résultats!$B$2:$AZ$251,Q$2,FALSE)</f>
        <v>2238.4437280000002</v>
      </c>
      <c r="R35" s="53">
        <f>VLOOKUP($D35,Résultats!$B$2:$AZ$251,R$2,FALSE)</f>
        <v>2170.6902009999999</v>
      </c>
      <c r="S35" s="53">
        <f>VLOOKUP($D35,Résultats!$B$2:$AZ$251,S$2,FALSE)</f>
        <v>2084.0907050000001</v>
      </c>
      <c r="T35" s="53">
        <f>VLOOKUP($D35,Résultats!$B$2:$AZ$251,T$2,FALSE)</f>
        <v>1986.567591</v>
      </c>
      <c r="U35" s="53">
        <f>VLOOKUP($D35,Résultats!$B$2:$AZ$251,U$2,FALSE)</f>
        <v>1879.3206359999999</v>
      </c>
      <c r="V35" s="53">
        <f>VLOOKUP($D35,Résultats!$B$2:$AZ$251,V$2,FALSE)</f>
        <v>1764.435072</v>
      </c>
      <c r="W35" s="53">
        <f>VLOOKUP($D35,Résultats!$B$2:$AZ$251,W$2,FALSE)</f>
        <v>1644.089035</v>
      </c>
      <c r="X35" s="53">
        <f>VLOOKUP($D35,Résultats!$B$2:$AZ$251,X$2,FALSE)</f>
        <v>1520.819561</v>
      </c>
      <c r="Y35" s="53">
        <f>VLOOKUP($D35,Résultats!$B$2:$AZ$251,Y$2,FALSE)</f>
        <v>1396.340909</v>
      </c>
      <c r="Z35" s="53">
        <f>VLOOKUP($D35,Résultats!$B$2:$AZ$251,Z$2,FALSE)</f>
        <v>1272.8224560000001</v>
      </c>
      <c r="AA35" s="53">
        <f>VLOOKUP($D35,Résultats!$B$2:$AZ$251,AA$2,FALSE)</f>
        <v>1151.6246960000001</v>
      </c>
      <c r="AB35" s="53">
        <f>VLOOKUP($D35,Résultats!$B$2:$AZ$251,AB$2,FALSE)</f>
        <v>1034.5111320000001</v>
      </c>
      <c r="AC35" s="53">
        <f>VLOOKUP($D35,Résultats!$B$2:$AZ$251,AC$2,FALSE)</f>
        <v>922.61152549999997</v>
      </c>
      <c r="AD35" s="53">
        <f>VLOOKUP($D35,Résultats!$B$2:$AZ$251,AD$2,FALSE)</f>
        <v>816.53625829999999</v>
      </c>
      <c r="AE35" s="53">
        <f>VLOOKUP($D35,Résultats!$B$2:$AZ$251,AE$2,FALSE)</f>
        <v>718.09147870000004</v>
      </c>
      <c r="AF35" s="53">
        <f>VLOOKUP($D35,Résultats!$B$2:$AZ$251,AF$2,FALSE)</f>
        <v>627.54906589999996</v>
      </c>
      <c r="AG35" s="53">
        <f>VLOOKUP($D35,Résultats!$B$2:$AZ$251,AG$2,FALSE)</f>
        <v>545.26325799999995</v>
      </c>
      <c r="AH35" s="53">
        <f>VLOOKUP($D35,Résultats!$B$2:$AZ$251,AH$2,FALSE)</f>
        <v>471.13897309999999</v>
      </c>
      <c r="AI35" s="53">
        <f>VLOOKUP($D35,Résultats!$B$2:$AZ$251,AI$2,FALSE)</f>
        <v>404.88750759999999</v>
      </c>
      <c r="AJ35" s="53">
        <f>VLOOKUP($D35,Résultats!$B$2:$AZ$251,AJ$2,FALSE)</f>
        <v>346.5108808</v>
      </c>
      <c r="AK35" s="53">
        <f>VLOOKUP($D35,Résultats!$B$2:$AZ$251,AK$2,FALSE)</f>
        <v>295.42439519999999</v>
      </c>
      <c r="AL35" s="53">
        <f>VLOOKUP($D35,Résultats!$B$2:$AZ$251,AL$2,FALSE)</f>
        <v>251.03435260000001</v>
      </c>
      <c r="AM35" s="213">
        <f>VLOOKUP($D35,Résultats!$B$2:$AZ$251,AM$2,FALSE)</f>
        <v>212.8095878</v>
      </c>
    </row>
    <row r="36" spans="2:39" x14ac:dyDescent="0.2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85.239880589999999</v>
      </c>
      <c r="G36" s="25">
        <f>VLOOKUP($D36,Résultats!$B$2:$AZ$251,G$2,FALSE)</f>
        <v>130.41012259999999</v>
      </c>
      <c r="H36" s="25">
        <f>VLOOKUP($D36,Résultats!$B$2:$AZ$251,H$2,FALSE)</f>
        <v>133.9410719</v>
      </c>
      <c r="I36" s="25">
        <f>VLOOKUP($D36,Résultats!$B$2:$AZ$251,I$2,FALSE)</f>
        <v>184.53004379999999</v>
      </c>
      <c r="J36" s="25">
        <f>VLOOKUP($D36,Résultats!$B$2:$AZ$251,J$2,FALSE)</f>
        <v>170.763747</v>
      </c>
      <c r="K36" s="25">
        <f>VLOOKUP($D36,Résultats!$B$2:$AZ$251,K$2,FALSE)</f>
        <v>182.99123420000001</v>
      </c>
      <c r="L36" s="25">
        <f>VLOOKUP($D36,Résultats!$B$2:$AZ$251,L$2,FALSE)</f>
        <v>197.16960030000001</v>
      </c>
      <c r="M36" s="25">
        <f>VLOOKUP($D36,Résultats!$B$2:$AZ$251,M$2,FALSE)</f>
        <v>210.5908024</v>
      </c>
      <c r="N36" s="25">
        <f>VLOOKUP($D36,Résultats!$B$2:$AZ$251,N$2,FALSE)</f>
        <v>223.1946987</v>
      </c>
      <c r="O36" s="25">
        <f>VLOOKUP($D36,Résultats!$B$2:$AZ$251,O$2,FALSE)</f>
        <v>232.21068890000001</v>
      </c>
      <c r="P36" s="25">
        <f>VLOOKUP($D36,Résultats!$B$2:$AZ$251,P$2,FALSE)</f>
        <v>237.2892909</v>
      </c>
      <c r="Q36" s="25">
        <f>VLOOKUP($D36,Résultats!$B$2:$AZ$251,Q$2,FALSE)</f>
        <v>240.1367807</v>
      </c>
      <c r="R36" s="25">
        <f>VLOOKUP($D36,Résultats!$B$2:$AZ$251,R$2,FALSE)</f>
        <v>240.45270450000001</v>
      </c>
      <c r="S36" s="25">
        <f>VLOOKUP($D36,Résultats!$B$2:$AZ$251,S$2,FALSE)</f>
        <v>238.13748989999999</v>
      </c>
      <c r="T36" s="25">
        <f>VLOOKUP($D36,Résultats!$B$2:$AZ$251,T$2,FALSE)</f>
        <v>234.12089330000001</v>
      </c>
      <c r="U36" s="25">
        <f>VLOOKUP($D36,Résultats!$B$2:$AZ$251,U$2,FALSE)</f>
        <v>228.4982818</v>
      </c>
      <c r="V36" s="25">
        <f>VLOOKUP($D36,Résultats!$B$2:$AZ$251,V$2,FALSE)</f>
        <v>221.4269506</v>
      </c>
      <c r="W36" s="25">
        <f>VLOOKUP($D36,Résultats!$B$2:$AZ$251,W$2,FALSE)</f>
        <v>213.0256503</v>
      </c>
      <c r="X36" s="25">
        <f>VLOOKUP($D36,Résultats!$B$2:$AZ$251,X$2,FALSE)</f>
        <v>203.4534036</v>
      </c>
      <c r="Y36" s="25">
        <f>VLOOKUP($D36,Résultats!$B$2:$AZ$251,Y$2,FALSE)</f>
        <v>192.81813750000001</v>
      </c>
      <c r="Z36" s="25">
        <f>VLOOKUP($D36,Résultats!$B$2:$AZ$251,Z$2,FALSE)</f>
        <v>181.26231129999999</v>
      </c>
      <c r="AA36" s="25">
        <f>VLOOKUP($D36,Résultats!$B$2:$AZ$251,AA$2,FALSE)</f>
        <v>168.95401079999999</v>
      </c>
      <c r="AB36" s="25">
        <f>VLOOKUP($D36,Résultats!$B$2:$AZ$251,AB$2,FALSE)</f>
        <v>156.24058199999999</v>
      </c>
      <c r="AC36" s="25">
        <f>VLOOKUP($D36,Résultats!$B$2:$AZ$251,AC$2,FALSE)</f>
        <v>143.3421974</v>
      </c>
      <c r="AD36" s="25">
        <f>VLOOKUP($D36,Résultats!$B$2:$AZ$251,AD$2,FALSE)</f>
        <v>130.86866839999999</v>
      </c>
      <c r="AE36" s="25">
        <f>VLOOKUP($D36,Résultats!$B$2:$AZ$251,AE$2,FALSE)</f>
        <v>118.7488424</v>
      </c>
      <c r="AF36" s="25">
        <f>VLOOKUP($D36,Résultats!$B$2:$AZ$251,AF$2,FALSE)</f>
        <v>107.0605734</v>
      </c>
      <c r="AG36" s="25">
        <f>VLOOKUP($D36,Résultats!$B$2:$AZ$251,AG$2,FALSE)</f>
        <v>95.971584320000005</v>
      </c>
      <c r="AH36" s="25">
        <f>VLOOKUP($D36,Résultats!$B$2:$AZ$251,AH$2,FALSE)</f>
        <v>85.575712679999995</v>
      </c>
      <c r="AI36" s="25">
        <f>VLOOKUP($D36,Résultats!$B$2:$AZ$251,AI$2,FALSE)</f>
        <v>76.030336840000004</v>
      </c>
      <c r="AJ36" s="25">
        <f>VLOOKUP($D36,Résultats!$B$2:$AZ$251,AJ$2,FALSE)</f>
        <v>67.312469350000001</v>
      </c>
      <c r="AK36" s="25">
        <f>VLOOKUP($D36,Résultats!$B$2:$AZ$251,AK$2,FALSE)</f>
        <v>59.383268819999998</v>
      </c>
      <c r="AL36" s="25">
        <f>VLOOKUP($D36,Résultats!$B$2:$AZ$251,AL$2,FALSE)</f>
        <v>52.21642361</v>
      </c>
      <c r="AM36" s="102">
        <f>VLOOKUP($D36,Résultats!$B$2:$AZ$251,AM$2,FALSE)</f>
        <v>45.803742020000001</v>
      </c>
    </row>
    <row r="37" spans="2:39" x14ac:dyDescent="0.2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531.65774829999998</v>
      </c>
      <c r="G37" s="25">
        <f>VLOOKUP($D37,Résultats!$B$2:$AZ$251,G$2,FALSE)</f>
        <v>545.63835540000002</v>
      </c>
      <c r="H37" s="25">
        <f>VLOOKUP($D37,Résultats!$B$2:$AZ$251,H$2,FALSE)</f>
        <v>543.55750899999998</v>
      </c>
      <c r="I37" s="25">
        <f>VLOOKUP($D37,Résultats!$B$2:$AZ$251,I$2,FALSE)</f>
        <v>577.91426579999995</v>
      </c>
      <c r="J37" s="25">
        <f>VLOOKUP($D37,Résultats!$B$2:$AZ$251,J$2,FALSE)</f>
        <v>546.27106409999999</v>
      </c>
      <c r="K37" s="25">
        <f>VLOOKUP($D37,Résultats!$B$2:$AZ$251,K$2,FALSE)</f>
        <v>518.82764940000004</v>
      </c>
      <c r="L37" s="25">
        <f>VLOOKUP($D37,Résultats!$B$2:$AZ$251,L$2,FALSE)</f>
        <v>512.37211190000005</v>
      </c>
      <c r="M37" s="25">
        <f>VLOOKUP($D37,Résultats!$B$2:$AZ$251,M$2,FALSE)</f>
        <v>501.60531079999998</v>
      </c>
      <c r="N37" s="25">
        <f>VLOOKUP($D37,Résultats!$B$2:$AZ$251,N$2,FALSE)</f>
        <v>490.72158350000001</v>
      </c>
      <c r="O37" s="25">
        <f>VLOOKUP($D37,Résultats!$B$2:$AZ$251,O$2,FALSE)</f>
        <v>486.2033654</v>
      </c>
      <c r="P37" s="25">
        <f>VLOOKUP($D37,Résultats!$B$2:$AZ$251,P$2,FALSE)</f>
        <v>478.9933097</v>
      </c>
      <c r="Q37" s="25">
        <f>VLOOKUP($D37,Résultats!$B$2:$AZ$251,Q$2,FALSE)</f>
        <v>469.1148647</v>
      </c>
      <c r="R37" s="25">
        <f>VLOOKUP($D37,Résultats!$B$2:$AZ$251,R$2,FALSE)</f>
        <v>455.59527279999998</v>
      </c>
      <c r="S37" s="25">
        <f>VLOOKUP($D37,Résultats!$B$2:$AZ$251,S$2,FALSE)</f>
        <v>438.01100020000001</v>
      </c>
      <c r="T37" s="25">
        <f>VLOOKUP($D37,Résultats!$B$2:$AZ$251,T$2,FALSE)</f>
        <v>418.05045230000002</v>
      </c>
      <c r="U37" s="25">
        <f>VLOOKUP($D37,Résultats!$B$2:$AZ$251,U$2,FALSE)</f>
        <v>395.97357849999997</v>
      </c>
      <c r="V37" s="25">
        <f>VLOOKUP($D37,Résultats!$B$2:$AZ$251,V$2,FALSE)</f>
        <v>372.21935450000001</v>
      </c>
      <c r="W37" s="25">
        <f>VLOOKUP($D37,Résultats!$B$2:$AZ$251,W$2,FALSE)</f>
        <v>347.23475869999999</v>
      </c>
      <c r="X37" s="25">
        <f>VLOOKUP($D37,Résultats!$B$2:$AZ$251,X$2,FALSE)</f>
        <v>321.54008370000003</v>
      </c>
      <c r="Y37" s="25">
        <f>VLOOKUP($D37,Résultats!$B$2:$AZ$251,Y$2,FALSE)</f>
        <v>295.49280590000001</v>
      </c>
      <c r="Z37" s="25">
        <f>VLOOKUP($D37,Résultats!$B$2:$AZ$251,Z$2,FALSE)</f>
        <v>269.54137109999999</v>
      </c>
      <c r="AA37" s="25">
        <f>VLOOKUP($D37,Résultats!$B$2:$AZ$251,AA$2,FALSE)</f>
        <v>243.98507240000001</v>
      </c>
      <c r="AB37" s="25">
        <f>VLOOKUP($D37,Résultats!$B$2:$AZ$251,AB$2,FALSE)</f>
        <v>219.2246332</v>
      </c>
      <c r="AC37" s="25">
        <f>VLOOKUP($D37,Résultats!$B$2:$AZ$251,AC$2,FALSE)</f>
        <v>195.51548260000001</v>
      </c>
      <c r="AD37" s="25">
        <f>VLOOKUP($D37,Résultats!$B$2:$AZ$251,AD$2,FALSE)</f>
        <v>172.8597274</v>
      </c>
      <c r="AE37" s="25">
        <f>VLOOKUP($D37,Résultats!$B$2:$AZ$251,AE$2,FALSE)</f>
        <v>151.8060831</v>
      </c>
      <c r="AF37" s="25">
        <f>VLOOKUP($D37,Résultats!$B$2:$AZ$251,AF$2,FALSE)</f>
        <v>132.4332441</v>
      </c>
      <c r="AG37" s="25">
        <f>VLOOKUP($D37,Résultats!$B$2:$AZ$251,AG$2,FALSE)</f>
        <v>114.8311712</v>
      </c>
      <c r="AH37" s="25">
        <f>VLOOKUP($D37,Résultats!$B$2:$AZ$251,AH$2,FALSE)</f>
        <v>98.986060800000004</v>
      </c>
      <c r="AI37" s="25">
        <f>VLOOKUP($D37,Résultats!$B$2:$AZ$251,AI$2,FALSE)</f>
        <v>84.792750580000003</v>
      </c>
      <c r="AJ37" s="25">
        <f>VLOOKUP($D37,Résultats!$B$2:$AZ$251,AJ$2,FALSE)</f>
        <v>72.297372809999999</v>
      </c>
      <c r="AK37" s="25">
        <f>VLOOKUP($D37,Résultats!$B$2:$AZ$251,AK$2,FALSE)</f>
        <v>61.376764420000001</v>
      </c>
      <c r="AL37" s="25">
        <f>VLOOKUP($D37,Résultats!$B$2:$AZ$251,AL$2,FALSE)</f>
        <v>51.903710650000001</v>
      </c>
      <c r="AM37" s="102">
        <f>VLOOKUP($D37,Résultats!$B$2:$AZ$251,AM$2,FALSE)</f>
        <v>43.762432320000002</v>
      </c>
    </row>
    <row r="38" spans="2:39" x14ac:dyDescent="0.2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787.13049390000003</v>
      </c>
      <c r="G38" s="25">
        <f>VLOOKUP($D38,Résultats!$B$2:$AZ$251,G$2,FALSE)</f>
        <v>780.68983860000003</v>
      </c>
      <c r="H38" s="25">
        <f>VLOOKUP($D38,Résultats!$B$2:$AZ$251,H$2,FALSE)</f>
        <v>775.77030009999999</v>
      </c>
      <c r="I38" s="25">
        <f>VLOOKUP($D38,Résultats!$B$2:$AZ$251,I$2,FALSE)</f>
        <v>797.63462489999995</v>
      </c>
      <c r="J38" s="25">
        <f>VLOOKUP($D38,Résultats!$B$2:$AZ$251,J$2,FALSE)</f>
        <v>772.70122790000005</v>
      </c>
      <c r="K38" s="25">
        <f>VLOOKUP($D38,Résultats!$B$2:$AZ$251,K$2,FALSE)</f>
        <v>720.91154329999995</v>
      </c>
      <c r="L38" s="25">
        <f>VLOOKUP($D38,Résultats!$B$2:$AZ$251,L$2,FALSE)</f>
        <v>706.01111839999999</v>
      </c>
      <c r="M38" s="25">
        <f>VLOOKUP($D38,Résultats!$B$2:$AZ$251,M$2,FALSE)</f>
        <v>685.11748850000004</v>
      </c>
      <c r="N38" s="25">
        <f>VLOOKUP($D38,Résultats!$B$2:$AZ$251,N$2,FALSE)</f>
        <v>665.16815369999995</v>
      </c>
      <c r="O38" s="25">
        <f>VLOOKUP($D38,Résultats!$B$2:$AZ$251,O$2,FALSE)</f>
        <v>654.23026770000001</v>
      </c>
      <c r="P38" s="25">
        <f>VLOOKUP($D38,Résultats!$B$2:$AZ$251,P$2,FALSE)</f>
        <v>640.97221879999995</v>
      </c>
      <c r="Q38" s="25">
        <f>VLOOKUP($D38,Résultats!$B$2:$AZ$251,Q$2,FALSE)</f>
        <v>624.51830500000005</v>
      </c>
      <c r="R38" s="25">
        <f>VLOOKUP($D38,Résultats!$B$2:$AZ$251,R$2,FALSE)</f>
        <v>603.55487540000001</v>
      </c>
      <c r="S38" s="25">
        <f>VLOOKUP($D38,Résultats!$B$2:$AZ$251,S$2,FALSE)</f>
        <v>577.45641890000002</v>
      </c>
      <c r="T38" s="25">
        <f>VLOOKUP($D38,Résultats!$B$2:$AZ$251,T$2,FALSE)</f>
        <v>548.41724529999999</v>
      </c>
      <c r="U38" s="25">
        <f>VLOOKUP($D38,Résultats!$B$2:$AZ$251,U$2,FALSE)</f>
        <v>516.78486539999994</v>
      </c>
      <c r="V38" s="25">
        <f>VLOOKUP($D38,Résultats!$B$2:$AZ$251,V$2,FALSE)</f>
        <v>483.16297320000001</v>
      </c>
      <c r="W38" s="25">
        <f>VLOOKUP($D38,Résultats!$B$2:$AZ$251,W$2,FALSE)</f>
        <v>448.1964595</v>
      </c>
      <c r="X38" s="25">
        <f>VLOOKUP($D38,Résultats!$B$2:$AZ$251,X$2,FALSE)</f>
        <v>412.63279349999999</v>
      </c>
      <c r="Y38" s="25">
        <f>VLOOKUP($D38,Résultats!$B$2:$AZ$251,Y$2,FALSE)</f>
        <v>376.98143219999997</v>
      </c>
      <c r="Z38" s="25">
        <f>VLOOKUP($D38,Résultats!$B$2:$AZ$251,Z$2,FALSE)</f>
        <v>341.88657540000003</v>
      </c>
      <c r="AA38" s="25">
        <f>VLOOKUP($D38,Résultats!$B$2:$AZ$251,AA$2,FALSE)</f>
        <v>307.73278299999998</v>
      </c>
      <c r="AB38" s="25">
        <f>VLOOKUP($D38,Résultats!$B$2:$AZ$251,AB$2,FALSE)</f>
        <v>274.972373</v>
      </c>
      <c r="AC38" s="25">
        <f>VLOOKUP($D38,Résultats!$B$2:$AZ$251,AC$2,FALSE)</f>
        <v>243.89790210000001</v>
      </c>
      <c r="AD38" s="25">
        <f>VLOOKUP($D38,Résultats!$B$2:$AZ$251,AD$2,FALSE)</f>
        <v>214.51301090000001</v>
      </c>
      <c r="AE38" s="25">
        <f>VLOOKUP($D38,Résultats!$B$2:$AZ$251,AE$2,FALSE)</f>
        <v>187.4104849</v>
      </c>
      <c r="AF38" s="25">
        <f>VLOOKUP($D38,Résultats!$B$2:$AZ$251,AF$2,FALSE)</f>
        <v>162.65516030000001</v>
      </c>
      <c r="AG38" s="25">
        <f>VLOOKUP($D38,Résultats!$B$2:$AZ$251,AG$2,FALSE)</f>
        <v>140.30632869999999</v>
      </c>
      <c r="AH38" s="25">
        <f>VLOOKUP($D38,Résultats!$B$2:$AZ$251,AH$2,FALSE)</f>
        <v>120.30505770000001</v>
      </c>
      <c r="AI38" s="25">
        <f>VLOOKUP($D38,Résultats!$B$2:$AZ$251,AI$2,FALSE)</f>
        <v>102.5116392</v>
      </c>
      <c r="AJ38" s="25">
        <f>VLOOKUP($D38,Résultats!$B$2:$AZ$251,AJ$2,FALSE)</f>
        <v>86.933855320000006</v>
      </c>
      <c r="AK38" s="25">
        <f>VLOOKUP($D38,Résultats!$B$2:$AZ$251,AK$2,FALSE)</f>
        <v>73.401788920000001</v>
      </c>
      <c r="AL38" s="25">
        <f>VLOOKUP($D38,Résultats!$B$2:$AZ$251,AL$2,FALSE)</f>
        <v>61.737721639999997</v>
      </c>
      <c r="AM38" s="102">
        <f>VLOOKUP($D38,Résultats!$B$2:$AZ$251,AM$2,FALSE)</f>
        <v>51.776763389999999</v>
      </c>
    </row>
    <row r="39" spans="2:39" x14ac:dyDescent="0.2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742.97775239999999</v>
      </c>
      <c r="G39" s="25">
        <f>VLOOKUP($D39,Résultats!$B$2:$AZ$251,G$2,FALSE)</f>
        <v>719.43992820000005</v>
      </c>
      <c r="H39" s="25">
        <f>VLOOKUP($D39,Résultats!$B$2:$AZ$251,H$2,FALSE)</f>
        <v>718.3943117</v>
      </c>
      <c r="I39" s="25">
        <f>VLOOKUP($D39,Résultats!$B$2:$AZ$251,I$2,FALSE)</f>
        <v>714.55765689999998</v>
      </c>
      <c r="J39" s="25">
        <f>VLOOKUP($D39,Résultats!$B$2:$AZ$251,J$2,FALSE)</f>
        <v>721.37348989999998</v>
      </c>
      <c r="K39" s="25">
        <f>VLOOKUP($D39,Résultats!$B$2:$AZ$251,K$2,FALSE)</f>
        <v>665.00145039999995</v>
      </c>
      <c r="L39" s="25">
        <f>VLOOKUP($D39,Résultats!$B$2:$AZ$251,L$2,FALSE)</f>
        <v>648.16376060000005</v>
      </c>
      <c r="M39" s="25">
        <f>VLOOKUP($D39,Résultats!$B$2:$AZ$251,M$2,FALSE)</f>
        <v>625.82572860000005</v>
      </c>
      <c r="N39" s="25">
        <f>VLOOKUP($D39,Résultats!$B$2:$AZ$251,N$2,FALSE)</f>
        <v>604.8736801</v>
      </c>
      <c r="O39" s="25">
        <f>VLOOKUP($D39,Résultats!$B$2:$AZ$251,O$2,FALSE)</f>
        <v>592.62504249999995</v>
      </c>
      <c r="P39" s="25">
        <f>VLOOKUP($D39,Résultats!$B$2:$AZ$251,P$2,FALSE)</f>
        <v>578.91516220000005</v>
      </c>
      <c r="Q39" s="25">
        <f>VLOOKUP($D39,Résultats!$B$2:$AZ$251,Q$2,FALSE)</f>
        <v>562.52260020000006</v>
      </c>
      <c r="R39" s="25">
        <f>VLOOKUP($D39,Résultats!$B$2:$AZ$251,R$2,FALSE)</f>
        <v>542.24341449999997</v>
      </c>
      <c r="S39" s="25">
        <f>VLOOKUP($D39,Résultats!$B$2:$AZ$251,S$2,FALSE)</f>
        <v>517.4834085</v>
      </c>
      <c r="T39" s="25">
        <f>VLOOKUP($D39,Résultats!$B$2:$AZ$251,T$2,FALSE)</f>
        <v>490.19548150000003</v>
      </c>
      <c r="U39" s="25">
        <f>VLOOKUP($D39,Résultats!$B$2:$AZ$251,U$2,FALSE)</f>
        <v>460.69411409999998</v>
      </c>
      <c r="V39" s="25">
        <f>VLOOKUP($D39,Résultats!$B$2:$AZ$251,V$2,FALSE)</f>
        <v>429.53207200000003</v>
      </c>
      <c r="W39" s="25">
        <f>VLOOKUP($D39,Résultats!$B$2:$AZ$251,W$2,FALSE)</f>
        <v>397.31074999999998</v>
      </c>
      <c r="X39" s="25">
        <f>VLOOKUP($D39,Résultats!$B$2:$AZ$251,X$2,FALSE)</f>
        <v>364.72376850000001</v>
      </c>
      <c r="Y39" s="25">
        <f>VLOOKUP($D39,Résultats!$B$2:$AZ$251,Y$2,FALSE)</f>
        <v>332.24021750000003</v>
      </c>
      <c r="Z39" s="25">
        <f>VLOOKUP($D39,Résultats!$B$2:$AZ$251,Z$2,FALSE)</f>
        <v>300.45322299999998</v>
      </c>
      <c r="AA39" s="25">
        <f>VLOOKUP($D39,Résultats!$B$2:$AZ$251,AA$2,FALSE)</f>
        <v>269.69718690000002</v>
      </c>
      <c r="AB39" s="25">
        <f>VLOOKUP($D39,Résultats!$B$2:$AZ$251,AB$2,FALSE)</f>
        <v>240.3419328</v>
      </c>
      <c r="AC39" s="25">
        <f>VLOOKUP($D39,Résultats!$B$2:$AZ$251,AC$2,FALSE)</f>
        <v>212.62693669999999</v>
      </c>
      <c r="AD39" s="25">
        <f>VLOOKUP($D39,Résultats!$B$2:$AZ$251,AD$2,FALSE)</f>
        <v>186.53532340000001</v>
      </c>
      <c r="AE39" s="25">
        <f>VLOOKUP($D39,Résultats!$B$2:$AZ$251,AE$2,FALSE)</f>
        <v>162.56123009999999</v>
      </c>
      <c r="AF39" s="25">
        <f>VLOOKUP($D39,Résultats!$B$2:$AZ$251,AF$2,FALSE)</f>
        <v>140.74516180000001</v>
      </c>
      <c r="AG39" s="25">
        <f>VLOOKUP($D39,Résultats!$B$2:$AZ$251,AG$2,FALSE)</f>
        <v>121.1152834</v>
      </c>
      <c r="AH39" s="25">
        <f>VLOOKUP($D39,Résultats!$B$2:$AZ$251,AH$2,FALSE)</f>
        <v>103.60126150000001</v>
      </c>
      <c r="AI39" s="25">
        <f>VLOOKUP($D39,Résultats!$B$2:$AZ$251,AI$2,FALSE)</f>
        <v>88.07130497</v>
      </c>
      <c r="AJ39" s="25">
        <f>VLOOKUP($D39,Résultats!$B$2:$AZ$251,AJ$2,FALSE)</f>
        <v>74.514987849999997</v>
      </c>
      <c r="AK39" s="25">
        <f>VLOOKUP($D39,Résultats!$B$2:$AZ$251,AK$2,FALSE)</f>
        <v>62.775459980000001</v>
      </c>
      <c r="AL39" s="25">
        <f>VLOOKUP($D39,Résultats!$B$2:$AZ$251,AL$2,FALSE)</f>
        <v>52.688404830000003</v>
      </c>
      <c r="AM39" s="102">
        <f>VLOOKUP($D39,Résultats!$B$2:$AZ$251,AM$2,FALSE)</f>
        <v>44.100770500000003</v>
      </c>
    </row>
    <row r="40" spans="2:39" x14ac:dyDescent="0.2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442.73978349999999</v>
      </c>
      <c r="G40" s="25">
        <f>VLOOKUP($D40,Résultats!$B$2:$AZ$251,G$2,FALSE)</f>
        <v>406.1719961</v>
      </c>
      <c r="H40" s="25">
        <f>VLOOKUP($D40,Résultats!$B$2:$AZ$251,H$2,FALSE)</f>
        <v>396.2441384</v>
      </c>
      <c r="I40" s="25">
        <f>VLOOKUP($D40,Résultats!$B$2:$AZ$251,I$2,FALSE)</f>
        <v>372.31322540000002</v>
      </c>
      <c r="J40" s="25">
        <f>VLOOKUP($D40,Résultats!$B$2:$AZ$251,J$2,FALSE)</f>
        <v>391.7494428</v>
      </c>
      <c r="K40" s="25">
        <f>VLOOKUP($D40,Résultats!$B$2:$AZ$251,K$2,FALSE)</f>
        <v>341.02997379999999</v>
      </c>
      <c r="L40" s="25">
        <f>VLOOKUP($D40,Résultats!$B$2:$AZ$251,L$2,FALSE)</f>
        <v>329.7485456</v>
      </c>
      <c r="M40" s="25">
        <f>VLOOKUP($D40,Résultats!$B$2:$AZ$251,M$2,FALSE)</f>
        <v>315.8921062</v>
      </c>
      <c r="N40" s="25">
        <f>VLOOKUP($D40,Résultats!$B$2:$AZ$251,N$2,FALSE)</f>
        <v>303.41681560000001</v>
      </c>
      <c r="O40" s="25">
        <f>VLOOKUP($D40,Résultats!$B$2:$AZ$251,O$2,FALSE)</f>
        <v>295.5800107</v>
      </c>
      <c r="P40" s="25">
        <f>VLOOKUP($D40,Résultats!$B$2:$AZ$251,P$2,FALSE)</f>
        <v>287.58138400000001</v>
      </c>
      <c r="Q40" s="25">
        <f>VLOOKUP($D40,Résultats!$B$2:$AZ$251,Q$2,FALSE)</f>
        <v>278.44944930000003</v>
      </c>
      <c r="R40" s="25">
        <f>VLOOKUP($D40,Résultats!$B$2:$AZ$251,R$2,FALSE)</f>
        <v>267.56531630000001</v>
      </c>
      <c r="S40" s="25">
        <f>VLOOKUP($D40,Résultats!$B$2:$AZ$251,S$2,FALSE)</f>
        <v>254.60401179999999</v>
      </c>
      <c r="T40" s="25">
        <f>VLOOKUP($D40,Résultats!$B$2:$AZ$251,T$2,FALSE)</f>
        <v>240.51004570000001</v>
      </c>
      <c r="U40" s="25">
        <f>VLOOKUP($D40,Résultats!$B$2:$AZ$251,U$2,FALSE)</f>
        <v>225.43493219999999</v>
      </c>
      <c r="V40" s="25">
        <f>VLOOKUP($D40,Résultats!$B$2:$AZ$251,V$2,FALSE)</f>
        <v>209.65266170000001</v>
      </c>
      <c r="W40" s="25">
        <f>VLOOKUP($D40,Résultats!$B$2:$AZ$251,W$2,FALSE)</f>
        <v>193.4659877</v>
      </c>
      <c r="X40" s="25">
        <f>VLOOKUP($D40,Résultats!$B$2:$AZ$251,X$2,FALSE)</f>
        <v>177.21967309999999</v>
      </c>
      <c r="Y40" s="25">
        <f>VLOOKUP($D40,Résultats!$B$2:$AZ$251,Y$2,FALSE)</f>
        <v>161.13897249999999</v>
      </c>
      <c r="Z40" s="25">
        <f>VLOOKUP($D40,Résultats!$B$2:$AZ$251,Z$2,FALSE)</f>
        <v>145.50766010000001</v>
      </c>
      <c r="AA40" s="25">
        <f>VLOOKUP($D40,Résultats!$B$2:$AZ$251,AA$2,FALSE)</f>
        <v>130.4703499</v>
      </c>
      <c r="AB40" s="25">
        <f>VLOOKUP($D40,Résultats!$B$2:$AZ$251,AB$2,FALSE)</f>
        <v>116.1829812</v>
      </c>
      <c r="AC40" s="25">
        <f>VLOOKUP($D40,Résultats!$B$2:$AZ$251,AC$2,FALSE)</f>
        <v>102.7444091</v>
      </c>
      <c r="AD40" s="25">
        <f>VLOOKUP($D40,Résultats!$B$2:$AZ$251,AD$2,FALSE)</f>
        <v>90.158559280000006</v>
      </c>
      <c r="AE40" s="25">
        <f>VLOOKUP($D40,Résultats!$B$2:$AZ$251,AE$2,FALSE)</f>
        <v>78.622781540000005</v>
      </c>
      <c r="AF40" s="25">
        <f>VLOOKUP($D40,Résultats!$B$2:$AZ$251,AF$2,FALSE)</f>
        <v>68.144053099999894</v>
      </c>
      <c r="AG40" s="25">
        <f>VLOOKUP($D40,Résultats!$B$2:$AZ$251,AG$2,FALSE)</f>
        <v>58.726657629999998</v>
      </c>
      <c r="AH40" s="25">
        <f>VLOOKUP($D40,Résultats!$B$2:$AZ$251,AH$2,FALSE)</f>
        <v>50.330801919999999</v>
      </c>
      <c r="AI40" s="25">
        <f>VLOOKUP($D40,Résultats!$B$2:$AZ$251,AI$2,FALSE)</f>
        <v>42.89750634</v>
      </c>
      <c r="AJ40" s="25">
        <f>VLOOKUP($D40,Résultats!$B$2:$AZ$251,AJ$2,FALSE)</f>
        <v>36.410354759999997</v>
      </c>
      <c r="AK40" s="25">
        <f>VLOOKUP($D40,Résultats!$B$2:$AZ$251,AK$2,FALSE)</f>
        <v>30.790509449999998</v>
      </c>
      <c r="AL40" s="25">
        <f>VLOOKUP($D40,Résultats!$B$2:$AZ$251,AL$2,FALSE)</f>
        <v>25.957011430000001</v>
      </c>
      <c r="AM40" s="102">
        <f>VLOOKUP($D40,Résultats!$B$2:$AZ$251,AM$2,FALSE)</f>
        <v>21.835907649999999</v>
      </c>
    </row>
    <row r="41" spans="2:39" x14ac:dyDescent="0.2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121.33862449999999</v>
      </c>
      <c r="G41" s="25">
        <f>VLOOKUP($D41,Résultats!$B$2:$AZ$251,G$2,FALSE)</f>
        <v>109.6310804</v>
      </c>
      <c r="H41" s="25">
        <f>VLOOKUP($D41,Résultats!$B$2:$AZ$251,H$2,FALSE)</f>
        <v>105.0840158</v>
      </c>
      <c r="I41" s="25">
        <f>VLOOKUP($D41,Résultats!$B$2:$AZ$251,I$2,FALSE)</f>
        <v>93.883141820000006</v>
      </c>
      <c r="J41" s="25">
        <f>VLOOKUP($D41,Résultats!$B$2:$AZ$251,J$2,FALSE)</f>
        <v>78.730892549999894</v>
      </c>
      <c r="K41" s="25">
        <f>VLOOKUP($D41,Résultats!$B$2:$AZ$251,K$2,FALSE)</f>
        <v>68.837289200000001</v>
      </c>
      <c r="L41" s="25">
        <f>VLOOKUP($D41,Résultats!$B$2:$AZ$251,L$2,FALSE)</f>
        <v>66.441025060000001</v>
      </c>
      <c r="M41" s="25">
        <f>VLOOKUP($D41,Résultats!$B$2:$AZ$251,M$2,FALSE)</f>
        <v>63.63521918</v>
      </c>
      <c r="N41" s="25">
        <f>VLOOKUP($D41,Résultats!$B$2:$AZ$251,N$2,FALSE)</f>
        <v>61.209508210000003</v>
      </c>
      <c r="O41" s="25">
        <f>VLOOKUP($D41,Résultats!$B$2:$AZ$251,O$2,FALSE)</f>
        <v>59.719698360000002</v>
      </c>
      <c r="P41" s="25">
        <f>VLOOKUP($D41,Résultats!$B$2:$AZ$251,P$2,FALSE)</f>
        <v>58.206295169999997</v>
      </c>
      <c r="Q41" s="25">
        <f>VLOOKUP($D41,Résultats!$B$2:$AZ$251,Q$2,FALSE)</f>
        <v>56.473401279999997</v>
      </c>
      <c r="R41" s="25">
        <f>VLOOKUP($D41,Résultats!$B$2:$AZ$251,R$2,FALSE)</f>
        <v>54.39097202</v>
      </c>
      <c r="S41" s="25">
        <f>VLOOKUP($D41,Résultats!$B$2:$AZ$251,S$2,FALSE)</f>
        <v>51.89077048</v>
      </c>
      <c r="T41" s="25">
        <f>VLOOKUP($D41,Résultats!$B$2:$AZ$251,T$2,FALSE)</f>
        <v>49.163280319999998</v>
      </c>
      <c r="U41" s="25">
        <f>VLOOKUP($D41,Résultats!$B$2:$AZ$251,U$2,FALSE)</f>
        <v>46.23673994</v>
      </c>
      <c r="V41" s="25">
        <f>VLOOKUP($D41,Résultats!$B$2:$AZ$251,V$2,FALSE)</f>
        <v>43.16352912</v>
      </c>
      <c r="W41" s="25">
        <f>VLOOKUP($D41,Résultats!$B$2:$AZ$251,W$2,FALSE)</f>
        <v>40.00015776</v>
      </c>
      <c r="X41" s="25">
        <f>VLOOKUP($D41,Résultats!$B$2:$AZ$251,X$2,FALSE)</f>
        <v>36.810937000000003</v>
      </c>
      <c r="Y41" s="25">
        <f>VLOOKUP($D41,Résultats!$B$2:$AZ$251,Y$2,FALSE)</f>
        <v>33.636755370000003</v>
      </c>
      <c r="Z41" s="25">
        <f>VLOOKUP($D41,Résultats!$B$2:$AZ$251,Z$2,FALSE)</f>
        <v>30.52951436</v>
      </c>
      <c r="AA41" s="25">
        <f>VLOOKUP($D41,Résultats!$B$2:$AZ$251,AA$2,FALSE)</f>
        <v>27.516778890000001</v>
      </c>
      <c r="AB41" s="25">
        <f>VLOOKUP($D41,Résultats!$B$2:$AZ$251,AB$2,FALSE)</f>
        <v>24.633227900000001</v>
      </c>
      <c r="AC41" s="25">
        <f>VLOOKUP($D41,Résultats!$B$2:$AZ$251,AC$2,FALSE)</f>
        <v>21.90059522</v>
      </c>
      <c r="AD41" s="25">
        <f>VLOOKUP($D41,Résultats!$B$2:$AZ$251,AD$2,FALSE)</f>
        <v>19.32698379</v>
      </c>
      <c r="AE41" s="25">
        <f>VLOOKUP($D41,Résultats!$B$2:$AZ$251,AE$2,FALSE)</f>
        <v>16.952241449999999</v>
      </c>
      <c r="AF41" s="25">
        <f>VLOOKUP($D41,Résultats!$B$2:$AZ$251,AF$2,FALSE)</f>
        <v>14.77956092</v>
      </c>
      <c r="AG41" s="25">
        <f>VLOOKUP($D41,Résultats!$B$2:$AZ$251,AG$2,FALSE)</f>
        <v>12.81372622</v>
      </c>
      <c r="AH41" s="25">
        <f>VLOOKUP($D41,Résultats!$B$2:$AZ$251,AH$2,FALSE)</f>
        <v>11.04967886</v>
      </c>
      <c r="AI41" s="25">
        <f>VLOOKUP($D41,Résultats!$B$2:$AZ$251,AI$2,FALSE)</f>
        <v>9.4783756780000008</v>
      </c>
      <c r="AJ41" s="25">
        <f>VLOOKUP($D41,Résultats!$B$2:$AZ$251,AJ$2,FALSE)</f>
        <v>8.098137994</v>
      </c>
      <c r="AK41" s="25">
        <f>VLOOKUP($D41,Résultats!$B$2:$AZ$251,AK$2,FALSE)</f>
        <v>6.8938301879999999</v>
      </c>
      <c r="AL41" s="25">
        <f>VLOOKUP($D41,Résultats!$B$2:$AZ$251,AL$2,FALSE)</f>
        <v>5.8502046590000001</v>
      </c>
      <c r="AM41" s="102">
        <f>VLOOKUP($D41,Résultats!$B$2:$AZ$251,AM$2,FALSE)</f>
        <v>4.9536623359999998</v>
      </c>
    </row>
    <row r="42" spans="2:39" x14ac:dyDescent="0.2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23.911040929999999</v>
      </c>
      <c r="G42" s="57">
        <f>VLOOKUP($D42,Résultats!$B$2:$AZ$251,G$2,FALSE)</f>
        <v>19.15521378</v>
      </c>
      <c r="H42" s="57">
        <f>VLOOKUP($D42,Résultats!$B$2:$AZ$251,H$2,FALSE)</f>
        <v>17.15910942</v>
      </c>
      <c r="I42" s="57">
        <f>VLOOKUP($D42,Résultats!$B$2:$AZ$251,I$2,FALSE)</f>
        <v>14.946996479999999</v>
      </c>
      <c r="J42" s="57">
        <f>VLOOKUP($D42,Résultats!$B$2:$AZ$251,J$2,FALSE)</f>
        <v>12.159028729999999</v>
      </c>
      <c r="K42" s="57">
        <f>VLOOKUP($D42,Résultats!$B$2:$AZ$251,K$2,FALSE)</f>
        <v>10.28520604</v>
      </c>
      <c r="L42" s="57">
        <f>VLOOKUP($D42,Résultats!$B$2:$AZ$251,L$2,FALSE)</f>
        <v>9.5463420019999994</v>
      </c>
      <c r="M42" s="57">
        <f>VLOOKUP($D42,Résultats!$B$2:$AZ$251,M$2,FALSE)</f>
        <v>8.8087816619999995</v>
      </c>
      <c r="N42" s="57">
        <f>VLOOKUP($D42,Résultats!$B$2:$AZ$251,N$2,FALSE)</f>
        <v>8.2174577089999996</v>
      </c>
      <c r="O42" s="57">
        <f>VLOOKUP($D42,Résultats!$B$2:$AZ$251,O$2,FALSE)</f>
        <v>7.8512224479999997</v>
      </c>
      <c r="P42" s="57">
        <f>VLOOKUP($D42,Résultats!$B$2:$AZ$251,P$2,FALSE)</f>
        <v>7.5422029630000003</v>
      </c>
      <c r="Q42" s="57">
        <f>VLOOKUP($D42,Résultats!$B$2:$AZ$251,Q$2,FALSE)</f>
        <v>7.2283264750000003</v>
      </c>
      <c r="R42" s="57">
        <f>VLOOKUP($D42,Résultats!$B$2:$AZ$251,R$2,FALSE)</f>
        <v>6.8876453020000001</v>
      </c>
      <c r="S42" s="57">
        <f>VLOOKUP($D42,Résultats!$B$2:$AZ$251,S$2,FALSE)</f>
        <v>6.5076049930000002</v>
      </c>
      <c r="T42" s="57">
        <f>VLOOKUP($D42,Résultats!$B$2:$AZ$251,T$2,FALSE)</f>
        <v>6.1101922100000001</v>
      </c>
      <c r="U42" s="57">
        <f>VLOOKUP($D42,Résultats!$B$2:$AZ$251,U$2,FALSE)</f>
        <v>5.6981244139999996</v>
      </c>
      <c r="V42" s="57">
        <f>VLOOKUP($D42,Résultats!$B$2:$AZ$251,V$2,FALSE)</f>
        <v>5.2775305560000003</v>
      </c>
      <c r="W42" s="57">
        <f>VLOOKUP($D42,Résultats!$B$2:$AZ$251,W$2,FALSE)</f>
        <v>4.8552712360000001</v>
      </c>
      <c r="X42" s="57">
        <f>VLOOKUP($D42,Résultats!$B$2:$AZ$251,X$2,FALSE)</f>
        <v>4.4389016520000002</v>
      </c>
      <c r="Y42" s="57">
        <f>VLOOKUP($D42,Résultats!$B$2:$AZ$251,Y$2,FALSE)</f>
        <v>4.0325877529999996</v>
      </c>
      <c r="Z42" s="57">
        <f>VLOOKUP($D42,Résultats!$B$2:$AZ$251,Z$2,FALSE)</f>
        <v>3.6418003749999999</v>
      </c>
      <c r="AA42" s="57">
        <f>VLOOKUP($D42,Résultats!$B$2:$AZ$251,AA$2,FALSE)</f>
        <v>3.2685142389999999</v>
      </c>
      <c r="AB42" s="57">
        <f>VLOOKUP($D42,Résultats!$B$2:$AZ$251,AB$2,FALSE)</f>
        <v>2.9154017300000001</v>
      </c>
      <c r="AC42" s="57">
        <f>VLOOKUP($D42,Résultats!$B$2:$AZ$251,AC$2,FALSE)</f>
        <v>2.584002446</v>
      </c>
      <c r="AD42" s="57">
        <f>VLOOKUP($D42,Résultats!$B$2:$AZ$251,AD$2,FALSE)</f>
        <v>2.2739851889999998</v>
      </c>
      <c r="AE42" s="57">
        <f>VLOOKUP($D42,Résultats!$B$2:$AZ$251,AE$2,FALSE)</f>
        <v>1.9898152710000001</v>
      </c>
      <c r="AF42" s="57">
        <f>VLOOKUP($D42,Résultats!$B$2:$AZ$251,AF$2,FALSE)</f>
        <v>1.7313122519999999</v>
      </c>
      <c r="AG42" s="57">
        <f>VLOOKUP($D42,Résultats!$B$2:$AZ$251,AG$2,FALSE)</f>
        <v>1.498506463</v>
      </c>
      <c r="AH42" s="57">
        <f>VLOOKUP($D42,Résultats!$B$2:$AZ$251,AH$2,FALSE)</f>
        <v>1.2903996209999999</v>
      </c>
      <c r="AI42" s="57">
        <f>VLOOKUP($D42,Résultats!$B$2:$AZ$251,AI$2,FALSE)</f>
        <v>1.105593982</v>
      </c>
      <c r="AJ42" s="57">
        <f>VLOOKUP($D42,Résultats!$B$2:$AZ$251,AJ$2,FALSE)</f>
        <v>0.94370273559999995</v>
      </c>
      <c r="AK42" s="57">
        <f>VLOOKUP($D42,Résultats!$B$2:$AZ$251,AK$2,FALSE)</f>
        <v>0.80277346500000002</v>
      </c>
      <c r="AL42" s="57">
        <f>VLOOKUP($D42,Résultats!$B$2:$AZ$251,AL$2,FALSE)</f>
        <v>0.68087579359999995</v>
      </c>
      <c r="AM42" s="215">
        <f>VLOOKUP($D42,Résultats!$B$2:$AZ$251,AM$2,FALSE)</f>
        <v>0.57630962829999999</v>
      </c>
    </row>
    <row r="43" spans="2:39" x14ac:dyDescent="0.2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34516.505700000002</v>
      </c>
      <c r="J43" s="99">
        <f>VLOOKUP($D48,Résultats!$B$2:$AZ$212,J$2,FALSE)</f>
        <v>34701.72423</v>
      </c>
      <c r="K43" s="99">
        <f>VLOOKUP($D48,Résultats!$B$2:$AZ$212,K$2,FALSE)</f>
        <v>34813.928399999997</v>
      </c>
      <c r="L43" s="99">
        <f>VLOOKUP($D48,Résultats!$B$2:$AZ$212,L$2,FALSE)</f>
        <v>34926.64516</v>
      </c>
      <c r="M43" s="99">
        <f>VLOOKUP($D48,Résultats!$B$2:$AZ$212,M$2,FALSE)</f>
        <v>35024.48904</v>
      </c>
      <c r="N43" s="99">
        <f>VLOOKUP($D48,Résultats!$B$2:$AZ$212,N$2,FALSE)</f>
        <v>35120.109700000001</v>
      </c>
      <c r="O43" s="99">
        <f>VLOOKUP($D48,Résultats!$B$2:$AZ$212,O$2,FALSE)</f>
        <v>35254.938289999998</v>
      </c>
      <c r="P43" s="99">
        <f>VLOOKUP($D48,Résultats!$B$2:$AZ$212,P$2,FALSE)</f>
        <v>35424.873809999997</v>
      </c>
      <c r="Q43" s="99">
        <f>VLOOKUP($D48,Résultats!$B$2:$AZ$212,Q$2,FALSE)</f>
        <v>35624.633759999997</v>
      </c>
      <c r="R43" s="99">
        <f>VLOOKUP($D48,Résultats!$B$2:$AZ$212,R$2,FALSE)</f>
        <v>35843.233829999997</v>
      </c>
      <c r="S43" s="99">
        <f>VLOOKUP($D48,Résultats!$B$2:$AZ$212,S$2,FALSE)</f>
        <v>36066.322829999997</v>
      </c>
      <c r="T43" s="99">
        <f>VLOOKUP($D48,Résultats!$B$2:$AZ$212,T$2,FALSE)</f>
        <v>36290.240120000002</v>
      </c>
      <c r="U43" s="99">
        <f>VLOOKUP($D48,Résultats!$B$2:$AZ$212,U$2,FALSE)</f>
        <v>36511.881170000001</v>
      </c>
      <c r="V43" s="99">
        <f>VLOOKUP($D48,Résultats!$B$2:$AZ$212,V$2,FALSE)</f>
        <v>36729.633629999997</v>
      </c>
      <c r="W43" s="99">
        <f>VLOOKUP($D48,Résultats!$B$2:$AZ$212,W$2,FALSE)</f>
        <v>36943.190499999997</v>
      </c>
      <c r="X43" s="99">
        <f>VLOOKUP($D48,Résultats!$B$2:$AZ$212,X$2,FALSE)</f>
        <v>37154.017690000001</v>
      </c>
      <c r="Y43" s="99">
        <f>VLOOKUP($D48,Résultats!$B$2:$AZ$212,Y$2,FALSE)</f>
        <v>37363.609149999997</v>
      </c>
      <c r="Z43" s="99">
        <f>VLOOKUP($D48,Résultats!$B$2:$AZ$212,Z$2,FALSE)</f>
        <v>37574.395879999996</v>
      </c>
      <c r="AA43" s="99">
        <f>VLOOKUP($D48,Résultats!$B$2:$AZ$212,AA$2,FALSE)</f>
        <v>37787.918740000001</v>
      </c>
      <c r="AB43" s="99">
        <f>VLOOKUP($D48,Résultats!$B$2:$AZ$212,AB$2,FALSE)</f>
        <v>38006.045630000001</v>
      </c>
      <c r="AC43" s="99">
        <f>VLOOKUP($D48,Résultats!$B$2:$AZ$212,AC$2,FALSE)</f>
        <v>38229.614000000001</v>
      </c>
      <c r="AD43" s="99">
        <f>VLOOKUP($D48,Résultats!$B$2:$AZ$212,AD$2,FALSE)</f>
        <v>38456.952250000002</v>
      </c>
      <c r="AE43" s="99">
        <f>VLOOKUP($D48,Résultats!$B$2:$AZ$212,AE$2,FALSE)</f>
        <v>38689.395129999997</v>
      </c>
      <c r="AF43" s="99">
        <f>VLOOKUP($D48,Résultats!$B$2:$AZ$212,AF$2,FALSE)</f>
        <v>38926.748019999999</v>
      </c>
      <c r="AG43" s="99">
        <f>VLOOKUP($D48,Résultats!$B$2:$AZ$212,AG$2,FALSE)</f>
        <v>39168.821049999999</v>
      </c>
      <c r="AH43" s="99">
        <f>VLOOKUP($D48,Résultats!$B$2:$AZ$212,AH$2,FALSE)</f>
        <v>39414.350559999999</v>
      </c>
      <c r="AI43" s="99">
        <f>VLOOKUP($D48,Résultats!$B$2:$AZ$212,AI$2,FALSE)</f>
        <v>39660.780610000002</v>
      </c>
      <c r="AJ43" s="99">
        <f>VLOOKUP($D48,Résultats!$B$2:$AZ$212,AJ$2,FALSE)</f>
        <v>39908.190750000002</v>
      </c>
      <c r="AK43" s="99">
        <f>VLOOKUP($D48,Résultats!$B$2:$AZ$212,AK$2,FALSE)</f>
        <v>40156.116139999998</v>
      </c>
      <c r="AL43" s="99">
        <f>VLOOKUP($D48,Résultats!$B$2:$AZ$212,AL$2,FALSE)</f>
        <v>40404.167260000002</v>
      </c>
      <c r="AM43" s="104">
        <f>VLOOKUP($D48,Résultats!$B$2:$AZ$212,AM$2,FALSE)</f>
        <v>40653.753949999998</v>
      </c>
    </row>
    <row r="44" spans="2:39" x14ac:dyDescent="0.2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2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33881.997179999998</v>
      </c>
      <c r="G45" s="25">
        <f>VLOOKUP($D45,Résultats!$B$2:$AZ$212,G$2,FALSE)</f>
        <v>34086.923849999999</v>
      </c>
      <c r="H45" s="25">
        <f>VLOOKUP($D45,Résultats!$B$2:$AZ$212,H$2,FALSE)</f>
        <v>34124.395400000001</v>
      </c>
      <c r="I45" s="25">
        <f>VLOOKUP($D45,Résultats!$B$2:$AZ$212,I$2,FALSE)</f>
        <v>34224.580390000003</v>
      </c>
      <c r="J45" s="25">
        <f>VLOOKUP($D45,Résultats!$B$2:$AZ$212,J$2,FALSE)</f>
        <v>34254.937810000003</v>
      </c>
      <c r="K45" s="25">
        <f>VLOOKUP($D45,Résultats!$B$2:$AZ$212,K$2,FALSE)</f>
        <v>34097.068240000001</v>
      </c>
      <c r="L45" s="25">
        <f>VLOOKUP($D45,Résultats!$B$2:$AZ$212,L$2,FALSE)</f>
        <v>33913.0524</v>
      </c>
      <c r="M45" s="25">
        <f>VLOOKUP($D45,Résultats!$B$2:$AZ$212,M$2,FALSE)</f>
        <v>33685.379789999999</v>
      </c>
      <c r="N45" s="25">
        <f>VLOOKUP($D45,Résultats!$B$2:$AZ$212,N$2,FALSE)</f>
        <v>33420.751349999999</v>
      </c>
      <c r="O45" s="25">
        <f>VLOOKUP($D45,Résultats!$B$2:$AZ$212,O$2,FALSE)</f>
        <v>33148.334970000004</v>
      </c>
      <c r="P45" s="25">
        <f>VLOOKUP($D45,Résultats!$B$2:$AZ$212,P$2,FALSE)</f>
        <v>32858.197870000004</v>
      </c>
      <c r="Q45" s="25">
        <f>VLOOKUP($D45,Résultats!$B$2:$AZ$212,Q$2,FALSE)</f>
        <v>32539.5834</v>
      </c>
      <c r="R45" s="25">
        <f>VLOOKUP($D45,Résultats!$B$2:$AZ$212,R$2,FALSE)</f>
        <v>32178.010300000002</v>
      </c>
      <c r="S45" s="25">
        <f>VLOOKUP($D45,Résultats!$B$2:$AZ$212,S$2,FALSE)</f>
        <v>31757.975689999999</v>
      </c>
      <c r="T45" s="25">
        <f>VLOOKUP($D45,Résultats!$B$2:$AZ$212,T$2,FALSE)</f>
        <v>31273.105479999998</v>
      </c>
      <c r="U45" s="25">
        <f>VLOOKUP($D45,Résultats!$B$2:$AZ$212,U$2,FALSE)</f>
        <v>30718.721409999998</v>
      </c>
      <c r="V45" s="25">
        <f>VLOOKUP($D45,Résultats!$B$2:$AZ$212,V$2,FALSE)</f>
        <v>30092.594509999999</v>
      </c>
      <c r="W45" s="25">
        <f>VLOOKUP($D45,Résultats!$B$2:$AZ$212,W$2,FALSE)</f>
        <v>29394.847389999999</v>
      </c>
      <c r="X45" s="25">
        <f>VLOOKUP($D45,Résultats!$B$2:$AZ$212,X$2,FALSE)</f>
        <v>28628.13019</v>
      </c>
      <c r="Y45" s="25">
        <f>VLOOKUP($D45,Résultats!$B$2:$AZ$212,Y$2,FALSE)</f>
        <v>27796.601050000001</v>
      </c>
      <c r="Z45" s="25">
        <f>VLOOKUP($D45,Résultats!$B$2:$AZ$212,Z$2,FALSE)</f>
        <v>26906.263889999998</v>
      </c>
      <c r="AA45" s="25">
        <f>VLOOKUP($D45,Résultats!$B$2:$AZ$212,AA$2,FALSE)</f>
        <v>25964.015909999998</v>
      </c>
      <c r="AB45" s="25">
        <f>VLOOKUP($D45,Résultats!$B$2:$AZ$212,AB$2,FALSE)</f>
        <v>24977.981049999999</v>
      </c>
      <c r="AC45" s="25">
        <f>VLOOKUP($D45,Résultats!$B$2:$AZ$212,AC$2,FALSE)</f>
        <v>23956.78082</v>
      </c>
      <c r="AD45" s="25">
        <f>VLOOKUP($D45,Résultats!$B$2:$AZ$212,AD$2,FALSE)</f>
        <v>22908.976159999998</v>
      </c>
      <c r="AE45" s="25">
        <f>VLOOKUP($D45,Résultats!$B$2:$AZ$212,AE$2,FALSE)</f>
        <v>21844.267940000002</v>
      </c>
      <c r="AF45" s="25">
        <f>VLOOKUP($D45,Résultats!$B$2:$AZ$212,AF$2,FALSE)</f>
        <v>20771.87398</v>
      </c>
      <c r="AG45" s="25">
        <f>VLOOKUP($D45,Résultats!$B$2:$AZ$212,AG$2,FALSE)</f>
        <v>19700.648990000002</v>
      </c>
      <c r="AH45" s="25">
        <f>VLOOKUP($D45,Résultats!$B$2:$AZ$212,AH$2,FALSE)</f>
        <v>18638.663519999998</v>
      </c>
      <c r="AI45" s="25">
        <f>VLOOKUP($D45,Résultats!$B$2:$AZ$212,AI$2,FALSE)</f>
        <v>17593.071380000001</v>
      </c>
      <c r="AJ45" s="25">
        <f>VLOOKUP($D45,Résultats!$B$2:$AZ$212,AJ$2,FALSE)</f>
        <v>16570.471649999999</v>
      </c>
      <c r="AK45" s="25">
        <f>VLOOKUP($D45,Résultats!$B$2:$AZ$212,AK$2,FALSE)</f>
        <v>15576.365180000001</v>
      </c>
      <c r="AL45" s="25">
        <f>VLOOKUP($D45,Résultats!$B$2:$AZ$212,AL$2,FALSE)</f>
        <v>14615.231030000001</v>
      </c>
      <c r="AM45" s="102">
        <f>VLOOKUP($D45,Résultats!$B$2:$AZ$212,AM$2,FALSE)</f>
        <v>13690.66856</v>
      </c>
    </row>
    <row r="46" spans="2:39" x14ac:dyDescent="0.2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81.932566809999997</v>
      </c>
      <c r="G46" s="25">
        <f>VLOOKUP($D46,Résultats!$B$2:$AZ$212,G$2,FALSE)</f>
        <v>168.46715940000001</v>
      </c>
      <c r="H46" s="25">
        <f>VLOOKUP($D46,Résultats!$B$2:$AZ$212,H$2,FALSE)</f>
        <v>208.7186049</v>
      </c>
      <c r="I46" s="25">
        <f>VLOOKUP($D46,Résultats!$B$2:$AZ$212,I$2,FALSE)</f>
        <v>291.92531480000002</v>
      </c>
      <c r="J46" s="25">
        <f>VLOOKUP($D46,Résultats!$B$2:$AZ$212,J$2,FALSE)</f>
        <v>446.78641620000002</v>
      </c>
      <c r="K46" s="25">
        <f>VLOOKUP($D46,Résultats!$B$2:$AZ$212,K$2,FALSE)</f>
        <v>716.86016159999997</v>
      </c>
      <c r="L46" s="25">
        <f>VLOOKUP($D46,Résultats!$B$2:$AZ$212,L$2,FALSE)</f>
        <v>1013.592762</v>
      </c>
      <c r="M46" s="25">
        <f>VLOOKUP($D46,Résultats!$B$2:$AZ$212,M$2,FALSE)</f>
        <v>1339.1092450000001</v>
      </c>
      <c r="N46" s="25">
        <f>VLOOKUP($D46,Résultats!$B$2:$AZ$212,N$2,FALSE)</f>
        <v>1699.3583490000001</v>
      </c>
      <c r="O46" s="25">
        <f>VLOOKUP($D46,Résultats!$B$2:$AZ$212,O$2,FALSE)</f>
        <v>2106.6033179999999</v>
      </c>
      <c r="P46" s="25">
        <f>VLOOKUP($D46,Résultats!$B$2:$AZ$212,P$2,FALSE)</f>
        <v>2566.675945</v>
      </c>
      <c r="Q46" s="25">
        <f>VLOOKUP($D46,Résultats!$B$2:$AZ$212,Q$2,FALSE)</f>
        <v>3085.0503659999999</v>
      </c>
      <c r="R46" s="25">
        <f>VLOOKUP($D46,Résultats!$B$2:$AZ$212,R$2,FALSE)</f>
        <v>3665.2235289999999</v>
      </c>
      <c r="S46" s="25">
        <f>VLOOKUP($D46,Résultats!$B$2:$AZ$212,S$2,FALSE)</f>
        <v>4308.3471390000004</v>
      </c>
      <c r="T46" s="25">
        <f>VLOOKUP($D46,Résultats!$B$2:$AZ$212,T$2,FALSE)</f>
        <v>5017.1346380000005</v>
      </c>
      <c r="U46" s="25">
        <f>VLOOKUP($D46,Résultats!$B$2:$AZ$212,U$2,FALSE)</f>
        <v>5793.1597599999996</v>
      </c>
      <c r="V46" s="25">
        <f>VLOOKUP($D46,Résultats!$B$2:$AZ$212,V$2,FALSE)</f>
        <v>6637.0391280000003</v>
      </c>
      <c r="W46" s="25">
        <f>VLOOKUP($D46,Résultats!$B$2:$AZ$212,W$2,FALSE)</f>
        <v>7548.3431119999996</v>
      </c>
      <c r="X46" s="25">
        <f>VLOOKUP($D46,Résultats!$B$2:$AZ$212,X$2,FALSE)</f>
        <v>8525.8875009999902</v>
      </c>
      <c r="Y46" s="25">
        <f>VLOOKUP($D46,Résultats!$B$2:$AZ$212,Y$2,FALSE)</f>
        <v>9567.0080990000006</v>
      </c>
      <c r="Z46" s="25">
        <f>VLOOKUP($D46,Résultats!$B$2:$AZ$212,Z$2,FALSE)</f>
        <v>10668.132</v>
      </c>
      <c r="AA46" s="25">
        <f>VLOOKUP($D46,Résultats!$B$2:$AZ$212,AA$2,FALSE)</f>
        <v>11823.902830000001</v>
      </c>
      <c r="AB46" s="25">
        <f>VLOOKUP($D46,Résultats!$B$2:$AZ$212,AB$2,FALSE)</f>
        <v>13028.06458</v>
      </c>
      <c r="AC46" s="25">
        <f>VLOOKUP($D46,Résultats!$B$2:$AZ$212,AC$2,FALSE)</f>
        <v>14272.83318</v>
      </c>
      <c r="AD46" s="25">
        <f>VLOOKUP($D46,Résultats!$B$2:$AZ$212,AD$2,FALSE)</f>
        <v>15547.97609</v>
      </c>
      <c r="AE46" s="25">
        <f>VLOOKUP($D46,Résultats!$B$2:$AZ$212,AE$2,FALSE)</f>
        <v>16845.127189999999</v>
      </c>
      <c r="AF46" s="25">
        <f>VLOOKUP($D46,Résultats!$B$2:$AZ$212,AF$2,FALSE)</f>
        <v>18154.874039999999</v>
      </c>
      <c r="AG46" s="25">
        <f>VLOOKUP($D46,Résultats!$B$2:$AZ$212,AG$2,FALSE)</f>
        <v>19468.172060000001</v>
      </c>
      <c r="AH46" s="25">
        <f>VLOOKUP($D46,Résultats!$B$2:$AZ$212,AH$2,FALSE)</f>
        <v>20775.687040000001</v>
      </c>
      <c r="AI46" s="25">
        <f>VLOOKUP($D46,Résultats!$B$2:$AZ$212,AI$2,FALSE)</f>
        <v>22067.709220000001</v>
      </c>
      <c r="AJ46" s="25">
        <f>VLOOKUP($D46,Résultats!$B$2:$AZ$212,AJ$2,FALSE)</f>
        <v>23337.719099999998</v>
      </c>
      <c r="AK46" s="25">
        <f>VLOOKUP($D46,Résultats!$B$2:$AZ$212,AK$2,FALSE)</f>
        <v>24579.750970000001</v>
      </c>
      <c r="AL46" s="25">
        <f>VLOOKUP($D46,Résultats!$B$2:$AZ$212,AL$2,FALSE)</f>
        <v>25788.93622</v>
      </c>
      <c r="AM46" s="102">
        <f>VLOOKUP($D46,Résultats!$B$2:$AZ$212,AM$2,FALSE)</f>
        <v>26963.08539</v>
      </c>
    </row>
    <row r="47" spans="2:39" x14ac:dyDescent="0.2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0.61239401049999997</v>
      </c>
      <c r="G47" s="25">
        <f>VLOOKUP($D47,Résultats!$B$2:$AZ$212,G$2,FALSE)</f>
        <v>0.80819860779999997</v>
      </c>
      <c r="H47" s="25">
        <f>VLOOKUP($D47,Résultats!$B$2:$AZ$212,H$2,FALSE)</f>
        <v>0.89717284009999998</v>
      </c>
      <c r="I47" s="25">
        <f>VLOOKUP($D47,Résultats!$B$2:$AZ$212,I$2,FALSE)</f>
        <v>1.036412364</v>
      </c>
      <c r="J47" s="25">
        <f>VLOOKUP($D47,Résultats!$B$2:$AZ$212,J$2,FALSE)</f>
        <v>1.149231436</v>
      </c>
      <c r="K47" s="25">
        <f>VLOOKUP($D47,Résultats!$B$2:$AZ$212,K$2,FALSE)</f>
        <v>1.267057884</v>
      </c>
      <c r="L47" s="25">
        <f>VLOOKUP($D47,Résultats!$B$2:$AZ$212,L$2,FALSE)</f>
        <v>1.391727103</v>
      </c>
      <c r="M47" s="25">
        <f>VLOOKUP($D47,Résultats!$B$2:$AZ$212,M$2,FALSE)</f>
        <v>1.521846832</v>
      </c>
      <c r="N47" s="25">
        <f>VLOOKUP($D47,Résultats!$B$2:$AZ$212,N$2,FALSE)</f>
        <v>1.6560694060000001</v>
      </c>
      <c r="O47" s="25">
        <f>VLOOKUP($D47,Résultats!$B$2:$AZ$212,O$2,FALSE)</f>
        <v>1.7900283159999999</v>
      </c>
      <c r="P47" s="25">
        <f>VLOOKUP($D47,Résultats!$B$2:$AZ$212,P$2,FALSE)</f>
        <v>1.919292961</v>
      </c>
      <c r="Q47" s="25">
        <f>VLOOKUP($D47,Résultats!$B$2:$AZ$212,Q$2,FALSE)</f>
        <v>2.0417052920000001</v>
      </c>
      <c r="R47" s="25">
        <f>VLOOKUP($D47,Résultats!$B$2:$AZ$212,R$2,FALSE)</f>
        <v>2.15493478</v>
      </c>
      <c r="S47" s="25">
        <f>VLOOKUP($D47,Résultats!$B$2:$AZ$212,S$2,FALSE)</f>
        <v>2.2567193400000001</v>
      </c>
      <c r="T47" s="25">
        <f>VLOOKUP($D47,Résultats!$B$2:$AZ$212,T$2,FALSE)</f>
        <v>2.3460250440000001</v>
      </c>
      <c r="U47" s="25">
        <f>VLOOKUP($D47,Résultats!$B$2:$AZ$212,U$2,FALSE)</f>
        <v>2.4220064319999999</v>
      </c>
      <c r="V47" s="25">
        <f>VLOOKUP($D47,Résultats!$B$2:$AZ$212,V$2,FALSE)</f>
        <v>2.4840619859999999</v>
      </c>
      <c r="W47" s="25">
        <f>VLOOKUP($D47,Résultats!$B$2:$AZ$212,W$2,FALSE)</f>
        <v>2.5317716109999999</v>
      </c>
      <c r="X47" s="25">
        <f>VLOOKUP($D47,Résultats!$B$2:$AZ$212,X$2,FALSE)</f>
        <v>2.5649280839999999</v>
      </c>
      <c r="Y47" s="25">
        <f>VLOOKUP($D47,Résultats!$B$2:$AZ$212,Y$2,FALSE)</f>
        <v>2.5834626049999998</v>
      </c>
      <c r="Z47" s="25">
        <f>VLOOKUP($D47,Résultats!$B$2:$AZ$212,Z$2,FALSE)</f>
        <v>2.5874731240000002</v>
      </c>
      <c r="AA47" s="25">
        <f>VLOOKUP($D47,Résultats!$B$2:$AZ$212,AA$2,FALSE)</f>
        <v>2.5772401679999999</v>
      </c>
      <c r="AB47" s="25">
        <f>VLOOKUP($D47,Résultats!$B$2:$AZ$212,AB$2,FALSE)</f>
        <v>2.5534152639999999</v>
      </c>
      <c r="AC47" s="25">
        <f>VLOOKUP($D47,Résultats!$B$2:$AZ$212,AC$2,FALSE)</f>
        <v>2.516848242</v>
      </c>
      <c r="AD47" s="25">
        <f>VLOOKUP($D47,Résultats!$B$2:$AZ$212,AD$2,FALSE)</f>
        <v>2.4690117570000001</v>
      </c>
      <c r="AE47" s="25">
        <f>VLOOKUP($D47,Résultats!$B$2:$AZ$212,AE$2,FALSE)</f>
        <v>2.4111840240000002</v>
      </c>
      <c r="AF47" s="25">
        <f>VLOOKUP($D47,Résultats!$B$2:$AZ$212,AF$2,FALSE)</f>
        <v>2.3446318220000002</v>
      </c>
      <c r="AG47" s="25">
        <f>VLOOKUP($D47,Résultats!$B$2:$AZ$212,AG$2,FALSE)</f>
        <v>2.2707129300000002</v>
      </c>
      <c r="AH47" s="25">
        <f>VLOOKUP($D47,Résultats!$B$2:$AZ$212,AH$2,FALSE)</f>
        <v>2.1907854659999999</v>
      </c>
      <c r="AI47" s="25">
        <f>VLOOKUP($D47,Résultats!$B$2:$AZ$212,AI$2,FALSE)</f>
        <v>2.1062795589999999</v>
      </c>
      <c r="AJ47" s="25">
        <f>VLOOKUP($D47,Résultats!$B$2:$AZ$212,AJ$2,FALSE)</f>
        <v>2.0184881180000001</v>
      </c>
      <c r="AK47" s="25">
        <f>VLOOKUP($D47,Résultats!$B$2:$AZ$212,AK$2,FALSE)</f>
        <v>1.92855943</v>
      </c>
      <c r="AL47" s="25">
        <f>VLOOKUP($D47,Résultats!$B$2:$AZ$212,AL$2,FALSE)</f>
        <v>1.8375225690000001</v>
      </c>
      <c r="AM47" s="102">
        <f>VLOOKUP($D47,Résultats!$B$2:$AZ$212,AM$2,FALSE)</f>
        <v>1.746317152</v>
      </c>
    </row>
    <row r="48" spans="2:39" x14ac:dyDescent="0.2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34516.505700000002</v>
      </c>
      <c r="J48" s="59">
        <f>VLOOKUP($D48,Résultats!$B$2:$AZ$212,J$2,FALSE)</f>
        <v>34701.72423</v>
      </c>
      <c r="K48" s="59">
        <f>VLOOKUP($D48,Résultats!$B$2:$AZ$212,K$2,FALSE)</f>
        <v>34813.928399999997</v>
      </c>
      <c r="L48" s="59">
        <f>VLOOKUP($D48,Résultats!$B$2:$AZ$212,L$2,FALSE)</f>
        <v>34926.64516</v>
      </c>
      <c r="M48" s="59">
        <f>VLOOKUP($D48,Résultats!$B$2:$AZ$212,M$2,FALSE)</f>
        <v>35024.48904</v>
      </c>
      <c r="N48" s="59">
        <f>VLOOKUP($D48,Résultats!$B$2:$AZ$212,N$2,FALSE)</f>
        <v>35120.109700000001</v>
      </c>
      <c r="O48" s="59">
        <f>VLOOKUP($D48,Résultats!$B$2:$AZ$212,O$2,FALSE)</f>
        <v>35254.938289999998</v>
      </c>
      <c r="P48" s="59">
        <f>VLOOKUP($D48,Résultats!$B$2:$AZ$212,P$2,FALSE)</f>
        <v>35424.873809999997</v>
      </c>
      <c r="Q48" s="59">
        <f>VLOOKUP($D48,Résultats!$B$2:$AZ$212,Q$2,FALSE)</f>
        <v>35624.633759999997</v>
      </c>
      <c r="R48" s="59">
        <f>VLOOKUP($D48,Résultats!$B$2:$AZ$212,R$2,FALSE)</f>
        <v>35843.233829999997</v>
      </c>
      <c r="S48" s="59">
        <f>VLOOKUP($D48,Résultats!$B$2:$AZ$212,S$2,FALSE)</f>
        <v>36066.322829999997</v>
      </c>
      <c r="T48" s="59">
        <f>VLOOKUP($D48,Résultats!$B$2:$AZ$212,T$2,FALSE)</f>
        <v>36290.240120000002</v>
      </c>
      <c r="U48" s="59">
        <f>VLOOKUP($D48,Résultats!$B$2:$AZ$212,U$2,FALSE)</f>
        <v>36511.881170000001</v>
      </c>
      <c r="V48" s="59">
        <f>VLOOKUP($D48,Résultats!$B$2:$AZ$212,V$2,FALSE)</f>
        <v>36729.633629999997</v>
      </c>
      <c r="W48" s="59">
        <f>VLOOKUP($D48,Résultats!$B$2:$AZ$212,W$2,FALSE)</f>
        <v>36943.190499999997</v>
      </c>
      <c r="X48" s="59">
        <f>VLOOKUP($D48,Résultats!$B$2:$AZ$212,X$2,FALSE)</f>
        <v>37154.017690000001</v>
      </c>
      <c r="Y48" s="59">
        <f>VLOOKUP($D48,Résultats!$B$2:$AZ$212,Y$2,FALSE)</f>
        <v>37363.609149999997</v>
      </c>
      <c r="Z48" s="59">
        <f>VLOOKUP($D48,Résultats!$B$2:$AZ$212,Z$2,FALSE)</f>
        <v>37574.395879999996</v>
      </c>
      <c r="AA48" s="59">
        <f>VLOOKUP($D48,Résultats!$B$2:$AZ$212,AA$2,FALSE)</f>
        <v>37787.918740000001</v>
      </c>
      <c r="AB48" s="59">
        <f>VLOOKUP($D48,Résultats!$B$2:$AZ$212,AB$2,FALSE)</f>
        <v>38006.045630000001</v>
      </c>
      <c r="AC48" s="59">
        <f>VLOOKUP($D48,Résultats!$B$2:$AZ$212,AC$2,FALSE)</f>
        <v>38229.614000000001</v>
      </c>
      <c r="AD48" s="59">
        <f>VLOOKUP($D48,Résultats!$B$2:$AZ$212,AD$2,FALSE)</f>
        <v>38456.952250000002</v>
      </c>
      <c r="AE48" s="59">
        <f>VLOOKUP($D48,Résultats!$B$2:$AZ$212,AE$2,FALSE)</f>
        <v>38689.395129999997</v>
      </c>
      <c r="AF48" s="59">
        <f>VLOOKUP($D48,Résultats!$B$2:$AZ$212,AF$2,FALSE)</f>
        <v>38926.748019999999</v>
      </c>
      <c r="AG48" s="59">
        <f>VLOOKUP($D48,Résultats!$B$2:$AZ$212,AG$2,FALSE)</f>
        <v>39168.821049999999</v>
      </c>
      <c r="AH48" s="59">
        <f>VLOOKUP($D48,Résultats!$B$2:$AZ$212,AH$2,FALSE)</f>
        <v>39414.350559999999</v>
      </c>
      <c r="AI48" s="59">
        <f>VLOOKUP($D48,Résultats!$B$2:$AZ$212,AI$2,FALSE)</f>
        <v>39660.780610000002</v>
      </c>
      <c r="AJ48" s="59">
        <f>VLOOKUP($D48,Résultats!$B$2:$AZ$212,AJ$2,FALSE)</f>
        <v>39908.190750000002</v>
      </c>
      <c r="AK48" s="59">
        <f>VLOOKUP($D48,Résultats!$B$2:$AZ$212,AK$2,FALSE)</f>
        <v>40156.116139999998</v>
      </c>
      <c r="AL48" s="59">
        <f>VLOOKUP($D48,Résultats!$B$2:$AZ$212,AL$2,FALSE)</f>
        <v>40404.167260000002</v>
      </c>
      <c r="AM48" s="103">
        <f>VLOOKUP($D48,Résultats!$B$2:$AZ$212,AM$2,FALSE)</f>
        <v>40653.753949999998</v>
      </c>
    </row>
    <row r="49" spans="2:40" x14ac:dyDescent="0.2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81.932566809999997</v>
      </c>
      <c r="G49" s="61">
        <f>VLOOKUP($D49,Résultats!$B$2:$AZ$212,G$2,FALSE)</f>
        <v>168.46715940000001</v>
      </c>
      <c r="H49" s="61">
        <f>VLOOKUP($D49,Résultats!$B$2:$AZ$212,H$2,FALSE)</f>
        <v>208.7186049</v>
      </c>
      <c r="I49" s="61">
        <f>VLOOKUP($D49,Résultats!$B$2:$AZ$212,I$2,FALSE)</f>
        <v>291.92531480000002</v>
      </c>
      <c r="J49" s="61">
        <f>VLOOKUP($D49,Résultats!$B$2:$AZ$212,J$2,FALSE)</f>
        <v>446.78641620000002</v>
      </c>
      <c r="K49" s="61">
        <f>VLOOKUP($D49,Résultats!$B$2:$AZ$212,K$2,FALSE)</f>
        <v>716.86016159999997</v>
      </c>
      <c r="L49" s="61">
        <f>VLOOKUP($D49,Résultats!$B$2:$AZ$212,L$2,FALSE)</f>
        <v>1013.592762</v>
      </c>
      <c r="M49" s="61">
        <f>VLOOKUP($D49,Résultats!$B$2:$AZ$212,M$2,FALSE)</f>
        <v>1339.1092450000001</v>
      </c>
      <c r="N49" s="61">
        <f>VLOOKUP($D49,Résultats!$B$2:$AZ$212,N$2,FALSE)</f>
        <v>1699.3583490000001</v>
      </c>
      <c r="O49" s="61">
        <f>VLOOKUP($D49,Résultats!$B$2:$AZ$212,O$2,FALSE)</f>
        <v>2106.6033179999999</v>
      </c>
      <c r="P49" s="61">
        <f>VLOOKUP($D49,Résultats!$B$2:$AZ$212,P$2,FALSE)</f>
        <v>2566.675945</v>
      </c>
      <c r="Q49" s="61">
        <f>VLOOKUP($D49,Résultats!$B$2:$AZ$212,Q$2,FALSE)</f>
        <v>3085.0503659999999</v>
      </c>
      <c r="R49" s="61">
        <f>VLOOKUP($D49,Résultats!$B$2:$AZ$212,R$2,FALSE)</f>
        <v>3665.2235289999999</v>
      </c>
      <c r="S49" s="61">
        <f>VLOOKUP($D49,Résultats!$B$2:$AZ$212,S$2,FALSE)</f>
        <v>4308.3471390000004</v>
      </c>
      <c r="T49" s="61">
        <f>VLOOKUP($D49,Résultats!$B$2:$AZ$212,T$2,FALSE)</f>
        <v>5017.1346380000005</v>
      </c>
      <c r="U49" s="61">
        <f>VLOOKUP($D49,Résultats!$B$2:$AZ$212,U$2,FALSE)</f>
        <v>5793.1597599999996</v>
      </c>
      <c r="V49" s="61">
        <f>VLOOKUP($D49,Résultats!$B$2:$AZ$212,V$2,FALSE)</f>
        <v>6637.0391280000003</v>
      </c>
      <c r="W49" s="61">
        <f>VLOOKUP($D49,Résultats!$B$2:$AZ$212,W$2,FALSE)</f>
        <v>7548.3431119999996</v>
      </c>
      <c r="X49" s="61">
        <f>VLOOKUP($D49,Résultats!$B$2:$AZ$212,X$2,FALSE)</f>
        <v>8525.8875009999902</v>
      </c>
      <c r="Y49" s="61">
        <f>VLOOKUP($D49,Résultats!$B$2:$AZ$212,Y$2,FALSE)</f>
        <v>9567.0080990000006</v>
      </c>
      <c r="Z49" s="61">
        <f>VLOOKUP($D49,Résultats!$B$2:$AZ$212,Z$2,FALSE)</f>
        <v>10668.132</v>
      </c>
      <c r="AA49" s="61">
        <f>VLOOKUP($D49,Résultats!$B$2:$AZ$212,AA$2,FALSE)</f>
        <v>11823.902830000001</v>
      </c>
      <c r="AB49" s="61">
        <f>VLOOKUP($D49,Résultats!$B$2:$AZ$212,AB$2,FALSE)</f>
        <v>13028.06458</v>
      </c>
      <c r="AC49" s="61">
        <f>VLOOKUP($D49,Résultats!$B$2:$AZ$212,AC$2,FALSE)</f>
        <v>14272.83318</v>
      </c>
      <c r="AD49" s="61">
        <f>VLOOKUP($D49,Résultats!$B$2:$AZ$212,AD$2,FALSE)</f>
        <v>15547.97609</v>
      </c>
      <c r="AE49" s="61">
        <f>VLOOKUP($D49,Résultats!$B$2:$AZ$212,AE$2,FALSE)</f>
        <v>16845.127189999999</v>
      </c>
      <c r="AF49" s="61">
        <f>VLOOKUP($D49,Résultats!$B$2:$AZ$212,AF$2,FALSE)</f>
        <v>18154.874039999999</v>
      </c>
      <c r="AG49" s="61">
        <f>VLOOKUP($D49,Résultats!$B$2:$AZ$212,AG$2,FALSE)</f>
        <v>19468.172060000001</v>
      </c>
      <c r="AH49" s="61">
        <f>VLOOKUP($D49,Résultats!$B$2:$AZ$212,AH$2,FALSE)</f>
        <v>20775.687040000001</v>
      </c>
      <c r="AI49" s="61">
        <f>VLOOKUP($D49,Résultats!$B$2:$AZ$212,AI$2,FALSE)</f>
        <v>22067.709220000001</v>
      </c>
      <c r="AJ49" s="61">
        <f>VLOOKUP($D49,Résultats!$B$2:$AZ$212,AJ$2,FALSE)</f>
        <v>23337.719099999998</v>
      </c>
      <c r="AK49" s="61">
        <f>VLOOKUP($D49,Résultats!$B$2:$AZ$212,AK$2,FALSE)</f>
        <v>24579.750970000001</v>
      </c>
      <c r="AL49" s="61">
        <f>VLOOKUP($D49,Résultats!$B$2:$AZ$212,AL$2,FALSE)</f>
        <v>25788.93622</v>
      </c>
      <c r="AM49" s="225">
        <f>VLOOKUP($D49,Résultats!$B$2:$AZ$212,AM$2,FALSE)</f>
        <v>26963.08539</v>
      </c>
    </row>
    <row r="50" spans="2:40" x14ac:dyDescent="0.2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1.4060913129999999</v>
      </c>
      <c r="G50" s="25">
        <f>VLOOKUP($D50,Résultats!$B$2:$AZ$212,G$2,FALSE)</f>
        <v>3.841654433</v>
      </c>
      <c r="H50" s="25">
        <f>VLOOKUP($D50,Résultats!$B$2:$AZ$212,H$2,FALSE)</f>
        <v>5.1762516239999998</v>
      </c>
      <c r="I50" s="25">
        <f>VLOOKUP($D50,Résultats!$B$2:$AZ$212,I$2,FALSE)</f>
        <v>8.0648226730000001</v>
      </c>
      <c r="J50" s="25">
        <f>VLOOKUP($D50,Résultats!$B$2:$AZ$212,J$2,FALSE)</f>
        <v>13.790473049999999</v>
      </c>
      <c r="K50" s="25">
        <f>VLOOKUP($D50,Résultats!$B$2:$AZ$212,K$2,FALSE)</f>
        <v>24.49662833</v>
      </c>
      <c r="L50" s="25">
        <f>VLOOKUP($D50,Résultats!$B$2:$AZ$212,L$2,FALSE)</f>
        <v>37.267243980000003</v>
      </c>
      <c r="M50" s="25">
        <f>VLOOKUP($D50,Résultats!$B$2:$AZ$212,M$2,FALSE)</f>
        <v>52.445382590000001</v>
      </c>
      <c r="N50" s="25">
        <f>VLOOKUP($D50,Résultats!$B$2:$AZ$212,N$2,FALSE)</f>
        <v>70.579339820000001</v>
      </c>
      <c r="O50" s="25">
        <f>VLOOKUP($D50,Résultats!$B$2:$AZ$212,O$2,FALSE)</f>
        <v>92.562962249999998</v>
      </c>
      <c r="P50" s="25">
        <f>VLOOKUP($D50,Résultats!$B$2:$AZ$212,P$2,FALSE)</f>
        <v>119.04241</v>
      </c>
      <c r="Q50" s="25">
        <f>VLOOKUP($D50,Résultats!$B$2:$AZ$212,Q$2,FALSE)</f>
        <v>150.67998460000001</v>
      </c>
      <c r="R50" s="25">
        <f>VLOOKUP($D50,Résultats!$B$2:$AZ$212,R$2,FALSE)</f>
        <v>188.06073459999999</v>
      </c>
      <c r="S50" s="25">
        <f>VLOOKUP($D50,Résultats!$B$2:$AZ$212,S$2,FALSE)</f>
        <v>231.65349939999999</v>
      </c>
      <c r="T50" s="25">
        <f>VLOOKUP($D50,Résultats!$B$2:$AZ$212,T$2,FALSE)</f>
        <v>282.04630789999999</v>
      </c>
      <c r="U50" s="25">
        <f>VLOOKUP($D50,Résultats!$B$2:$AZ$212,U$2,FALSE)</f>
        <v>339.78878429999997</v>
      </c>
      <c r="V50" s="25">
        <f>VLOOKUP($D50,Résultats!$B$2:$AZ$212,V$2,FALSE)</f>
        <v>405.39472899999998</v>
      </c>
      <c r="W50" s="25">
        <f>VLOOKUP($D50,Résultats!$B$2:$AZ$212,W$2,FALSE)</f>
        <v>479.32626119999998</v>
      </c>
      <c r="X50" s="25">
        <f>VLOOKUP($D50,Résultats!$B$2:$AZ$212,X$2,FALSE)</f>
        <v>562.00634660000003</v>
      </c>
      <c r="Y50" s="25">
        <f>VLOOKUP($D50,Résultats!$B$2:$AZ$212,Y$2,FALSE)</f>
        <v>653.74566460000005</v>
      </c>
      <c r="Z50" s="25">
        <f>VLOOKUP($D50,Résultats!$B$2:$AZ$212,Z$2,FALSE)</f>
        <v>754.76896209999995</v>
      </c>
      <c r="AA50" s="25">
        <f>VLOOKUP($D50,Résultats!$B$2:$AZ$212,AA$2,FALSE)</f>
        <v>865.13876300000004</v>
      </c>
      <c r="AB50" s="25">
        <f>VLOOKUP($D50,Résultats!$B$2:$AZ$212,AB$2,FALSE)</f>
        <v>984.80544420000001</v>
      </c>
      <c r="AC50" s="25">
        <f>VLOOKUP($D50,Résultats!$B$2:$AZ$212,AC$2,FALSE)</f>
        <v>1113.539299</v>
      </c>
      <c r="AD50" s="25">
        <f>VLOOKUP($D50,Résultats!$B$2:$AZ$212,AD$2,FALSE)</f>
        <v>1250.827724</v>
      </c>
      <c r="AE50" s="25">
        <f>VLOOKUP($D50,Résultats!$B$2:$AZ$212,AE$2,FALSE)</f>
        <v>1396.260542</v>
      </c>
      <c r="AF50" s="25">
        <f>VLOOKUP($D50,Résultats!$B$2:$AZ$212,AF$2,FALSE)</f>
        <v>1549.2655769999999</v>
      </c>
      <c r="AG50" s="25">
        <f>VLOOKUP($D50,Résultats!$B$2:$AZ$212,AG$2,FALSE)</f>
        <v>1709.2422320000001</v>
      </c>
      <c r="AH50" s="25">
        <f>VLOOKUP($D50,Résultats!$B$2:$AZ$212,AH$2,FALSE)</f>
        <v>1875.487572</v>
      </c>
      <c r="AI50" s="25">
        <f>VLOOKUP($D50,Résultats!$B$2:$AZ$212,AI$2,FALSE)</f>
        <v>2047.189042</v>
      </c>
      <c r="AJ50" s="25">
        <f>VLOOKUP($D50,Résultats!$B$2:$AZ$212,AJ$2,FALSE)</f>
        <v>2223.801379</v>
      </c>
      <c r="AK50" s="25">
        <f>VLOOKUP($D50,Résultats!$B$2:$AZ$212,AK$2,FALSE)</f>
        <v>2404.7782069999998</v>
      </c>
      <c r="AL50" s="25">
        <f>VLOOKUP($D50,Résultats!$B$2:$AZ$212,AL$2,FALSE)</f>
        <v>2589.6376359999999</v>
      </c>
      <c r="AM50" s="102">
        <f>VLOOKUP($D50,Résultats!$B$2:$AZ$212,AM$2,FALSE)</f>
        <v>2778.1757980000002</v>
      </c>
    </row>
    <row r="51" spans="2:40" x14ac:dyDescent="0.2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1.2376026769999999</v>
      </c>
      <c r="G51" s="25">
        <f>VLOOKUP($D51,Résultats!$B$2:$AZ$212,G$2,FALSE)</f>
        <v>3.071591695</v>
      </c>
      <c r="H51" s="25">
        <f>VLOOKUP($D51,Résultats!$B$2:$AZ$212,H$2,FALSE)</f>
        <v>4.031607588</v>
      </c>
      <c r="I51" s="25">
        <f>VLOOKUP($D51,Résultats!$B$2:$AZ$212,I$2,FALSE)</f>
        <v>6.0814674899999996</v>
      </c>
      <c r="J51" s="25">
        <f>VLOOKUP($D51,Résultats!$B$2:$AZ$212,J$2,FALSE)</f>
        <v>10.073672200000001</v>
      </c>
      <c r="K51" s="25">
        <f>VLOOKUP($D51,Résultats!$B$2:$AZ$212,K$2,FALSE)</f>
        <v>17.397428569999999</v>
      </c>
      <c r="L51" s="25">
        <f>VLOOKUP($D51,Résultats!$B$2:$AZ$212,L$2,FALSE)</f>
        <v>25.944422400000001</v>
      </c>
      <c r="M51" s="25">
        <f>VLOOKUP($D51,Résultats!$B$2:$AZ$212,M$2,FALSE)</f>
        <v>35.889805350000003</v>
      </c>
      <c r="N51" s="25">
        <f>VLOOKUP($D51,Résultats!$B$2:$AZ$212,N$2,FALSE)</f>
        <v>47.534084759999999</v>
      </c>
      <c r="O51" s="25">
        <f>VLOOKUP($D51,Résultats!$B$2:$AZ$212,O$2,FALSE)</f>
        <v>61.390149610000002</v>
      </c>
      <c r="P51" s="25">
        <f>VLOOKUP($D51,Résultats!$B$2:$AZ$212,P$2,FALSE)</f>
        <v>77.794334620000001</v>
      </c>
      <c r="Q51" s="25">
        <f>VLOOKUP($D51,Résultats!$B$2:$AZ$212,Q$2,FALSE)</f>
        <v>97.082148910000001</v>
      </c>
      <c r="R51" s="25">
        <f>VLOOKUP($D51,Résultats!$B$2:$AZ$212,R$2,FALSE)</f>
        <v>119.5302482</v>
      </c>
      <c r="S51" s="25">
        <f>VLOOKUP($D51,Résultats!$B$2:$AZ$212,S$2,FALSE)</f>
        <v>145.33503949999999</v>
      </c>
      <c r="T51" s="25">
        <f>VLOOKUP($D51,Résultats!$B$2:$AZ$212,T$2,FALSE)</f>
        <v>174.7557923</v>
      </c>
      <c r="U51" s="25">
        <f>VLOOKUP($D51,Résultats!$B$2:$AZ$212,U$2,FALSE)</f>
        <v>208.01694989999999</v>
      </c>
      <c r="V51" s="25">
        <f>VLOOKUP($D51,Résultats!$B$2:$AZ$212,V$2,FALSE)</f>
        <v>245.31051070000001</v>
      </c>
      <c r="W51" s="25">
        <f>VLOOKUP($D51,Résultats!$B$2:$AZ$212,W$2,FALSE)</f>
        <v>286.78771039999998</v>
      </c>
      <c r="X51" s="25">
        <f>VLOOKUP($D51,Résultats!$B$2:$AZ$212,X$2,FALSE)</f>
        <v>332.56711389999998</v>
      </c>
      <c r="Y51" s="25">
        <f>VLOOKUP($D51,Résultats!$B$2:$AZ$212,Y$2,FALSE)</f>
        <v>382.695697</v>
      </c>
      <c r="Z51" s="25">
        <f>VLOOKUP($D51,Résultats!$B$2:$AZ$212,Z$2,FALSE)</f>
        <v>437.1668598</v>
      </c>
      <c r="AA51" s="25">
        <f>VLOOKUP($D51,Résultats!$B$2:$AZ$212,AA$2,FALSE)</f>
        <v>495.87888329999998</v>
      </c>
      <c r="AB51" s="25">
        <f>VLOOKUP($D51,Résultats!$B$2:$AZ$212,AB$2,FALSE)</f>
        <v>558.6670388</v>
      </c>
      <c r="AC51" s="25">
        <f>VLOOKUP($D51,Résultats!$B$2:$AZ$212,AC$2,FALSE)</f>
        <v>625.26950280000005</v>
      </c>
      <c r="AD51" s="25">
        <f>VLOOKUP($D51,Résultats!$B$2:$AZ$212,AD$2,FALSE)</f>
        <v>695.27641370000003</v>
      </c>
      <c r="AE51" s="25">
        <f>VLOOKUP($D51,Résultats!$B$2:$AZ$212,AE$2,FALSE)</f>
        <v>768.33854629999996</v>
      </c>
      <c r="AF51" s="25">
        <f>VLOOKUP($D51,Résultats!$B$2:$AZ$212,AF$2,FALSE)</f>
        <v>844.02630180000006</v>
      </c>
      <c r="AG51" s="25">
        <f>VLOOKUP($D51,Résultats!$B$2:$AZ$212,AG$2,FALSE)</f>
        <v>921.90099529999998</v>
      </c>
      <c r="AH51" s="25">
        <f>VLOOKUP($D51,Résultats!$B$2:$AZ$212,AH$2,FALSE)</f>
        <v>1001.479024</v>
      </c>
      <c r="AI51" s="25">
        <f>VLOOKUP($D51,Résultats!$B$2:$AZ$212,AI$2,FALSE)</f>
        <v>1082.2286529999999</v>
      </c>
      <c r="AJ51" s="25">
        <f>VLOOKUP($D51,Résultats!$B$2:$AZ$212,AJ$2,FALSE)</f>
        <v>1163.7616840000001</v>
      </c>
      <c r="AK51" s="25">
        <f>VLOOKUP($D51,Résultats!$B$2:$AZ$212,AK$2,FALSE)</f>
        <v>1245.696379</v>
      </c>
      <c r="AL51" s="25">
        <f>VLOOKUP($D51,Résultats!$B$2:$AZ$212,AL$2,FALSE)</f>
        <v>1327.689805</v>
      </c>
      <c r="AM51" s="102">
        <f>VLOOKUP($D51,Résultats!$B$2:$AZ$212,AM$2,FALSE)</f>
        <v>1409.536028</v>
      </c>
    </row>
    <row r="52" spans="2:40" x14ac:dyDescent="0.2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2.4068184819999998</v>
      </c>
      <c r="G52" s="25">
        <f>VLOOKUP($D52,Résultats!$B$2:$AZ$212,G$2,FALSE)</f>
        <v>4.9957296720000004</v>
      </c>
      <c r="H52" s="25">
        <f>VLOOKUP($D52,Résultats!$B$2:$AZ$212,H$2,FALSE)</f>
        <v>6.2023440430000001</v>
      </c>
      <c r="I52" s="25">
        <f>VLOOKUP($D52,Résultats!$B$2:$AZ$212,I$2,FALSE)</f>
        <v>8.692953674</v>
      </c>
      <c r="J52" s="25">
        <f>VLOOKUP($D52,Résultats!$B$2:$AZ$212,J$2,FALSE)</f>
        <v>13.320221070000001</v>
      </c>
      <c r="K52" s="25">
        <f>VLOOKUP($D52,Résultats!$B$2:$AZ$212,K$2,FALSE)</f>
        <v>21.36801208</v>
      </c>
      <c r="L52" s="25">
        <f>VLOOKUP($D52,Résultats!$B$2:$AZ$212,L$2,FALSE)</f>
        <v>30.17236132</v>
      </c>
      <c r="M52" s="25">
        <f>VLOOKUP($D52,Résultats!$B$2:$AZ$212,M$2,FALSE)</f>
        <v>39.771272519999997</v>
      </c>
      <c r="N52" s="25">
        <f>VLOOKUP($D52,Résultats!$B$2:$AZ$212,N$2,FALSE)</f>
        <v>50.307886289999999</v>
      </c>
      <c r="O52" s="25">
        <f>VLOOKUP($D52,Résultats!$B$2:$AZ$212,O$2,FALSE)</f>
        <v>62.101652909999999</v>
      </c>
      <c r="P52" s="25">
        <f>VLOOKUP($D52,Résultats!$B$2:$AZ$212,P$2,FALSE)</f>
        <v>75.272545390000005</v>
      </c>
      <c r="Q52" s="25">
        <f>VLOOKUP($D52,Résultats!$B$2:$AZ$212,Q$2,FALSE)</f>
        <v>89.920737610000003</v>
      </c>
      <c r="R52" s="25">
        <f>VLOOKUP($D52,Résultats!$B$2:$AZ$212,R$2,FALSE)</f>
        <v>106.0801376</v>
      </c>
      <c r="S52" s="25">
        <f>VLOOKUP($D52,Résultats!$B$2:$AZ$212,S$2,FALSE)</f>
        <v>123.7094354</v>
      </c>
      <c r="T52" s="25">
        <f>VLOOKUP($D52,Résultats!$B$2:$AZ$212,T$2,FALSE)</f>
        <v>142.80178480000001</v>
      </c>
      <c r="U52" s="25">
        <f>VLOOKUP($D52,Résultats!$B$2:$AZ$212,U$2,FALSE)</f>
        <v>163.30733380000001</v>
      </c>
      <c r="V52" s="25">
        <f>VLOOKUP($D52,Résultats!$B$2:$AZ$212,V$2,FALSE)</f>
        <v>185.13873039999999</v>
      </c>
      <c r="W52" s="25">
        <f>VLOOKUP($D52,Résultats!$B$2:$AZ$212,W$2,FALSE)</f>
        <v>208.16948360000001</v>
      </c>
      <c r="X52" s="25">
        <f>VLOOKUP($D52,Résultats!$B$2:$AZ$212,X$2,FALSE)</f>
        <v>232.24249130000001</v>
      </c>
      <c r="Y52" s="25">
        <f>VLOOKUP($D52,Résultats!$B$2:$AZ$212,Y$2,FALSE)</f>
        <v>257.1540723</v>
      </c>
      <c r="Z52" s="25">
        <f>VLOOKUP($D52,Résultats!$B$2:$AZ$212,Z$2,FALSE)</f>
        <v>282.67193750000001</v>
      </c>
      <c r="AA52" s="25">
        <f>VLOOKUP($D52,Résultats!$B$2:$AZ$212,AA$2,FALSE)</f>
        <v>308.51469759999998</v>
      </c>
      <c r="AB52" s="25">
        <f>VLOOKUP($D52,Résultats!$B$2:$AZ$212,AB$2,FALSE)</f>
        <v>334.3786121</v>
      </c>
      <c r="AC52" s="25">
        <f>VLOOKUP($D52,Résultats!$B$2:$AZ$212,AC$2,FALSE)</f>
        <v>359.92625909999998</v>
      </c>
      <c r="AD52" s="25">
        <f>VLOOKUP($D52,Résultats!$B$2:$AZ$212,AD$2,FALSE)</f>
        <v>384.7706829</v>
      </c>
      <c r="AE52" s="25">
        <f>VLOOKUP($D52,Résultats!$B$2:$AZ$212,AE$2,FALSE)</f>
        <v>408.5766314</v>
      </c>
      <c r="AF52" s="25">
        <f>VLOOKUP($D52,Résultats!$B$2:$AZ$212,AF$2,FALSE)</f>
        <v>430.99506430000002</v>
      </c>
      <c r="AG52" s="25">
        <f>VLOOKUP($D52,Résultats!$B$2:$AZ$212,AG$2,FALSE)</f>
        <v>451.69524289999998</v>
      </c>
      <c r="AH52" s="25">
        <f>VLOOKUP($D52,Résultats!$B$2:$AZ$212,AH$2,FALSE)</f>
        <v>470.35431299999999</v>
      </c>
      <c r="AI52" s="25">
        <f>VLOOKUP($D52,Résultats!$B$2:$AZ$212,AI$2,FALSE)</f>
        <v>486.65628140000001</v>
      </c>
      <c r="AJ52" s="25">
        <f>VLOOKUP($D52,Résultats!$B$2:$AZ$212,AJ$2,FALSE)</f>
        <v>500.36143120000003</v>
      </c>
      <c r="AK52" s="25">
        <f>VLOOKUP($D52,Résultats!$B$2:$AZ$212,AK$2,FALSE)</f>
        <v>511.25419549999998</v>
      </c>
      <c r="AL52" s="25">
        <f>VLOOKUP($D52,Résultats!$B$2:$AZ$212,AL$2,FALSE)</f>
        <v>519.15239440000005</v>
      </c>
      <c r="AM52" s="102">
        <f>VLOOKUP($D52,Résultats!$B$2:$AZ$212,AM$2,FALSE)</f>
        <v>523.92489060000003</v>
      </c>
    </row>
    <row r="53" spans="2:40" x14ac:dyDescent="0.2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53.328869769999997</v>
      </c>
      <c r="G53" s="25">
        <f>VLOOKUP($D53,Résultats!$B$2:$AZ$212,G$2,FALSE)</f>
        <v>109.11940540000001</v>
      </c>
      <c r="H53" s="25">
        <f>VLOOKUP($D53,Résultats!$B$2:$AZ$212,H$2,FALSE)</f>
        <v>134.95417080000001</v>
      </c>
      <c r="I53" s="25">
        <f>VLOOKUP($D53,Résultats!$B$2:$AZ$212,I$2,FALSE)</f>
        <v>188.28356149999999</v>
      </c>
      <c r="J53" s="25">
        <f>VLOOKUP($D53,Résultats!$B$2:$AZ$212,J$2,FALSE)</f>
        <v>287.33578180000001</v>
      </c>
      <c r="K53" s="25">
        <f>VLOOKUP($D53,Résultats!$B$2:$AZ$212,K$2,FALSE)</f>
        <v>459.66317429999998</v>
      </c>
      <c r="L53" s="25">
        <f>VLOOKUP($D53,Résultats!$B$2:$AZ$212,L$2,FALSE)</f>
        <v>648.4178829</v>
      </c>
      <c r="M53" s="25">
        <f>VLOOKUP($D53,Résultats!$B$2:$AZ$212,M$2,FALSE)</f>
        <v>854.8053645</v>
      </c>
      <c r="N53" s="25">
        <f>VLOOKUP($D53,Résultats!$B$2:$AZ$212,N$2,FALSE)</f>
        <v>1082.4397939999999</v>
      </c>
      <c r="O53" s="25">
        <f>VLOOKUP($D53,Résultats!$B$2:$AZ$212,O$2,FALSE)</f>
        <v>1338.9094</v>
      </c>
      <c r="P53" s="25">
        <f>VLOOKUP($D53,Résultats!$B$2:$AZ$212,P$2,FALSE)</f>
        <v>1627.6946660000001</v>
      </c>
      <c r="Q53" s="25">
        <f>VLOOKUP($D53,Résultats!$B$2:$AZ$212,Q$2,FALSE)</f>
        <v>1952.0306270000001</v>
      </c>
      <c r="R53" s="25">
        <f>VLOOKUP($D53,Résultats!$B$2:$AZ$212,R$2,FALSE)</f>
        <v>2313.8905119999999</v>
      </c>
      <c r="S53" s="25">
        <f>VLOOKUP($D53,Résultats!$B$2:$AZ$212,S$2,FALSE)</f>
        <v>2713.765132</v>
      </c>
      <c r="T53" s="25">
        <f>VLOOKUP($D53,Résultats!$B$2:$AZ$212,T$2,FALSE)</f>
        <v>3153.1092739999999</v>
      </c>
      <c r="U53" s="25">
        <f>VLOOKUP($D53,Résultats!$B$2:$AZ$212,U$2,FALSE)</f>
        <v>3632.647391</v>
      </c>
      <c r="V53" s="25">
        <f>VLOOKUP($D53,Résultats!$B$2:$AZ$212,V$2,FALSE)</f>
        <v>4152.4929750000001</v>
      </c>
      <c r="W53" s="25">
        <f>VLOOKUP($D53,Résultats!$B$2:$AZ$212,W$2,FALSE)</f>
        <v>4712.0989730000001</v>
      </c>
      <c r="X53" s="25">
        <f>VLOOKUP($D53,Résultats!$B$2:$AZ$212,X$2,FALSE)</f>
        <v>5310.4435059999996</v>
      </c>
      <c r="Y53" s="25">
        <f>VLOOKUP($D53,Résultats!$B$2:$AZ$212,Y$2,FALSE)</f>
        <v>5945.5928089999998</v>
      </c>
      <c r="Z53" s="25">
        <f>VLOOKUP($D53,Résultats!$B$2:$AZ$212,Z$2,FALSE)</f>
        <v>6615.0636770000001</v>
      </c>
      <c r="AA53" s="25">
        <f>VLOOKUP($D53,Résultats!$B$2:$AZ$212,AA$2,FALSE)</f>
        <v>7315.2894640000004</v>
      </c>
      <c r="AB53" s="25">
        <f>VLOOKUP($D53,Résultats!$B$2:$AZ$212,AB$2,FALSE)</f>
        <v>8042.1752999999999</v>
      </c>
      <c r="AC53" s="25">
        <f>VLOOKUP($D53,Résultats!$B$2:$AZ$212,AC$2,FALSE)</f>
        <v>8790.7219370000003</v>
      </c>
      <c r="AD53" s="25">
        <f>VLOOKUP($D53,Résultats!$B$2:$AZ$212,AD$2,FALSE)</f>
        <v>9554.47653299999</v>
      </c>
      <c r="AE53" s="25">
        <f>VLOOKUP($D53,Résultats!$B$2:$AZ$212,AE$2,FALSE)</f>
        <v>10328.16228</v>
      </c>
      <c r="AF53" s="25">
        <f>VLOOKUP($D53,Résultats!$B$2:$AZ$212,AF$2,FALSE)</f>
        <v>11105.90568</v>
      </c>
      <c r="AG53" s="25">
        <f>VLOOKUP($D53,Résultats!$B$2:$AZ$212,AG$2,FALSE)</f>
        <v>11882.09424</v>
      </c>
      <c r="AH53" s="25">
        <f>VLOOKUP($D53,Résultats!$B$2:$AZ$212,AH$2,FALSE)</f>
        <v>12650.984340000001</v>
      </c>
      <c r="AI53" s="25">
        <f>VLOOKUP($D53,Résultats!$B$2:$AZ$212,AI$2,FALSE)</f>
        <v>13406.648520000001</v>
      </c>
      <c r="AJ53" s="25">
        <f>VLOOKUP($D53,Résultats!$B$2:$AZ$212,AJ$2,FALSE)</f>
        <v>14145.115599999999</v>
      </c>
      <c r="AK53" s="25">
        <f>VLOOKUP($D53,Résultats!$B$2:$AZ$212,AK$2,FALSE)</f>
        <v>14862.782499999999</v>
      </c>
      <c r="AL53" s="25">
        <f>VLOOKUP($D53,Résultats!$B$2:$AZ$212,AL$2,FALSE)</f>
        <v>15556.735629999999</v>
      </c>
      <c r="AM53" s="102">
        <f>VLOOKUP($D53,Résultats!$B$2:$AZ$212,AM$2,FALSE)</f>
        <v>16225.67484</v>
      </c>
    </row>
    <row r="54" spans="2:40" x14ac:dyDescent="0.2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20.412981519999999</v>
      </c>
      <c r="G54" s="25">
        <f>VLOOKUP($D54,Résultats!$B$2:$AZ$212,G$2,FALSE)</f>
        <v>41.283275029999999</v>
      </c>
      <c r="H54" s="25">
        <f>VLOOKUP($D54,Résultats!$B$2:$AZ$212,H$2,FALSE)</f>
        <v>50.847341640000003</v>
      </c>
      <c r="I54" s="25">
        <f>VLOOKUP($D54,Résultats!$B$2:$AZ$212,I$2,FALSE)</f>
        <v>70.528006700000006</v>
      </c>
      <c r="J54" s="25">
        <f>VLOOKUP($D54,Résultats!$B$2:$AZ$212,J$2,FALSE)</f>
        <v>106.9145882</v>
      </c>
      <c r="K54" s="25">
        <f>VLOOKUP($D54,Résultats!$B$2:$AZ$212,K$2,FALSE)</f>
        <v>169.8760484</v>
      </c>
      <c r="L54" s="25">
        <f>VLOOKUP($D54,Résultats!$B$2:$AZ$212,L$2,FALSE)</f>
        <v>238.36455530000001</v>
      </c>
      <c r="M54" s="25">
        <f>VLOOKUP($D54,Résultats!$B$2:$AZ$212,M$2,FALSE)</f>
        <v>312.7095802</v>
      </c>
      <c r="N54" s="25">
        <f>VLOOKUP($D54,Résultats!$B$2:$AZ$212,N$2,FALSE)</f>
        <v>394.10078979999997</v>
      </c>
      <c r="O54" s="25">
        <f>VLOOKUP($D54,Résultats!$B$2:$AZ$212,O$2,FALSE)</f>
        <v>485.14175280000001</v>
      </c>
      <c r="P54" s="25">
        <f>VLOOKUP($D54,Résultats!$B$2:$AZ$212,P$2,FALSE)</f>
        <v>586.93847770000002</v>
      </c>
      <c r="Q54" s="25">
        <f>VLOOKUP($D54,Résultats!$B$2:$AZ$212,Q$2,FALSE)</f>
        <v>700.500269</v>
      </c>
      <c r="R54" s="25">
        <f>VLOOKUP($D54,Résultats!$B$2:$AZ$212,R$2,FALSE)</f>
        <v>826.38190210000005</v>
      </c>
      <c r="S54" s="25">
        <f>VLOOKUP($D54,Résultats!$B$2:$AZ$212,S$2,FALSE)</f>
        <v>964.61390870000002</v>
      </c>
      <c r="T54" s="25">
        <f>VLOOKUP($D54,Résultats!$B$2:$AZ$212,T$2,FALSE)</f>
        <v>1115.561567</v>
      </c>
      <c r="U54" s="25">
        <f>VLOOKUP($D54,Résultats!$B$2:$AZ$212,U$2,FALSE)</f>
        <v>1279.3291850000001</v>
      </c>
      <c r="V54" s="25">
        <f>VLOOKUP($D54,Résultats!$B$2:$AZ$212,V$2,FALSE)</f>
        <v>1455.806349</v>
      </c>
      <c r="W54" s="25">
        <f>VLOOKUP($D54,Résultats!$B$2:$AZ$212,W$2,FALSE)</f>
        <v>1644.6555289999999</v>
      </c>
      <c r="X54" s="25">
        <f>VLOOKUP($D54,Résultats!$B$2:$AZ$212,X$2,FALSE)</f>
        <v>1845.3799329999999</v>
      </c>
      <c r="Y54" s="25">
        <f>VLOOKUP($D54,Résultats!$B$2:$AZ$212,Y$2,FALSE)</f>
        <v>2057.1817099999998</v>
      </c>
      <c r="Z54" s="25">
        <f>VLOOKUP($D54,Résultats!$B$2:$AZ$212,Z$2,FALSE)</f>
        <v>2279.091833</v>
      </c>
      <c r="AA54" s="25">
        <f>VLOOKUP($D54,Résultats!$B$2:$AZ$212,AA$2,FALSE)</f>
        <v>2509.7914300000002</v>
      </c>
      <c r="AB54" s="25">
        <f>VLOOKUP($D54,Résultats!$B$2:$AZ$212,AB$2,FALSE)</f>
        <v>2747.8066100000001</v>
      </c>
      <c r="AC54" s="25">
        <f>VLOOKUP($D54,Résultats!$B$2:$AZ$212,AC$2,FALSE)</f>
        <v>2991.3862469999999</v>
      </c>
      <c r="AD54" s="25">
        <f>VLOOKUP($D54,Résultats!$B$2:$AZ$212,AD$2,FALSE)</f>
        <v>3238.3244</v>
      </c>
      <c r="AE54" s="25">
        <f>VLOOKUP($D54,Résultats!$B$2:$AZ$212,AE$2,FALSE)</f>
        <v>3486.836534</v>
      </c>
      <c r="AF54" s="25">
        <f>VLOOKUP($D54,Résultats!$B$2:$AZ$212,AF$2,FALSE)</f>
        <v>3734.9682379999999</v>
      </c>
      <c r="AG54" s="25">
        <f>VLOOKUP($D54,Résultats!$B$2:$AZ$212,AG$2,FALSE)</f>
        <v>3980.8781600000002</v>
      </c>
      <c r="AH54" s="25">
        <f>VLOOKUP($D54,Résultats!$B$2:$AZ$212,AH$2,FALSE)</f>
        <v>4222.7102649999997</v>
      </c>
      <c r="AI54" s="25">
        <f>VLOOKUP($D54,Résultats!$B$2:$AZ$212,AI$2,FALSE)</f>
        <v>4458.5749320000004</v>
      </c>
      <c r="AJ54" s="25">
        <f>VLOOKUP($D54,Résultats!$B$2:$AZ$212,AJ$2,FALSE)</f>
        <v>4687.2449699999997</v>
      </c>
      <c r="AK54" s="25">
        <f>VLOOKUP($D54,Résultats!$B$2:$AZ$212,AK$2,FALSE)</f>
        <v>4907.6340069999997</v>
      </c>
      <c r="AL54" s="25">
        <f>VLOOKUP($D54,Résultats!$B$2:$AZ$212,AL$2,FALSE)</f>
        <v>5118.8977670000004</v>
      </c>
      <c r="AM54" s="102">
        <f>VLOOKUP($D54,Résultats!$B$2:$AZ$212,AM$2,FALSE)</f>
        <v>5320.7233729999998</v>
      </c>
    </row>
    <row r="55" spans="2:40" x14ac:dyDescent="0.2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8.8278770199999995E-3</v>
      </c>
      <c r="G55" s="25">
        <f>VLOOKUP($D55,Résultats!$B$2:$AZ$212,G$2,FALSE)</f>
        <v>6.9231213200000004E-3</v>
      </c>
      <c r="H55" s="25">
        <f>VLOOKUP($D55,Résultats!$B$2:$AZ$212,H$2,FALSE)</f>
        <v>6.3843570200000001E-3</v>
      </c>
      <c r="I55" s="25">
        <f>VLOOKUP($D55,Résultats!$B$2:$AZ$212,I$2,FALSE)</f>
        <v>5.8875198999999998E-3</v>
      </c>
      <c r="J55" s="25">
        <f>VLOOKUP($D55,Résultats!$B$2:$AZ$212,J$2,FALSE)</f>
        <v>5.4293471399999996E-3</v>
      </c>
      <c r="K55" s="25">
        <f>VLOOKUP($D55,Résultats!$B$2:$AZ$212,K$2,FALSE)</f>
        <v>5.00682986E-3</v>
      </c>
      <c r="L55" s="25">
        <f>VLOOKUP($D55,Résultats!$B$2:$AZ$212,L$2,FALSE)</f>
        <v>4.61719329E-3</v>
      </c>
      <c r="M55" s="25">
        <f>VLOOKUP($D55,Résultats!$B$2:$AZ$212,M$2,FALSE)</f>
        <v>4.2578786399999997E-3</v>
      </c>
      <c r="N55" s="25">
        <f>VLOOKUP($D55,Résultats!$B$2:$AZ$212,N$2,FALSE)</f>
        <v>3.9265262099999997E-3</v>
      </c>
      <c r="O55" s="25">
        <f>VLOOKUP($D55,Résultats!$B$2:$AZ$212,O$2,FALSE)</f>
        <v>3.62095997E-3</v>
      </c>
      <c r="P55" s="25">
        <f>VLOOKUP($D55,Résultats!$B$2:$AZ$212,P$2,FALSE)</f>
        <v>3.3391732E-3</v>
      </c>
      <c r="Q55" s="25">
        <f>VLOOKUP($D55,Résultats!$B$2:$AZ$212,Q$2,FALSE)</f>
        <v>3.0793153699999998E-3</v>
      </c>
      <c r="R55" s="25">
        <f>VLOOKUP($D55,Résultats!$B$2:$AZ$212,R$2,FALSE)</f>
        <v>2.8396799300000001E-3</v>
      </c>
      <c r="S55" s="25">
        <f>VLOOKUP($D55,Résultats!$B$2:$AZ$212,S$2,FALSE)</f>
        <v>2.6186931699999998E-3</v>
      </c>
      <c r="T55" s="25">
        <f>VLOOKUP($D55,Résultats!$B$2:$AZ$212,T$2,FALSE)</f>
        <v>2.4149038100000002E-3</v>
      </c>
      <c r="U55" s="25">
        <f>VLOOKUP($D55,Résultats!$B$2:$AZ$212,U$2,FALSE)</f>
        <v>2.2269735600000001E-3</v>
      </c>
      <c r="V55" s="25">
        <f>VLOOKUP($D55,Résultats!$B$2:$AZ$212,V$2,FALSE)</f>
        <v>2.0536682199999998E-3</v>
      </c>
      <c r="W55" s="25">
        <f>VLOOKUP($D55,Résultats!$B$2:$AZ$212,W$2,FALSE)</f>
        <v>1.8938496800000001E-3</v>
      </c>
      <c r="X55" s="25">
        <f>VLOOKUP($D55,Résultats!$B$2:$AZ$212,X$2,FALSE)</f>
        <v>1.7464683799999999E-3</v>
      </c>
      <c r="Y55" s="25">
        <f>VLOOKUP($D55,Résultats!$B$2:$AZ$212,Y$2,FALSE)</f>
        <v>1.6105564499999999E-3</v>
      </c>
      <c r="Z55" s="25">
        <f>VLOOKUP($D55,Résultats!$B$2:$AZ$212,Z$2,FALSE)</f>
        <v>1.48522131E-3</v>
      </c>
      <c r="AA55" s="25">
        <f>VLOOKUP($D55,Résultats!$B$2:$AZ$212,AA$2,FALSE)</f>
        <v>1.3696398900000001E-3</v>
      </c>
      <c r="AB55" s="25">
        <f>VLOOKUP($D55,Résultats!$B$2:$AZ$212,AB$2,FALSE)</f>
        <v>1.26305313E-3</v>
      </c>
      <c r="AC55" s="25">
        <f>VLOOKUP($D55,Résultats!$B$2:$AZ$212,AC$2,FALSE)</f>
        <v>1.16476106E-3</v>
      </c>
      <c r="AD55" s="25">
        <f>VLOOKUP($D55,Résultats!$B$2:$AZ$212,AD$2,FALSE)</f>
        <v>1.07411817E-3</v>
      </c>
      <c r="AE55" s="25">
        <f>VLOOKUP($D55,Résultats!$B$2:$AZ$212,AE$2,FALSE)</f>
        <v>9.9052921E-4</v>
      </c>
      <c r="AF55" s="25">
        <f>VLOOKUP($D55,Résultats!$B$2:$AZ$212,AF$2,FALSE)</f>
        <v>9.1344522400000001E-4</v>
      </c>
      <c r="AG55" s="25">
        <f>VLOOKUP($D55,Résultats!$B$2:$AZ$212,AG$2,FALSE)</f>
        <v>8.4235999300000003E-4</v>
      </c>
      <c r="AH55" s="25">
        <f>VLOOKUP($D55,Résultats!$B$2:$AZ$212,AH$2,FALSE)</f>
        <v>7.7680668599999997E-4</v>
      </c>
      <c r="AI55" s="25">
        <f>VLOOKUP($D55,Résultats!$B$2:$AZ$212,AI$2,FALSE)</f>
        <v>7.1635480400000003E-4</v>
      </c>
      <c r="AJ55" s="25">
        <f>VLOOKUP($D55,Résultats!$B$2:$AZ$212,AJ$2,FALSE)</f>
        <v>6.6060734800000003E-4</v>
      </c>
      <c r="AK55" s="25">
        <f>VLOOKUP($D55,Résultats!$B$2:$AZ$212,AK$2,FALSE)</f>
        <v>6.0919821600000004E-4</v>
      </c>
      <c r="AL55" s="25">
        <f>VLOOKUP($D55,Résultats!$B$2:$AZ$212,AL$2,FALSE)</f>
        <v>5.6178979500000001E-4</v>
      </c>
      <c r="AM55" s="102">
        <f>VLOOKUP($D55,Résultats!$B$2:$AZ$212,AM$2,FALSE)</f>
        <v>5.1807074399999999E-4</v>
      </c>
    </row>
    <row r="56" spans="2:40" x14ac:dyDescent="0.2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3.1313751660000002</v>
      </c>
      <c r="G56" s="25">
        <f>VLOOKUP($D56,Résultats!$B$2:$AZ$212,G$2,FALSE)</f>
        <v>6.1485800499999996</v>
      </c>
      <c r="H56" s="25">
        <f>VLOOKUP($D56,Résultats!$B$2:$AZ$212,H$2,FALSE)</f>
        <v>7.5005048859999999</v>
      </c>
      <c r="I56" s="25">
        <f>VLOOKUP($D56,Résultats!$B$2:$AZ$212,I$2,FALSE)</f>
        <v>10.26861519</v>
      </c>
      <c r="J56" s="25">
        <f>VLOOKUP($D56,Résultats!$B$2:$AZ$212,J$2,FALSE)</f>
        <v>15.346250510000001</v>
      </c>
      <c r="K56" s="25">
        <f>VLOOKUP($D56,Résultats!$B$2:$AZ$212,K$2,FALSE)</f>
        <v>24.05386309</v>
      </c>
      <c r="L56" s="25">
        <f>VLOOKUP($D56,Résultats!$B$2:$AZ$212,L$2,FALSE)</f>
        <v>33.421678470000003</v>
      </c>
      <c r="M56" s="25">
        <f>VLOOKUP($D56,Résultats!$B$2:$AZ$212,M$2,FALSE)</f>
        <v>43.483582230000003</v>
      </c>
      <c r="N56" s="25">
        <f>VLOOKUP($D56,Résultats!$B$2:$AZ$212,N$2,FALSE)</f>
        <v>54.392527100000002</v>
      </c>
      <c r="O56" s="25">
        <f>VLOOKUP($D56,Résultats!$B$2:$AZ$212,O$2,FALSE)</f>
        <v>66.493779369999999</v>
      </c>
      <c r="P56" s="25">
        <f>VLOOKUP($D56,Résultats!$B$2:$AZ$212,P$2,FALSE)</f>
        <v>79.930171889999997</v>
      </c>
      <c r="Q56" s="25">
        <f>VLOOKUP($D56,Résultats!$B$2:$AZ$212,Q$2,FALSE)</f>
        <v>94.833519989999999</v>
      </c>
      <c r="R56" s="25">
        <f>VLOOKUP($D56,Résultats!$B$2:$AZ$212,R$2,FALSE)</f>
        <v>111.2771544</v>
      </c>
      <c r="S56" s="25">
        <f>VLOOKUP($D56,Résultats!$B$2:$AZ$212,S$2,FALSE)</f>
        <v>129.26750480000001</v>
      </c>
      <c r="T56" s="25">
        <f>VLOOKUP($D56,Résultats!$B$2:$AZ$212,T$2,FALSE)</f>
        <v>148.85749770000001</v>
      </c>
      <c r="U56" s="25">
        <f>VLOOKUP($D56,Résultats!$B$2:$AZ$212,U$2,FALSE)</f>
        <v>170.06788890000001</v>
      </c>
      <c r="V56" s="25">
        <f>VLOOKUP($D56,Résultats!$B$2:$AZ$212,V$2,FALSE)</f>
        <v>192.89377930000001</v>
      </c>
      <c r="W56" s="25">
        <f>VLOOKUP($D56,Résultats!$B$2:$AZ$212,W$2,FALSE)</f>
        <v>217.30326070000001</v>
      </c>
      <c r="X56" s="25">
        <f>VLOOKUP($D56,Résultats!$B$2:$AZ$212,X$2,FALSE)</f>
        <v>243.24636419999999</v>
      </c>
      <c r="Y56" s="25">
        <f>VLOOKUP($D56,Résultats!$B$2:$AZ$212,Y$2,FALSE)</f>
        <v>270.63653549999998</v>
      </c>
      <c r="Z56" s="25">
        <f>VLOOKUP($D56,Résultats!$B$2:$AZ$212,Z$2,FALSE)</f>
        <v>299.36724140000001</v>
      </c>
      <c r="AA56" s="25">
        <f>VLOOKUP($D56,Résultats!$B$2:$AZ$212,AA$2,FALSE)</f>
        <v>329.28822270000001</v>
      </c>
      <c r="AB56" s="25">
        <f>VLOOKUP($D56,Résultats!$B$2:$AZ$212,AB$2,FALSE)</f>
        <v>360.2303091</v>
      </c>
      <c r="AC56" s="25">
        <f>VLOOKUP($D56,Résultats!$B$2:$AZ$212,AC$2,FALSE)</f>
        <v>391.98876799999999</v>
      </c>
      <c r="AD56" s="25">
        <f>VLOOKUP($D56,Résultats!$B$2:$AZ$212,AD$2,FALSE)</f>
        <v>424.29926019999999</v>
      </c>
      <c r="AE56" s="25">
        <f>VLOOKUP($D56,Résultats!$B$2:$AZ$212,AE$2,FALSE)</f>
        <v>456.9516691</v>
      </c>
      <c r="AF56" s="25">
        <f>VLOOKUP($D56,Résultats!$B$2:$AZ$212,AF$2,FALSE)</f>
        <v>489.71227069999998</v>
      </c>
      <c r="AG56" s="25">
        <f>VLOOKUP($D56,Résultats!$B$2:$AZ$212,AG$2,FALSE)</f>
        <v>522.36034119999999</v>
      </c>
      <c r="AH56" s="25">
        <f>VLOOKUP($D56,Résultats!$B$2:$AZ$212,AH$2,FALSE)</f>
        <v>554.67074249999996</v>
      </c>
      <c r="AI56" s="25">
        <f>VLOOKUP($D56,Résultats!$B$2:$AZ$212,AI$2,FALSE)</f>
        <v>586.41107590000001</v>
      </c>
      <c r="AJ56" s="25">
        <f>VLOOKUP($D56,Résultats!$B$2:$AZ$212,AJ$2,FALSE)</f>
        <v>617.43336710000005</v>
      </c>
      <c r="AK56" s="25">
        <f>VLOOKUP($D56,Résultats!$B$2:$AZ$212,AK$2,FALSE)</f>
        <v>647.60506680000003</v>
      </c>
      <c r="AL56" s="25">
        <f>VLOOKUP($D56,Résultats!$B$2:$AZ$212,AL$2,FALSE)</f>
        <v>676.82243059999996</v>
      </c>
      <c r="AM56" s="102">
        <f>VLOOKUP($D56,Résultats!$B$2:$AZ$212,AM$2,FALSE)</f>
        <v>705.04994369999997</v>
      </c>
    </row>
    <row r="57" spans="2:40" x14ac:dyDescent="0.2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33881.997179999998</v>
      </c>
      <c r="G57" s="61">
        <f>VLOOKUP($D57,Résultats!$B$2:$AZ$212,G$2,FALSE)</f>
        <v>34086.923849999999</v>
      </c>
      <c r="H57" s="61">
        <f>VLOOKUP($D57,Résultats!$B$2:$AZ$212,H$2,FALSE)</f>
        <v>34124.395400000001</v>
      </c>
      <c r="I57" s="61">
        <f>VLOOKUP($D57,Résultats!$B$2:$AZ$212,I$2,FALSE)</f>
        <v>34224.580390000003</v>
      </c>
      <c r="J57" s="61">
        <f>VLOOKUP($D57,Résultats!$B$2:$AZ$212,J$2,FALSE)</f>
        <v>34254.937810000003</v>
      </c>
      <c r="K57" s="61">
        <f>VLOOKUP($D57,Résultats!$B$2:$AZ$212,K$2,FALSE)</f>
        <v>34097.068240000001</v>
      </c>
      <c r="L57" s="61">
        <f>VLOOKUP($D57,Résultats!$B$2:$AZ$212,L$2,FALSE)</f>
        <v>33913.0524</v>
      </c>
      <c r="M57" s="61">
        <f>VLOOKUP($D57,Résultats!$B$2:$AZ$212,M$2,FALSE)</f>
        <v>33685.379789999999</v>
      </c>
      <c r="N57" s="61">
        <f>VLOOKUP($D57,Résultats!$B$2:$AZ$212,N$2,FALSE)</f>
        <v>33420.751349999999</v>
      </c>
      <c r="O57" s="61">
        <f>VLOOKUP($D57,Résultats!$B$2:$AZ$212,O$2,FALSE)</f>
        <v>33148.334970000004</v>
      </c>
      <c r="P57" s="61">
        <f>VLOOKUP($D57,Résultats!$B$2:$AZ$212,P$2,FALSE)</f>
        <v>32858.197870000004</v>
      </c>
      <c r="Q57" s="61">
        <f>VLOOKUP($D57,Résultats!$B$2:$AZ$212,Q$2,FALSE)</f>
        <v>32539.5834</v>
      </c>
      <c r="R57" s="61">
        <f>VLOOKUP($D57,Résultats!$B$2:$AZ$212,R$2,FALSE)</f>
        <v>32178.010300000002</v>
      </c>
      <c r="S57" s="61">
        <f>VLOOKUP($D57,Résultats!$B$2:$AZ$212,S$2,FALSE)</f>
        <v>31757.975689999999</v>
      </c>
      <c r="T57" s="61">
        <f>VLOOKUP($D57,Résultats!$B$2:$AZ$212,T$2,FALSE)</f>
        <v>31273.105479999998</v>
      </c>
      <c r="U57" s="61">
        <f>VLOOKUP($D57,Résultats!$B$2:$AZ$212,U$2,FALSE)</f>
        <v>30718.721409999998</v>
      </c>
      <c r="V57" s="61">
        <f>VLOOKUP($D57,Résultats!$B$2:$AZ$212,V$2,FALSE)</f>
        <v>30092.594509999999</v>
      </c>
      <c r="W57" s="61">
        <f>VLOOKUP($D57,Résultats!$B$2:$AZ$212,W$2,FALSE)</f>
        <v>29394.847389999999</v>
      </c>
      <c r="X57" s="61">
        <f>VLOOKUP($D57,Résultats!$B$2:$AZ$212,X$2,FALSE)</f>
        <v>28628.13019</v>
      </c>
      <c r="Y57" s="61">
        <f>VLOOKUP($D57,Résultats!$B$2:$AZ$212,Y$2,FALSE)</f>
        <v>27796.601050000001</v>
      </c>
      <c r="Z57" s="61">
        <f>VLOOKUP($D57,Résultats!$B$2:$AZ$212,Z$2,FALSE)</f>
        <v>26906.263889999998</v>
      </c>
      <c r="AA57" s="61">
        <f>VLOOKUP($D57,Résultats!$B$2:$AZ$212,AA$2,FALSE)</f>
        <v>25964.015909999998</v>
      </c>
      <c r="AB57" s="61">
        <f>VLOOKUP($D57,Résultats!$B$2:$AZ$212,AB$2,FALSE)</f>
        <v>24977.981049999999</v>
      </c>
      <c r="AC57" s="61">
        <f>VLOOKUP($D57,Résultats!$B$2:$AZ$212,AC$2,FALSE)</f>
        <v>23956.78082</v>
      </c>
      <c r="AD57" s="61">
        <f>VLOOKUP($D57,Résultats!$B$2:$AZ$212,AD$2,FALSE)</f>
        <v>22908.976159999998</v>
      </c>
      <c r="AE57" s="61">
        <f>VLOOKUP($D57,Résultats!$B$2:$AZ$212,AE$2,FALSE)</f>
        <v>21844.267940000002</v>
      </c>
      <c r="AF57" s="61">
        <f>VLOOKUP($D57,Résultats!$B$2:$AZ$212,AF$2,FALSE)</f>
        <v>20771.87398</v>
      </c>
      <c r="AG57" s="61">
        <f>VLOOKUP($D57,Résultats!$B$2:$AZ$212,AG$2,FALSE)</f>
        <v>19700.648990000002</v>
      </c>
      <c r="AH57" s="61">
        <f>VLOOKUP($D57,Résultats!$B$2:$AZ$212,AH$2,FALSE)</f>
        <v>18638.663519999998</v>
      </c>
      <c r="AI57" s="61">
        <f>VLOOKUP($D57,Résultats!$B$2:$AZ$212,AI$2,FALSE)</f>
        <v>17593.071380000001</v>
      </c>
      <c r="AJ57" s="61">
        <f>VLOOKUP($D57,Résultats!$B$2:$AZ$212,AJ$2,FALSE)</f>
        <v>16570.471649999999</v>
      </c>
      <c r="AK57" s="61">
        <f>VLOOKUP($D57,Résultats!$B$2:$AZ$212,AK$2,FALSE)</f>
        <v>15576.365180000001</v>
      </c>
      <c r="AL57" s="61">
        <f>VLOOKUP($D57,Résultats!$B$2:$AZ$212,AL$2,FALSE)</f>
        <v>14615.231030000001</v>
      </c>
      <c r="AM57" s="225">
        <f>VLOOKUP($D57,Résultats!$B$2:$AZ$212,AM$2,FALSE)</f>
        <v>13690.66856</v>
      </c>
      <c r="AN57" s="212"/>
    </row>
    <row r="58" spans="2:40" x14ac:dyDescent="0.2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538.24865239999997</v>
      </c>
      <c r="G58" s="65">
        <f>VLOOKUP($D58,Résultats!$B$2:$AZ$212,G$2,FALSE)</f>
        <v>711.05800599999998</v>
      </c>
      <c r="H58" s="65">
        <f>VLOOKUP($D58,Résultats!$B$2:$AZ$212,H$2,FALSE)</f>
        <v>789.66382450000003</v>
      </c>
      <c r="I58" s="65">
        <f>VLOOKUP($D58,Résultats!$B$2:$AZ$212,I$2,FALSE)</f>
        <v>912.74143070000002</v>
      </c>
      <c r="J58" s="65">
        <f>VLOOKUP($D58,Résultats!$B$2:$AZ$212,J$2,FALSE)</f>
        <v>1012.4747159999999</v>
      </c>
      <c r="K58" s="65">
        <f>VLOOKUP($D58,Résultats!$B$2:$AZ$212,K$2,FALSE)</f>
        <v>1116.6741440000001</v>
      </c>
      <c r="L58" s="65">
        <f>VLOOKUP($D58,Résultats!$B$2:$AZ$212,L$2,FALSE)</f>
        <v>1226.9430319999999</v>
      </c>
      <c r="M58" s="65">
        <f>VLOOKUP($D58,Résultats!$B$2:$AZ$212,M$2,FALSE)</f>
        <v>1342.0518870000001</v>
      </c>
      <c r="N58" s="65">
        <f>VLOOKUP($D58,Résultats!$B$2:$AZ$212,N$2,FALSE)</f>
        <v>1460.80675</v>
      </c>
      <c r="O58" s="65">
        <f>VLOOKUP($D58,Résultats!$B$2:$AZ$212,O$2,FALSE)</f>
        <v>1579.3359800000001</v>
      </c>
      <c r="P58" s="65">
        <f>VLOOKUP($D58,Résultats!$B$2:$AZ$212,P$2,FALSE)</f>
        <v>1693.7197470000001</v>
      </c>
      <c r="Q58" s="65">
        <f>VLOOKUP($D58,Résultats!$B$2:$AZ$212,Q$2,FALSE)</f>
        <v>1802.0495430000001</v>
      </c>
      <c r="R58" s="65">
        <f>VLOOKUP($D58,Résultats!$B$2:$AZ$212,R$2,FALSE)</f>
        <v>1902.2649289999999</v>
      </c>
      <c r="S58" s="65">
        <f>VLOOKUP($D58,Résultats!$B$2:$AZ$212,S$2,FALSE)</f>
        <v>1992.3662380000001</v>
      </c>
      <c r="T58" s="65">
        <f>VLOOKUP($D58,Résultats!$B$2:$AZ$212,T$2,FALSE)</f>
        <v>2071.439175</v>
      </c>
      <c r="U58" s="65">
        <f>VLOOKUP($D58,Résultats!$B$2:$AZ$212,U$2,FALSE)</f>
        <v>2138.735964</v>
      </c>
      <c r="V58" s="65">
        <f>VLOOKUP($D58,Résultats!$B$2:$AZ$212,V$2,FALSE)</f>
        <v>2193.7243189999999</v>
      </c>
      <c r="W58" s="65">
        <f>VLOOKUP($D58,Résultats!$B$2:$AZ$212,W$2,FALSE)</f>
        <v>2236.032123</v>
      </c>
      <c r="X58" s="65">
        <f>VLOOKUP($D58,Résultats!$B$2:$AZ$212,X$2,FALSE)</f>
        <v>2265.4752450000001</v>
      </c>
      <c r="Y58" s="65">
        <f>VLOOKUP($D58,Résultats!$B$2:$AZ$212,Y$2,FALSE)</f>
        <v>2281.9918069999999</v>
      </c>
      <c r="Z58" s="65">
        <f>VLOOKUP($D58,Résultats!$B$2:$AZ$212,Z$2,FALSE)</f>
        <v>2285.667207</v>
      </c>
      <c r="AA58" s="65">
        <f>VLOOKUP($D58,Résultats!$B$2:$AZ$212,AA$2,FALSE)</f>
        <v>2276.7482829999999</v>
      </c>
      <c r="AB58" s="65">
        <f>VLOOKUP($D58,Résultats!$B$2:$AZ$212,AB$2,FALSE)</f>
        <v>2255.810011</v>
      </c>
      <c r="AC58" s="65">
        <f>VLOOKUP($D58,Résultats!$B$2:$AZ$212,AC$2,FALSE)</f>
        <v>2223.6027909999998</v>
      </c>
      <c r="AD58" s="65">
        <f>VLOOKUP($D58,Résultats!$B$2:$AZ$212,AD$2,FALSE)</f>
        <v>2181.428441</v>
      </c>
      <c r="AE58" s="65">
        <f>VLOOKUP($D58,Résultats!$B$2:$AZ$212,AE$2,FALSE)</f>
        <v>2130.4163149999999</v>
      </c>
      <c r="AF58" s="65">
        <f>VLOOKUP($D58,Résultats!$B$2:$AZ$212,AF$2,FALSE)</f>
        <v>2071.685735</v>
      </c>
      <c r="AG58" s="65">
        <f>VLOOKUP($D58,Résultats!$B$2:$AZ$212,AG$2,FALSE)</f>
        <v>2006.4366399999999</v>
      </c>
      <c r="AH58" s="65">
        <f>VLOOKUP($D58,Résultats!$B$2:$AZ$212,AH$2,FALSE)</f>
        <v>1935.8694230000001</v>
      </c>
      <c r="AI58" s="65">
        <f>VLOOKUP($D58,Résultats!$B$2:$AZ$212,AI$2,FALSE)</f>
        <v>1861.248443</v>
      </c>
      <c r="AJ58" s="65">
        <f>VLOOKUP($D58,Résultats!$B$2:$AZ$212,AJ$2,FALSE)</f>
        <v>1783.716676</v>
      </c>
      <c r="AK58" s="65">
        <f>VLOOKUP($D58,Résultats!$B$2:$AZ$212,AK$2,FALSE)</f>
        <v>1704.2893079999999</v>
      </c>
      <c r="AL58" s="65">
        <f>VLOOKUP($D58,Résultats!$B$2:$AZ$212,AL$2,FALSE)</f>
        <v>1623.8762139999999</v>
      </c>
      <c r="AM58" s="226">
        <f>VLOOKUP($D58,Résultats!$B$2:$AZ$212,AM$2,FALSE)</f>
        <v>1543.308266</v>
      </c>
    </row>
    <row r="59" spans="2:40" x14ac:dyDescent="0.2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4285.1636740000004</v>
      </c>
      <c r="G59" s="65">
        <f>VLOOKUP($D59,Résultats!$B$2:$AZ$212,G$2,FALSE)</f>
        <v>4851.1916840000004</v>
      </c>
      <c r="H59" s="65">
        <f>VLOOKUP($D59,Résultats!$B$2:$AZ$212,H$2,FALSE)</f>
        <v>5017.2245480000001</v>
      </c>
      <c r="I59" s="65">
        <f>VLOOKUP($D59,Résultats!$B$2:$AZ$212,I$2,FALSE)</f>
        <v>5204.6933239999998</v>
      </c>
      <c r="J59" s="65">
        <f>VLOOKUP($D59,Résultats!$B$2:$AZ$212,J$2,FALSE)</f>
        <v>5345.9298879999997</v>
      </c>
      <c r="K59" s="65">
        <f>VLOOKUP($D59,Résultats!$B$2:$AZ$212,K$2,FALSE)</f>
        <v>5448.7318660000001</v>
      </c>
      <c r="L59" s="65">
        <f>VLOOKUP($D59,Résultats!$B$2:$AZ$212,L$2,FALSE)</f>
        <v>5537.0781509999997</v>
      </c>
      <c r="M59" s="65">
        <f>VLOOKUP($D59,Résultats!$B$2:$AZ$212,M$2,FALSE)</f>
        <v>5607.7824389999996</v>
      </c>
      <c r="N59" s="65">
        <f>VLOOKUP($D59,Résultats!$B$2:$AZ$212,N$2,FALSE)</f>
        <v>5662.100719</v>
      </c>
      <c r="O59" s="65">
        <f>VLOOKUP($D59,Résultats!$B$2:$AZ$212,O$2,FALSE)</f>
        <v>5707.6736790000004</v>
      </c>
      <c r="P59" s="65">
        <f>VLOOKUP($D59,Résultats!$B$2:$AZ$212,P$2,FALSE)</f>
        <v>5742.4900479999997</v>
      </c>
      <c r="Q59" s="65">
        <f>VLOOKUP($D59,Résultats!$B$2:$AZ$212,Q$2,FALSE)</f>
        <v>5764.7185280000003</v>
      </c>
      <c r="R59" s="65">
        <f>VLOOKUP($D59,Résultats!$B$2:$AZ$212,R$2,FALSE)</f>
        <v>5771.6975730000004</v>
      </c>
      <c r="S59" s="65">
        <f>VLOOKUP($D59,Résultats!$B$2:$AZ$212,S$2,FALSE)</f>
        <v>5760.5492290000002</v>
      </c>
      <c r="T59" s="65">
        <f>VLOOKUP($D59,Résultats!$B$2:$AZ$212,T$2,FALSE)</f>
        <v>5730.3079120000002</v>
      </c>
      <c r="U59" s="65">
        <f>VLOOKUP($D59,Résultats!$B$2:$AZ$212,U$2,FALSE)</f>
        <v>5680.343132</v>
      </c>
      <c r="V59" s="65">
        <f>VLOOKUP($D59,Résultats!$B$2:$AZ$212,V$2,FALSE)</f>
        <v>5610.5124370000003</v>
      </c>
      <c r="W59" s="65">
        <f>VLOOKUP($D59,Résultats!$B$2:$AZ$212,W$2,FALSE)</f>
        <v>5521.1314419999999</v>
      </c>
      <c r="X59" s="65">
        <f>VLOOKUP($D59,Résultats!$B$2:$AZ$212,X$2,FALSE)</f>
        <v>5413.0114910000002</v>
      </c>
      <c r="Y59" s="65">
        <f>VLOOKUP($D59,Résultats!$B$2:$AZ$212,Y$2,FALSE)</f>
        <v>5287.2582670000002</v>
      </c>
      <c r="Z59" s="65">
        <f>VLOOKUP($D59,Résultats!$B$2:$AZ$212,Z$2,FALSE)</f>
        <v>5145.3398509999997</v>
      </c>
      <c r="AA59" s="65">
        <f>VLOOKUP($D59,Résultats!$B$2:$AZ$212,AA$2,FALSE)</f>
        <v>4988.9093700000003</v>
      </c>
      <c r="AB59" s="65">
        <f>VLOOKUP($D59,Résultats!$B$2:$AZ$212,AB$2,FALSE)</f>
        <v>4819.8920289999996</v>
      </c>
      <c r="AC59" s="65">
        <f>VLOOKUP($D59,Résultats!$B$2:$AZ$212,AC$2,FALSE)</f>
        <v>4640.3186379999997</v>
      </c>
      <c r="AD59" s="65">
        <f>VLOOKUP($D59,Résultats!$B$2:$AZ$212,AD$2,FALSE)</f>
        <v>4452.0640750000002</v>
      </c>
      <c r="AE59" s="65">
        <f>VLOOKUP($D59,Résultats!$B$2:$AZ$212,AE$2,FALSE)</f>
        <v>4257.406027</v>
      </c>
      <c r="AF59" s="65">
        <f>VLOOKUP($D59,Résultats!$B$2:$AZ$212,AF$2,FALSE)</f>
        <v>4058.523627</v>
      </c>
      <c r="AG59" s="65">
        <f>VLOOKUP($D59,Résultats!$B$2:$AZ$212,AG$2,FALSE)</f>
        <v>3857.516384</v>
      </c>
      <c r="AH59" s="65">
        <f>VLOOKUP($D59,Résultats!$B$2:$AZ$212,AH$2,FALSE)</f>
        <v>3656.3066170000002</v>
      </c>
      <c r="AI59" s="65">
        <f>VLOOKUP($D59,Résultats!$B$2:$AZ$212,AI$2,FALSE)</f>
        <v>3456.5618880000002</v>
      </c>
      <c r="AJ59" s="65">
        <f>VLOOKUP($D59,Résultats!$B$2:$AZ$212,AJ$2,FALSE)</f>
        <v>3259.8661179999999</v>
      </c>
      <c r="AK59" s="65">
        <f>VLOOKUP($D59,Résultats!$B$2:$AZ$212,AK$2,FALSE)</f>
        <v>3067.5568029999999</v>
      </c>
      <c r="AL59" s="65">
        <f>VLOOKUP($D59,Résultats!$B$2:$AZ$212,AL$2,FALSE)</f>
        <v>2880.7401399999999</v>
      </c>
      <c r="AM59" s="226">
        <f>VLOOKUP($D59,Résultats!$B$2:$AZ$212,AM$2,FALSE)</f>
        <v>2700.3204599999999</v>
      </c>
    </row>
    <row r="60" spans="2:40" x14ac:dyDescent="0.2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7038.48776</v>
      </c>
      <c r="G60" s="65">
        <f>VLOOKUP($D60,Résultats!$B$2:$AZ$212,G$2,FALSE)</f>
        <v>7687.8735930000003</v>
      </c>
      <c r="H60" s="65">
        <f>VLOOKUP($D60,Résultats!$B$2:$AZ$212,H$2,FALSE)</f>
        <v>7865.3657919999996</v>
      </c>
      <c r="I60" s="65">
        <f>VLOOKUP($D60,Résultats!$B$2:$AZ$212,I$2,FALSE)</f>
        <v>8050.9096939999999</v>
      </c>
      <c r="J60" s="65">
        <f>VLOOKUP($D60,Résultats!$B$2:$AZ$212,J$2,FALSE)</f>
        <v>8197.0809850000005</v>
      </c>
      <c r="K60" s="65">
        <f>VLOOKUP($D60,Résultats!$B$2:$AZ$212,K$2,FALSE)</f>
        <v>8280.0873929999998</v>
      </c>
      <c r="L60" s="65">
        <f>VLOOKUP($D60,Résultats!$B$2:$AZ$212,L$2,FALSE)</f>
        <v>8341.7337339999995</v>
      </c>
      <c r="M60" s="65">
        <f>VLOOKUP($D60,Résultats!$B$2:$AZ$212,M$2,FALSE)</f>
        <v>8377.6890640000001</v>
      </c>
      <c r="N60" s="65">
        <f>VLOOKUP($D60,Résultats!$B$2:$AZ$212,N$2,FALSE)</f>
        <v>8390.8969789999901</v>
      </c>
      <c r="O60" s="65">
        <f>VLOOKUP($D60,Résultats!$B$2:$AZ$212,O$2,FALSE)</f>
        <v>8392.1391550000008</v>
      </c>
      <c r="P60" s="65">
        <f>VLOOKUP($D60,Résultats!$B$2:$AZ$212,P$2,FALSE)</f>
        <v>8380.0266150000007</v>
      </c>
      <c r="Q60" s="65">
        <f>VLOOKUP($D60,Résultats!$B$2:$AZ$212,Q$2,FALSE)</f>
        <v>8352.40277099999</v>
      </c>
      <c r="R60" s="65">
        <f>VLOOKUP($D60,Résultats!$B$2:$AZ$212,R$2,FALSE)</f>
        <v>8305.9652129999995</v>
      </c>
      <c r="S60" s="65">
        <f>VLOOKUP($D60,Résultats!$B$2:$AZ$212,S$2,FALSE)</f>
        <v>8237.0430159999996</v>
      </c>
      <c r="T60" s="65">
        <f>VLOOKUP($D60,Résultats!$B$2:$AZ$212,T$2,FALSE)</f>
        <v>8144.4452410000004</v>
      </c>
      <c r="U60" s="65">
        <f>VLOOKUP($D60,Résultats!$B$2:$AZ$212,U$2,FALSE)</f>
        <v>8027.4211379999997</v>
      </c>
      <c r="V60" s="65">
        <f>VLOOKUP($D60,Résultats!$B$2:$AZ$212,V$2,FALSE)</f>
        <v>7885.8820770000002</v>
      </c>
      <c r="W60" s="65">
        <f>VLOOKUP($D60,Résultats!$B$2:$AZ$212,W$2,FALSE)</f>
        <v>7720.3912149999996</v>
      </c>
      <c r="X60" s="65">
        <f>VLOOKUP($D60,Résultats!$B$2:$AZ$212,X$2,FALSE)</f>
        <v>7532.2153539999999</v>
      </c>
      <c r="Y60" s="65">
        <f>VLOOKUP($D60,Résultats!$B$2:$AZ$212,Y$2,FALSE)</f>
        <v>7323.0321670000003</v>
      </c>
      <c r="Z60" s="65">
        <f>VLOOKUP($D60,Résultats!$B$2:$AZ$212,Z$2,FALSE)</f>
        <v>7095.0329709999996</v>
      </c>
      <c r="AA60" s="65">
        <f>VLOOKUP($D60,Résultats!$B$2:$AZ$212,AA$2,FALSE)</f>
        <v>6850.6231100000005</v>
      </c>
      <c r="AB60" s="65">
        <f>VLOOKUP($D60,Résultats!$B$2:$AZ$212,AB$2,FALSE)</f>
        <v>6592.473062</v>
      </c>
      <c r="AC60" s="65">
        <f>VLOOKUP($D60,Résultats!$B$2:$AZ$212,AC$2,FALSE)</f>
        <v>6323.338041</v>
      </c>
      <c r="AD60" s="65">
        <f>VLOOKUP($D60,Résultats!$B$2:$AZ$212,AD$2,FALSE)</f>
        <v>6045.7624880000003</v>
      </c>
      <c r="AE60" s="65">
        <f>VLOOKUP($D60,Résultats!$B$2:$AZ$212,AE$2,FALSE)</f>
        <v>5762.6856200000002</v>
      </c>
      <c r="AF60" s="65">
        <f>VLOOKUP($D60,Résultats!$B$2:$AZ$212,AF$2,FALSE)</f>
        <v>5476.882756</v>
      </c>
      <c r="AG60" s="65">
        <f>VLOOKUP($D60,Résultats!$B$2:$AZ$212,AG$2,FALSE)</f>
        <v>5190.9725269999999</v>
      </c>
      <c r="AH60" s="65">
        <f>VLOOKUP($D60,Résultats!$B$2:$AZ$212,AH$2,FALSE)</f>
        <v>4907.3108510000002</v>
      </c>
      <c r="AI60" s="65">
        <f>VLOOKUP($D60,Résultats!$B$2:$AZ$212,AI$2,FALSE)</f>
        <v>4627.9305960000002</v>
      </c>
      <c r="AJ60" s="65">
        <f>VLOOKUP($D60,Résultats!$B$2:$AZ$212,AJ$2,FALSE)</f>
        <v>4354.7142100000001</v>
      </c>
      <c r="AK60" s="65">
        <f>VLOOKUP($D60,Résultats!$B$2:$AZ$212,AK$2,FALSE)</f>
        <v>4089.2277340000001</v>
      </c>
      <c r="AL60" s="65">
        <f>VLOOKUP($D60,Résultats!$B$2:$AZ$212,AL$2,FALSE)</f>
        <v>3832.7376159999999</v>
      </c>
      <c r="AM60" s="226">
        <f>VLOOKUP($D60,Résultats!$B$2:$AZ$212,AM$2,FALSE)</f>
        <v>3586.2468610000001</v>
      </c>
    </row>
    <row r="61" spans="2:40" x14ac:dyDescent="0.2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7625.0464389999997</v>
      </c>
      <c r="G61" s="65">
        <f>VLOOKUP($D61,Résultats!$B$2:$AZ$212,G$2,FALSE)</f>
        <v>8004.3062369999998</v>
      </c>
      <c r="H61" s="65">
        <f>VLOOKUP($D61,Résultats!$B$2:$AZ$212,H$2,FALSE)</f>
        <v>8099.7973400000001</v>
      </c>
      <c r="I61" s="65">
        <f>VLOOKUP($D61,Résultats!$B$2:$AZ$212,I$2,FALSE)</f>
        <v>8184.0205740000001</v>
      </c>
      <c r="J61" s="65">
        <f>VLOOKUP($D61,Résultats!$B$2:$AZ$212,J$2,FALSE)</f>
        <v>8268.5053029999999</v>
      </c>
      <c r="K61" s="65">
        <f>VLOOKUP($D61,Résultats!$B$2:$AZ$212,K$2,FALSE)</f>
        <v>8290.0433059999996</v>
      </c>
      <c r="L61" s="65">
        <f>VLOOKUP($D61,Résultats!$B$2:$AZ$212,L$2,FALSE)</f>
        <v>8293.0675090000004</v>
      </c>
      <c r="M61" s="65">
        <f>VLOOKUP($D61,Résultats!$B$2:$AZ$212,M$2,FALSE)</f>
        <v>8273.5183350000007</v>
      </c>
      <c r="N61" s="65">
        <f>VLOOKUP($D61,Résultats!$B$2:$AZ$212,N$2,FALSE)</f>
        <v>8234.5384479999902</v>
      </c>
      <c r="O61" s="65">
        <f>VLOOKUP($D61,Résultats!$B$2:$AZ$212,O$2,FALSE)</f>
        <v>8186.3433779999996</v>
      </c>
      <c r="P61" s="65">
        <f>VLOOKUP($D61,Résultats!$B$2:$AZ$212,P$2,FALSE)</f>
        <v>8128.1890160000003</v>
      </c>
      <c r="Q61" s="65">
        <f>VLOOKUP($D61,Résultats!$B$2:$AZ$212,Q$2,FALSE)</f>
        <v>8058.1677239999999</v>
      </c>
      <c r="R61" s="65">
        <f>VLOOKUP($D61,Résultats!$B$2:$AZ$212,R$2,FALSE)</f>
        <v>7973.316374</v>
      </c>
      <c r="S61" s="65">
        <f>VLOOKUP($D61,Résultats!$B$2:$AZ$212,S$2,FALSE)</f>
        <v>7870.3082359999999</v>
      </c>
      <c r="T61" s="65">
        <f>VLOOKUP($D61,Résultats!$B$2:$AZ$212,T$2,FALSE)</f>
        <v>7748.0283680000002</v>
      </c>
      <c r="U61" s="65">
        <f>VLOOKUP($D61,Résultats!$B$2:$AZ$212,U$2,FALSE)</f>
        <v>7605.7630760000002</v>
      </c>
      <c r="V61" s="65">
        <f>VLOOKUP($D61,Résultats!$B$2:$AZ$212,V$2,FALSE)</f>
        <v>7443.4069710000003</v>
      </c>
      <c r="W61" s="65">
        <f>VLOOKUP($D61,Résultats!$B$2:$AZ$212,W$2,FALSE)</f>
        <v>7261.4642599999997</v>
      </c>
      <c r="X61" s="65">
        <f>VLOOKUP($D61,Résultats!$B$2:$AZ$212,X$2,FALSE)</f>
        <v>7061.0935339999996</v>
      </c>
      <c r="Y61" s="65">
        <f>VLOOKUP($D61,Résultats!$B$2:$AZ$212,Y$2,FALSE)</f>
        <v>6843.8323090000004</v>
      </c>
      <c r="Z61" s="65">
        <f>VLOOKUP($D61,Résultats!$B$2:$AZ$212,Z$2,FALSE)</f>
        <v>6611.6915779999999</v>
      </c>
      <c r="AA61" s="65">
        <f>VLOOKUP($D61,Résultats!$B$2:$AZ$212,AA$2,FALSE)</f>
        <v>6366.8602380000002</v>
      </c>
      <c r="AB61" s="65">
        <f>VLOOKUP($D61,Résultats!$B$2:$AZ$212,AB$2,FALSE)</f>
        <v>6111.7266650000001</v>
      </c>
      <c r="AC61" s="65">
        <f>VLOOKUP($D61,Résultats!$B$2:$AZ$212,AC$2,FALSE)</f>
        <v>5848.7328500000003</v>
      </c>
      <c r="AD61" s="65">
        <f>VLOOKUP($D61,Résultats!$B$2:$AZ$212,AD$2,FALSE)</f>
        <v>5580.1138659999997</v>
      </c>
      <c r="AE61" s="65">
        <f>VLOOKUP($D61,Résultats!$B$2:$AZ$212,AE$2,FALSE)</f>
        <v>5308.4249900000004</v>
      </c>
      <c r="AF61" s="65">
        <f>VLOOKUP($D61,Résultats!$B$2:$AZ$212,AF$2,FALSE)</f>
        <v>5036.0631480000002</v>
      </c>
      <c r="AG61" s="65">
        <f>VLOOKUP($D61,Résultats!$B$2:$AZ$212,AG$2,FALSE)</f>
        <v>4765.2669029999997</v>
      </c>
      <c r="AH61" s="65">
        <f>VLOOKUP($D61,Résultats!$B$2:$AZ$212,AH$2,FALSE)</f>
        <v>4498.0302730000003</v>
      </c>
      <c r="AI61" s="65">
        <f>VLOOKUP($D61,Résultats!$B$2:$AZ$212,AI$2,FALSE)</f>
        <v>4236.0603119999996</v>
      </c>
      <c r="AJ61" s="65">
        <f>VLOOKUP($D61,Résultats!$B$2:$AZ$212,AJ$2,FALSE)</f>
        <v>3980.9207999999999</v>
      </c>
      <c r="AK61" s="65">
        <f>VLOOKUP($D61,Résultats!$B$2:$AZ$212,AK$2,FALSE)</f>
        <v>3733.896976</v>
      </c>
      <c r="AL61" s="65">
        <f>VLOOKUP($D61,Résultats!$B$2:$AZ$212,AL$2,FALSE)</f>
        <v>3496.0097409999998</v>
      </c>
      <c r="AM61" s="226">
        <f>VLOOKUP($D61,Résultats!$B$2:$AZ$212,AM$2,FALSE)</f>
        <v>3268.047497</v>
      </c>
    </row>
    <row r="62" spans="2:40" x14ac:dyDescent="0.2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9829.7113420000005</v>
      </c>
      <c r="G62" s="65">
        <f>VLOOKUP($D62,Résultats!$B$2:$AZ$212,G$2,FALSE)</f>
        <v>8877.1228510000001</v>
      </c>
      <c r="H62" s="65">
        <f>VLOOKUP($D62,Résultats!$B$2:$AZ$212,H$2,FALSE)</f>
        <v>8582.5403079999996</v>
      </c>
      <c r="I62" s="65">
        <f>VLOOKUP($D62,Résultats!$B$2:$AZ$212,I$2,FALSE)</f>
        <v>8286.9515640000009</v>
      </c>
      <c r="J62" s="65">
        <f>VLOOKUP($D62,Résultats!$B$2:$AZ$212,J$2,FALSE)</f>
        <v>8033.8020530000003</v>
      </c>
      <c r="K62" s="65">
        <f>VLOOKUP($D62,Résultats!$B$2:$AZ$212,K$2,FALSE)</f>
        <v>7749.6334230000002</v>
      </c>
      <c r="L62" s="65">
        <f>VLOOKUP($D62,Résultats!$B$2:$AZ$212,L$2,FALSE)</f>
        <v>7476.2976559999997</v>
      </c>
      <c r="M62" s="65">
        <f>VLOOKUP($D62,Résultats!$B$2:$AZ$212,M$2,FALSE)</f>
        <v>7210.3767150000003</v>
      </c>
      <c r="N62" s="65">
        <f>VLOOKUP($D62,Résultats!$B$2:$AZ$212,N$2,FALSE)</f>
        <v>6952.67472</v>
      </c>
      <c r="O62" s="65">
        <f>VLOOKUP($D62,Résultats!$B$2:$AZ$212,O$2,FALSE)</f>
        <v>6707.1905500000003</v>
      </c>
      <c r="P62" s="65">
        <f>VLOOKUP($D62,Résultats!$B$2:$AZ$212,P$2,FALSE)</f>
        <v>6472.8115799999996</v>
      </c>
      <c r="Q62" s="65">
        <f>VLOOKUP($D62,Résultats!$B$2:$AZ$212,Q$2,FALSE)</f>
        <v>6247.5402839999997</v>
      </c>
      <c r="R62" s="65">
        <f>VLOOKUP($D62,Résultats!$B$2:$AZ$212,R$2,FALSE)</f>
        <v>6028.9156949999997</v>
      </c>
      <c r="S62" s="65">
        <f>VLOOKUP($D62,Résultats!$B$2:$AZ$212,S$2,FALSE)</f>
        <v>5814.3433880000002</v>
      </c>
      <c r="T62" s="65">
        <f>VLOOKUP($D62,Résultats!$B$2:$AZ$212,T$2,FALSE)</f>
        <v>5602.3753489999999</v>
      </c>
      <c r="U62" s="65">
        <f>VLOOKUP($D62,Résultats!$B$2:$AZ$212,U$2,FALSE)</f>
        <v>5391.8277639999997</v>
      </c>
      <c r="V62" s="65">
        <f>VLOOKUP($D62,Résultats!$B$2:$AZ$212,V$2,FALSE)</f>
        <v>5181.8829340000002</v>
      </c>
      <c r="W62" s="65">
        <f>VLOOKUP($D62,Résultats!$B$2:$AZ$212,W$2,FALSE)</f>
        <v>4972.0895490000003</v>
      </c>
      <c r="X62" s="65">
        <f>VLOOKUP($D62,Résultats!$B$2:$AZ$212,X$2,FALSE)</f>
        <v>4762.3761839999997</v>
      </c>
      <c r="Y62" s="65">
        <f>VLOOKUP($D62,Résultats!$B$2:$AZ$212,Y$2,FALSE)</f>
        <v>4552.9022240000004</v>
      </c>
      <c r="Z62" s="65">
        <f>VLOOKUP($D62,Résultats!$B$2:$AZ$212,Z$2,FALSE)</f>
        <v>4344.0984269999999</v>
      </c>
      <c r="AA62" s="65">
        <f>VLOOKUP($D62,Résultats!$B$2:$AZ$212,AA$2,FALSE)</f>
        <v>4136.5066420000003</v>
      </c>
      <c r="AB62" s="65">
        <f>VLOOKUP($D62,Résultats!$B$2:$AZ$212,AB$2,FALSE)</f>
        <v>3930.7824919999998</v>
      </c>
      <c r="AC62" s="65">
        <f>VLOOKUP($D62,Résultats!$B$2:$AZ$212,AC$2,FALSE)</f>
        <v>3727.6294309999998</v>
      </c>
      <c r="AD62" s="65">
        <f>VLOOKUP($D62,Résultats!$B$2:$AZ$212,AD$2,FALSE)</f>
        <v>3527.700096</v>
      </c>
      <c r="AE62" s="65">
        <f>VLOOKUP($D62,Résultats!$B$2:$AZ$212,AE$2,FALSE)</f>
        <v>3331.7936880000002</v>
      </c>
      <c r="AF62" s="65">
        <f>VLOOKUP($D62,Résultats!$B$2:$AZ$212,AF$2,FALSE)</f>
        <v>3140.6541849999999</v>
      </c>
      <c r="AG62" s="65">
        <f>VLOOKUP($D62,Résultats!$B$2:$AZ$212,AG$2,FALSE)</f>
        <v>2954.9719570000002</v>
      </c>
      <c r="AH62" s="65">
        <f>VLOOKUP($D62,Résultats!$B$2:$AZ$212,AH$2,FALSE)</f>
        <v>2775.343852</v>
      </c>
      <c r="AI62" s="65">
        <f>VLOOKUP($D62,Résultats!$B$2:$AZ$212,AI$2,FALSE)</f>
        <v>2602.2612920000001</v>
      </c>
      <c r="AJ62" s="65">
        <f>VLOOKUP($D62,Résultats!$B$2:$AZ$212,AJ$2,FALSE)</f>
        <v>2436.16104</v>
      </c>
      <c r="AK62" s="65">
        <f>VLOOKUP($D62,Résultats!$B$2:$AZ$212,AK$2,FALSE)</f>
        <v>2277.367033</v>
      </c>
      <c r="AL62" s="65">
        <f>VLOOKUP($D62,Résultats!$B$2:$AZ$212,AL$2,FALSE)</f>
        <v>2126.0970379999999</v>
      </c>
      <c r="AM62" s="226">
        <f>VLOOKUP($D62,Résultats!$B$2:$AZ$212,AM$2,FALSE)</f>
        <v>1982.4779229999999</v>
      </c>
    </row>
    <row r="63" spans="2:40" x14ac:dyDescent="0.2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3290.9197559999998</v>
      </c>
      <c r="G63" s="65">
        <f>VLOOKUP($D63,Résultats!$B$2:$AZ$212,G$2,FALSE)</f>
        <v>2897.9349139999999</v>
      </c>
      <c r="H63" s="65">
        <f>VLOOKUP($D63,Résultats!$B$2:$AZ$212,H$2,FALSE)</f>
        <v>2777.4987030000002</v>
      </c>
      <c r="I63" s="65">
        <f>VLOOKUP($D63,Résultats!$B$2:$AZ$212,I$2,FALSE)</f>
        <v>2655.2340859999999</v>
      </c>
      <c r="J63" s="65">
        <f>VLOOKUP($D63,Résultats!$B$2:$AZ$212,J$2,FALSE)</f>
        <v>2527.3319750000001</v>
      </c>
      <c r="K63" s="65">
        <f>VLOOKUP($D63,Résultats!$B$2:$AZ$212,K$2,FALSE)</f>
        <v>2399.4897329999999</v>
      </c>
      <c r="L63" s="65">
        <f>VLOOKUP($D63,Résultats!$B$2:$AZ$212,L$2,FALSE)</f>
        <v>2279.2000400000002</v>
      </c>
      <c r="M63" s="65">
        <f>VLOOKUP($D63,Résultats!$B$2:$AZ$212,M$2,FALSE)</f>
        <v>2165.4656060000002</v>
      </c>
      <c r="N63" s="65">
        <f>VLOOKUP($D63,Résultats!$B$2:$AZ$212,N$2,FALSE)</f>
        <v>2058.1563900000001</v>
      </c>
      <c r="O63" s="65">
        <f>VLOOKUP($D63,Résultats!$B$2:$AZ$212,O$2,FALSE)</f>
        <v>1957.7082760000001</v>
      </c>
      <c r="P63" s="65">
        <f>VLOOKUP($D63,Résultats!$B$2:$AZ$212,P$2,FALSE)</f>
        <v>1863.563733</v>
      </c>
      <c r="Q63" s="65">
        <f>VLOOKUP($D63,Résultats!$B$2:$AZ$212,Q$2,FALSE)</f>
        <v>1775.0127190000001</v>
      </c>
      <c r="R63" s="65">
        <f>VLOOKUP($D63,Résultats!$B$2:$AZ$212,R$2,FALSE)</f>
        <v>1691.270405</v>
      </c>
      <c r="S63" s="65">
        <f>VLOOKUP($D63,Résultats!$B$2:$AZ$212,S$2,FALSE)</f>
        <v>1611.5448019999999</v>
      </c>
      <c r="T63" s="65">
        <f>VLOOKUP($D63,Résultats!$B$2:$AZ$212,T$2,FALSE)</f>
        <v>1535.2960350000001</v>
      </c>
      <c r="U63" s="65">
        <f>VLOOKUP($D63,Résultats!$B$2:$AZ$212,U$2,FALSE)</f>
        <v>1462.0544850000001</v>
      </c>
      <c r="V63" s="65">
        <f>VLOOKUP($D63,Résultats!$B$2:$AZ$212,V$2,FALSE)</f>
        <v>1391.439455</v>
      </c>
      <c r="W63" s="65">
        <f>VLOOKUP($D63,Résultats!$B$2:$AZ$212,W$2,FALSE)</f>
        <v>1323.1563860000001</v>
      </c>
      <c r="X63" s="65">
        <f>VLOOKUP($D63,Résultats!$B$2:$AZ$212,X$2,FALSE)</f>
        <v>1256.997955</v>
      </c>
      <c r="Y63" s="65">
        <f>VLOOKUP($D63,Résultats!$B$2:$AZ$212,Y$2,FALSE)</f>
        <v>1192.813858</v>
      </c>
      <c r="Z63" s="65">
        <f>VLOOKUP($D63,Résultats!$B$2:$AZ$212,Z$2,FALSE)</f>
        <v>1130.5173910000001</v>
      </c>
      <c r="AA63" s="65">
        <f>VLOOKUP($D63,Résultats!$B$2:$AZ$212,AA$2,FALSE)</f>
        <v>1070.056163</v>
      </c>
      <c r="AB63" s="65">
        <f>VLOOKUP($D63,Résultats!$B$2:$AZ$212,AB$2,FALSE)</f>
        <v>1011.4165369999999</v>
      </c>
      <c r="AC63" s="65">
        <f>VLOOKUP($D63,Résultats!$B$2:$AZ$212,AC$2,FALSE)</f>
        <v>954.60767450000003</v>
      </c>
      <c r="AD63" s="65">
        <f>VLOOKUP($D63,Résultats!$B$2:$AZ$212,AD$2,FALSE)</f>
        <v>899.6461233</v>
      </c>
      <c r="AE63" s="65">
        <f>VLOOKUP($D63,Résultats!$B$2:$AZ$212,AE$2,FALSE)</f>
        <v>846.58699330000002</v>
      </c>
      <c r="AF63" s="65">
        <f>VLOOKUP($D63,Résultats!$B$2:$AZ$212,AF$2,FALSE)</f>
        <v>795.4842979</v>
      </c>
      <c r="AG63" s="65">
        <f>VLOOKUP($D63,Résultats!$B$2:$AZ$212,AG$2,FALSE)</f>
        <v>746.39263129999995</v>
      </c>
      <c r="AH63" s="65">
        <f>VLOOKUP($D63,Résultats!$B$2:$AZ$212,AH$2,FALSE)</f>
        <v>699.3572805</v>
      </c>
      <c r="AI63" s="65">
        <f>VLOOKUP($D63,Résultats!$B$2:$AZ$212,AI$2,FALSE)</f>
        <v>654.4109651</v>
      </c>
      <c r="AJ63" s="65">
        <f>VLOOKUP($D63,Résultats!$B$2:$AZ$212,AJ$2,FALSE)</f>
        <v>611.58217969999998</v>
      </c>
      <c r="AK63" s="65">
        <f>VLOOKUP($D63,Résultats!$B$2:$AZ$212,AK$2,FALSE)</f>
        <v>570.88206600000001</v>
      </c>
      <c r="AL63" s="65">
        <f>VLOOKUP($D63,Résultats!$B$2:$AZ$212,AL$2,FALSE)</f>
        <v>532.3056507</v>
      </c>
      <c r="AM63" s="226">
        <f>VLOOKUP($D63,Résultats!$B$2:$AZ$212,AM$2,FALSE)</f>
        <v>495.8347488</v>
      </c>
    </row>
    <row r="64" spans="2:40" x14ac:dyDescent="0.2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1274.419553</v>
      </c>
      <c r="G64" s="224">
        <f>VLOOKUP($D64,Résultats!$B$2:$AZ$212,G$2,FALSE)</f>
        <v>1057.4365620000001</v>
      </c>
      <c r="H64" s="224">
        <f>VLOOKUP($D64,Résultats!$B$2:$AZ$212,H$2,FALSE)</f>
        <v>992.30488809999997</v>
      </c>
      <c r="I64" s="224">
        <f>VLOOKUP($D64,Résultats!$B$2:$AZ$212,I$2,FALSE)</f>
        <v>930.02971430000002</v>
      </c>
      <c r="J64" s="224">
        <f>VLOOKUP($D64,Résultats!$B$2:$AZ$212,J$2,FALSE)</f>
        <v>869.81288979999999</v>
      </c>
      <c r="K64" s="224">
        <f>VLOOKUP($D64,Résultats!$B$2:$AZ$212,K$2,FALSE)</f>
        <v>812.40837680000004</v>
      </c>
      <c r="L64" s="224">
        <f>VLOOKUP($D64,Résultats!$B$2:$AZ$212,L$2,FALSE)</f>
        <v>758.73227699999995</v>
      </c>
      <c r="M64" s="224">
        <f>VLOOKUP($D64,Résultats!$B$2:$AZ$212,M$2,FALSE)</f>
        <v>708.49574529999995</v>
      </c>
      <c r="N64" s="224">
        <f>VLOOKUP($D64,Résultats!$B$2:$AZ$212,N$2,FALSE)</f>
        <v>661.57734730000004</v>
      </c>
      <c r="O64" s="224">
        <f>VLOOKUP($D64,Résultats!$B$2:$AZ$212,O$2,FALSE)</f>
        <v>617.94395129999998</v>
      </c>
      <c r="P64" s="224">
        <f>VLOOKUP($D64,Résultats!$B$2:$AZ$212,P$2,FALSE)</f>
        <v>577.39713080000001</v>
      </c>
      <c r="Q64" s="224">
        <f>VLOOKUP($D64,Résultats!$B$2:$AZ$212,Q$2,FALSE)</f>
        <v>539.69182839999996</v>
      </c>
      <c r="R64" s="224">
        <f>VLOOKUP($D64,Résultats!$B$2:$AZ$212,R$2,FALSE)</f>
        <v>504.58010969999998</v>
      </c>
      <c r="S64" s="224">
        <f>VLOOKUP($D64,Résultats!$B$2:$AZ$212,S$2,FALSE)</f>
        <v>471.82078009999998</v>
      </c>
      <c r="T64" s="224">
        <f>VLOOKUP($D64,Résultats!$B$2:$AZ$212,T$2,FALSE)</f>
        <v>441.21340179999999</v>
      </c>
      <c r="U64" s="224">
        <f>VLOOKUP($D64,Résultats!$B$2:$AZ$212,U$2,FALSE)</f>
        <v>412.575853</v>
      </c>
      <c r="V64" s="224">
        <f>VLOOKUP($D64,Résultats!$B$2:$AZ$212,V$2,FALSE)</f>
        <v>385.74631319999997</v>
      </c>
      <c r="W64" s="224">
        <f>VLOOKUP($D64,Résultats!$B$2:$AZ$212,W$2,FALSE)</f>
        <v>360.58241609999999</v>
      </c>
      <c r="X64" s="224">
        <f>VLOOKUP($D64,Résultats!$B$2:$AZ$212,X$2,FALSE)</f>
        <v>336.96042940000001</v>
      </c>
      <c r="Y64" s="224">
        <f>VLOOKUP($D64,Résultats!$B$2:$AZ$212,Y$2,FALSE)</f>
        <v>314.77041559999998</v>
      </c>
      <c r="Z64" s="224">
        <f>VLOOKUP($D64,Résultats!$B$2:$AZ$212,Z$2,FALSE)</f>
        <v>293.91646379999997</v>
      </c>
      <c r="AA64" s="224">
        <f>VLOOKUP($D64,Résultats!$B$2:$AZ$212,AA$2,FALSE)</f>
        <v>274.31210149999998</v>
      </c>
      <c r="AB64" s="224">
        <f>VLOOKUP($D64,Résultats!$B$2:$AZ$212,AB$2,FALSE)</f>
        <v>255.880258</v>
      </c>
      <c r="AC64" s="224">
        <f>VLOOKUP($D64,Résultats!$B$2:$AZ$212,AC$2,FALSE)</f>
        <v>238.55139990000001</v>
      </c>
      <c r="AD64" s="224">
        <f>VLOOKUP($D64,Résultats!$B$2:$AZ$212,AD$2,FALSE)</f>
        <v>222.26107379999999</v>
      </c>
      <c r="AE64" s="224">
        <f>VLOOKUP($D64,Résultats!$B$2:$AZ$212,AE$2,FALSE)</f>
        <v>206.9543074</v>
      </c>
      <c r="AF64" s="224">
        <f>VLOOKUP($D64,Résultats!$B$2:$AZ$212,AF$2,FALSE)</f>
        <v>192.5802261</v>
      </c>
      <c r="AG64" s="224">
        <f>VLOOKUP($D64,Résultats!$B$2:$AZ$212,AG$2,FALSE)</f>
        <v>179.09194450000001</v>
      </c>
      <c r="AH64" s="224">
        <f>VLOOKUP($D64,Résultats!$B$2:$AZ$212,AH$2,FALSE)</f>
        <v>166.44522789999999</v>
      </c>
      <c r="AI64" s="224">
        <f>VLOOKUP($D64,Résultats!$B$2:$AZ$212,AI$2,FALSE)</f>
        <v>154.5978858</v>
      </c>
      <c r="AJ64" s="224">
        <f>VLOOKUP($D64,Résultats!$B$2:$AZ$212,AJ$2,FALSE)</f>
        <v>143.51062469999999</v>
      </c>
      <c r="AK64" s="224">
        <f>VLOOKUP($D64,Résultats!$B$2:$AZ$212,AK$2,FALSE)</f>
        <v>133.14525610000001</v>
      </c>
      <c r="AL64" s="224">
        <f>VLOOKUP($D64,Résultats!$B$2:$AZ$212,AL$2,FALSE)</f>
        <v>123.4646334</v>
      </c>
      <c r="AM64" s="227">
        <f>VLOOKUP($D64,Résultats!$B$2:$AZ$212,AM$2,FALSE)</f>
        <v>114.4328004</v>
      </c>
    </row>
    <row r="65" spans="2:39" s="3" customFormat="1" x14ac:dyDescent="0.25"/>
    <row r="66" spans="2:39" s="3" customFormat="1" x14ac:dyDescent="0.25"/>
    <row r="67" spans="2:39" x14ac:dyDescent="0.2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2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2855.229358</v>
      </c>
      <c r="J68" s="51">
        <f t="shared" si="11"/>
        <v>2871.327918</v>
      </c>
      <c r="K68" s="51">
        <f t="shared" si="11"/>
        <v>2812.7274630000002</v>
      </c>
      <c r="L68" s="51">
        <f t="shared" si="11"/>
        <v>2821.9718870000002</v>
      </c>
      <c r="M68" s="51">
        <f t="shared" si="11"/>
        <v>2815.870735</v>
      </c>
      <c r="N68" s="51">
        <f t="shared" si="11"/>
        <v>2821.261837</v>
      </c>
      <c r="O68" s="51">
        <f t="shared" si="11"/>
        <v>2867.911051</v>
      </c>
      <c r="P68" s="51">
        <f t="shared" si="11"/>
        <v>2913.5104919999999</v>
      </c>
      <c r="Q68" s="51">
        <f t="shared" si="11"/>
        <v>2956.5594679999999</v>
      </c>
      <c r="R68" s="51">
        <f t="shared" si="11"/>
        <v>2990.9451039999999</v>
      </c>
      <c r="S68" s="51">
        <f t="shared" si="11"/>
        <v>3012.4457179999999</v>
      </c>
      <c r="T68" s="51">
        <f t="shared" si="11"/>
        <v>3030.6350229999998</v>
      </c>
      <c r="U68" s="51">
        <f t="shared" si="11"/>
        <v>3045.784251</v>
      </c>
      <c r="V68" s="51">
        <f t="shared" si="11"/>
        <v>3059.1439930000001</v>
      </c>
      <c r="W68" s="51">
        <f t="shared" si="11"/>
        <v>3071.894119</v>
      </c>
      <c r="X68" s="51">
        <f t="shared" si="11"/>
        <v>3085.7836480000001</v>
      </c>
      <c r="Y68" s="51">
        <f t="shared" si="11"/>
        <v>3100.9546970000001</v>
      </c>
      <c r="Z68" s="51">
        <f t="shared" si="11"/>
        <v>3118.4606020000001</v>
      </c>
      <c r="AA68" s="51">
        <f t="shared" si="11"/>
        <v>3137.600355</v>
      </c>
      <c r="AB68" s="51">
        <f t="shared" si="11"/>
        <v>3158.8209590000001</v>
      </c>
      <c r="AC68" s="51">
        <f t="shared" si="11"/>
        <v>3181.2372909999999</v>
      </c>
      <c r="AD68" s="51">
        <f t="shared" si="11"/>
        <v>3202.4054860000001</v>
      </c>
      <c r="AE68" s="51">
        <f t="shared" si="11"/>
        <v>3225.2018130000001</v>
      </c>
      <c r="AF68" s="51">
        <f t="shared" si="11"/>
        <v>3248.2007530000001</v>
      </c>
      <c r="AG68" s="51">
        <f t="shared" si="11"/>
        <v>3271.3919409999999</v>
      </c>
      <c r="AH68" s="51">
        <f t="shared" si="11"/>
        <v>3293.6867969999998</v>
      </c>
      <c r="AI68" s="51">
        <f t="shared" si="11"/>
        <v>3313.6946779999998</v>
      </c>
      <c r="AJ68" s="51">
        <f t="shared" si="11"/>
        <v>3333.85221</v>
      </c>
      <c r="AK68" s="51">
        <f t="shared" si="11"/>
        <v>3353.6211760000001</v>
      </c>
      <c r="AL68" s="51">
        <f t="shared" si="11"/>
        <v>3373.0406969999999</v>
      </c>
      <c r="AM68" s="100">
        <f t="shared" si="11"/>
        <v>3393.8798630000001</v>
      </c>
    </row>
    <row r="69" spans="2:39" x14ac:dyDescent="0.2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8.7726429514730711E-3</v>
      </c>
      <c r="G69" s="124">
        <f t="shared" si="12"/>
        <v>1.6149114368934868E-2</v>
      </c>
      <c r="H69" s="124">
        <f t="shared" si="12"/>
        <v>1.9450152440675127E-2</v>
      </c>
      <c r="I69" s="124">
        <f t="shared" si="12"/>
        <v>3.4830617933146089E-2</v>
      </c>
      <c r="J69" s="123">
        <f t="shared" si="12"/>
        <v>6.1845609338724086E-2</v>
      </c>
      <c r="K69" s="67">
        <f t="shared" si="12"/>
        <v>0.10837989830513486</v>
      </c>
      <c r="L69" s="67">
        <f t="shared" si="12"/>
        <v>0.12491952333896514</v>
      </c>
      <c r="M69" s="67">
        <f t="shared" si="12"/>
        <v>0.14361287713727386</v>
      </c>
      <c r="N69" s="124">
        <f t="shared" si="12"/>
        <v>0.1646284416457727</v>
      </c>
      <c r="O69" s="123">
        <f t="shared" si="12"/>
        <v>0.1881127921355466</v>
      </c>
      <c r="P69" s="67">
        <f t="shared" si="12"/>
        <v>0.21417826694409586</v>
      </c>
      <c r="Q69" s="67">
        <f t="shared" si="12"/>
        <v>0.24288898910116563</v>
      </c>
      <c r="R69" s="67">
        <f t="shared" si="12"/>
        <v>0.27424605747628594</v>
      </c>
      <c r="S69" s="124">
        <f t="shared" si="12"/>
        <v>0.30817319215177308</v>
      </c>
      <c r="T69" s="124">
        <f t="shared" si="12"/>
        <v>0.34450450947619771</v>
      </c>
      <c r="U69" s="124">
        <f t="shared" si="12"/>
        <v>0.38297644182020557</v>
      </c>
      <c r="V69" s="124">
        <f t="shared" si="12"/>
        <v>0.42322588409129519</v>
      </c>
      <c r="W69" s="124">
        <f t="shared" si="12"/>
        <v>0.46479632034478985</v>
      </c>
      <c r="X69" s="118">
        <f t="shared" si="12"/>
        <v>0.50715288740813236</v>
      </c>
      <c r="Y69" s="118">
        <f t="shared" si="12"/>
        <v>0.54970612426202758</v>
      </c>
      <c r="Z69" s="118">
        <f t="shared" si="12"/>
        <v>0.59184270111230985</v>
      </c>
      <c r="AA69" s="118">
        <f t="shared" si="12"/>
        <v>0.63296004407801643</v>
      </c>
      <c r="AB69" s="118">
        <f t="shared" si="12"/>
        <v>0.67250086521918628</v>
      </c>
      <c r="AC69" s="118">
        <f t="shared" si="12"/>
        <v>0.70998343046897217</v>
      </c>
      <c r="AD69" s="118">
        <f t="shared" si="12"/>
        <v>0.74502408843300361</v>
      </c>
      <c r="AE69" s="118">
        <f t="shared" si="12"/>
        <v>0.77734990842881557</v>
      </c>
      <c r="AF69" s="118">
        <f t="shared" si="12"/>
        <v>0.80680102194410153</v>
      </c>
      <c r="AG69" s="118">
        <f t="shared" si="12"/>
        <v>0.83332377537332813</v>
      </c>
      <c r="AH69" s="118">
        <f t="shared" si="12"/>
        <v>0.85695695977251729</v>
      </c>
      <c r="AI69" s="118">
        <f t="shared" si="12"/>
        <v>0.87781387624873997</v>
      </c>
      <c r="AJ69" s="118">
        <f t="shared" si="12"/>
        <v>0.89606291485848433</v>
      </c>
      <c r="AK69" s="118">
        <f t="shared" si="12"/>
        <v>0.91190883510809517</v>
      </c>
      <c r="AL69" s="118">
        <f t="shared" si="12"/>
        <v>0.92557624542648675</v>
      </c>
      <c r="AM69" s="118">
        <f t="shared" si="12"/>
        <v>0.93729607511448909</v>
      </c>
    </row>
    <row r="70" spans="2:39" x14ac:dyDescent="0.2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1.8987827257116403E-4</v>
      </c>
      <c r="G70" s="111">
        <f t="shared" si="13"/>
        <v>4.5469641577787674E-4</v>
      </c>
      <c r="H70" s="111">
        <f t="shared" si="13"/>
        <v>5.9542605049853203E-4</v>
      </c>
      <c r="I70" s="111">
        <f t="shared" si="13"/>
        <v>1.1527592968242379E-3</v>
      </c>
      <c r="J70" s="110">
        <f t="shared" si="13"/>
        <v>2.212656728328443E-3</v>
      </c>
      <c r="K70" s="68">
        <f t="shared" si="13"/>
        <v>4.1878724494112136E-3</v>
      </c>
      <c r="L70" s="68">
        <f t="shared" si="13"/>
        <v>5.2009618230473885E-3</v>
      </c>
      <c r="M70" s="68">
        <f t="shared" si="13"/>
        <v>6.4201502594898058E-3</v>
      </c>
      <c r="N70" s="111">
        <f t="shared" si="13"/>
        <v>7.8742460797693054E-3</v>
      </c>
      <c r="O70" s="110">
        <f t="shared" si="13"/>
        <v>9.5805544772455346E-3</v>
      </c>
      <c r="P70" s="68">
        <f t="shared" si="13"/>
        <v>1.1560895751872927E-2</v>
      </c>
      <c r="Q70" s="68">
        <f t="shared" si="13"/>
        <v>1.3834179833923099E-2</v>
      </c>
      <c r="R70" s="68">
        <f t="shared" si="13"/>
        <v>1.6418495546550158E-2</v>
      </c>
      <c r="S70" s="111">
        <f t="shared" si="13"/>
        <v>1.9329092335863957E-2</v>
      </c>
      <c r="T70" s="111">
        <f t="shared" si="13"/>
        <v>2.2576231588675867E-2</v>
      </c>
      <c r="U70" s="111">
        <f t="shared" si="13"/>
        <v>2.6164560212639958E-2</v>
      </c>
      <c r="V70" s="111">
        <f t="shared" si="13"/>
        <v>3.0089676030493409E-2</v>
      </c>
      <c r="W70" s="111">
        <f t="shared" si="13"/>
        <v>3.4337042884257041E-2</v>
      </c>
      <c r="X70" s="116">
        <f t="shared" si="13"/>
        <v>3.8882097251945767E-2</v>
      </c>
      <c r="Y70" s="116">
        <f t="shared" si="13"/>
        <v>4.3688229509145908E-2</v>
      </c>
      <c r="Z70" s="116">
        <f t="shared" si="13"/>
        <v>4.8709432597154226E-2</v>
      </c>
      <c r="AA70" s="116">
        <f t="shared" si="13"/>
        <v>5.3896821094667424E-2</v>
      </c>
      <c r="AB70" s="116">
        <f t="shared" si="13"/>
        <v>5.9196978058293305E-2</v>
      </c>
      <c r="AC70" s="116">
        <f t="shared" si="13"/>
        <v>6.4557400757565803E-2</v>
      </c>
      <c r="AD70" s="116">
        <f t="shared" si="13"/>
        <v>6.9930301106160414E-2</v>
      </c>
      <c r="AE70" s="116">
        <f t="shared" si="13"/>
        <v>7.5273893348763291E-2</v>
      </c>
      <c r="AF70" s="116">
        <f t="shared" si="13"/>
        <v>8.0556425571396945E-2</v>
      </c>
      <c r="AG70" s="116">
        <f t="shared" si="13"/>
        <v>8.5756178183358803E-2</v>
      </c>
      <c r="AH70" s="116">
        <f t="shared" si="13"/>
        <v>9.0858760302459943E-2</v>
      </c>
      <c r="AI70" s="116">
        <f t="shared" si="13"/>
        <v>9.5860917063041506E-2</v>
      </c>
      <c r="AJ70" s="116">
        <f t="shared" si="13"/>
        <v>0.10076231285609388</v>
      </c>
      <c r="AK70" s="116">
        <f t="shared" si="13"/>
        <v>0.10556806568781042</v>
      </c>
      <c r="AL70" s="116">
        <f t="shared" si="13"/>
        <v>0.11028675178181523</v>
      </c>
      <c r="AM70" s="116">
        <f t="shared" si="13"/>
        <v>0.11493228936960753</v>
      </c>
    </row>
    <row r="71" spans="2:39" x14ac:dyDescent="0.2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1.547235768640729E-4</v>
      </c>
      <c r="G71" s="111">
        <f t="shared" si="14"/>
        <v>3.418692837336412E-4</v>
      </c>
      <c r="H71" s="111">
        <f t="shared" si="14"/>
        <v>4.3704936747926317E-4</v>
      </c>
      <c r="I71" s="111">
        <f t="shared" si="14"/>
        <v>8.2781569766977718E-4</v>
      </c>
      <c r="J71" s="110">
        <f t="shared" si="14"/>
        <v>1.5551935499970298E-3</v>
      </c>
      <c r="K71" s="68">
        <f t="shared" si="14"/>
        <v>2.8825045595965728E-3</v>
      </c>
      <c r="L71" s="68">
        <f t="shared" si="14"/>
        <v>3.5084967953119793E-3</v>
      </c>
      <c r="M71" s="68">
        <f t="shared" si="14"/>
        <v>4.2489181024142429E-3</v>
      </c>
      <c r="N71" s="111">
        <f t="shared" si="14"/>
        <v>5.1173060864680032E-3</v>
      </c>
      <c r="O71" s="110">
        <f t="shared" si="14"/>
        <v>6.1212551950935662E-3</v>
      </c>
      <c r="P71" s="68">
        <f t="shared" si="14"/>
        <v>7.2701397912110213E-3</v>
      </c>
      <c r="Q71" s="68">
        <f t="shared" si="14"/>
        <v>8.5713980673430522E-3</v>
      </c>
      <c r="R71" s="68">
        <f t="shared" si="14"/>
        <v>1.003132095265631E-2</v>
      </c>
      <c r="S71" s="111">
        <f t="shared" si="14"/>
        <v>1.1653904998264271E-2</v>
      </c>
      <c r="T71" s="111">
        <f t="shared" si="14"/>
        <v>1.3439715538455322E-2</v>
      </c>
      <c r="U71" s="111">
        <f t="shared" si="14"/>
        <v>1.5385472603522238E-2</v>
      </c>
      <c r="V71" s="111">
        <f t="shared" si="14"/>
        <v>1.7482554071458514E-2</v>
      </c>
      <c r="W71" s="111">
        <f t="shared" si="14"/>
        <v>1.9716666477982862E-2</v>
      </c>
      <c r="X71" s="116">
        <f t="shared" si="14"/>
        <v>2.2068142490850349E-2</v>
      </c>
      <c r="Y71" s="116">
        <f t="shared" si="14"/>
        <v>2.4511577838765182E-2</v>
      </c>
      <c r="Z71" s="116">
        <f t="shared" si="14"/>
        <v>2.7017474251868068E-2</v>
      </c>
      <c r="AA71" s="116">
        <f t="shared" si="14"/>
        <v>2.9555322647201829E-2</v>
      </c>
      <c r="AB71" s="116">
        <f t="shared" si="14"/>
        <v>3.2093604929129507E-2</v>
      </c>
      <c r="AC71" s="116">
        <f t="shared" si="14"/>
        <v>3.4602416648208463E-2</v>
      </c>
      <c r="AD71" s="116">
        <f t="shared" si="14"/>
        <v>3.7055275048326591E-2</v>
      </c>
      <c r="AE71" s="116">
        <f t="shared" si="14"/>
        <v>3.9429857067366098E-2</v>
      </c>
      <c r="AF71" s="116">
        <f t="shared" si="14"/>
        <v>4.1709441257555178E-2</v>
      </c>
      <c r="AG71" s="116">
        <f t="shared" si="14"/>
        <v>4.3882749847490687E-2</v>
      </c>
      <c r="AH71" s="116">
        <f t="shared" si="14"/>
        <v>4.5942831400310587E-2</v>
      </c>
      <c r="AI71" s="116">
        <f t="shared" si="14"/>
        <v>4.7887857639248688E-2</v>
      </c>
      <c r="AJ71" s="116">
        <f t="shared" si="14"/>
        <v>4.9718208804462871E-2</v>
      </c>
      <c r="AK71" s="116">
        <f t="shared" si="14"/>
        <v>5.1436879017369368E-2</v>
      </c>
      <c r="AL71" s="116">
        <f t="shared" si="14"/>
        <v>5.3048508533901043E-2</v>
      </c>
      <c r="AM71" s="116">
        <f t="shared" si="14"/>
        <v>5.45594995918098E-2</v>
      </c>
    </row>
    <row r="72" spans="2:39" x14ac:dyDescent="0.2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2.602974834660892E-4</v>
      </c>
      <c r="G72" s="111">
        <f t="shared" si="15"/>
        <v>4.8239146676600669E-4</v>
      </c>
      <c r="H72" s="111">
        <f t="shared" si="15"/>
        <v>5.8151267363041616E-4</v>
      </c>
      <c r="I72" s="111">
        <f t="shared" si="15"/>
        <v>1.0413462272896676E-3</v>
      </c>
      <c r="J72" s="110">
        <f t="shared" si="15"/>
        <v>1.847145987315267E-3</v>
      </c>
      <c r="K72" s="68">
        <f t="shared" si="15"/>
        <v>3.2297420246008386E-3</v>
      </c>
      <c r="L72" s="68">
        <f t="shared" si="15"/>
        <v>3.7091898782618876E-3</v>
      </c>
      <c r="M72" s="68">
        <f t="shared" si="15"/>
        <v>4.2427213477894254E-3</v>
      </c>
      <c r="N72" s="111">
        <f t="shared" si="15"/>
        <v>4.8317579890051164E-3</v>
      </c>
      <c r="O72" s="110">
        <f t="shared" si="15"/>
        <v>5.4774283269777742E-3</v>
      </c>
      <c r="P72" s="68">
        <f t="shared" si="15"/>
        <v>6.1793859982433863E-3</v>
      </c>
      <c r="Q72" s="68">
        <f t="shared" si="15"/>
        <v>6.9357569404384463E-3</v>
      </c>
      <c r="R72" s="68">
        <f t="shared" si="15"/>
        <v>7.7424098319391968E-3</v>
      </c>
      <c r="S72" s="111">
        <f t="shared" si="15"/>
        <v>8.592540355278195E-3</v>
      </c>
      <c r="T72" s="111">
        <f t="shared" si="15"/>
        <v>9.476410904659437E-3</v>
      </c>
      <c r="U72" s="111">
        <f t="shared" si="15"/>
        <v>1.0381079483754937E-2</v>
      </c>
      <c r="V72" s="111">
        <f t="shared" si="15"/>
        <v>1.1290785467776442E-2</v>
      </c>
      <c r="W72" s="111">
        <f t="shared" si="15"/>
        <v>1.2187411098722182E-2</v>
      </c>
      <c r="X72" s="116">
        <f t="shared" si="15"/>
        <v>1.3051131298884891E-2</v>
      </c>
      <c r="Y72" s="116">
        <f t="shared" si="15"/>
        <v>1.3861836353683434E-2</v>
      </c>
      <c r="Z72" s="116">
        <f t="shared" si="15"/>
        <v>1.4600105985241496E-2</v>
      </c>
      <c r="AA72" s="116">
        <f t="shared" si="15"/>
        <v>1.5247504722442577E-2</v>
      </c>
      <c r="AB72" s="116">
        <f t="shared" si="15"/>
        <v>1.5788435329930326E-2</v>
      </c>
      <c r="AC72" s="116">
        <f t="shared" si="15"/>
        <v>1.6210462833405784E-2</v>
      </c>
      <c r="AD72" s="116">
        <f t="shared" si="15"/>
        <v>1.650454623284392E-2</v>
      </c>
      <c r="AE72" s="116">
        <f t="shared" si="15"/>
        <v>1.6665373330546369E-2</v>
      </c>
      <c r="AF72" s="116">
        <f t="shared" si="15"/>
        <v>1.6690556961397266E-2</v>
      </c>
      <c r="AG72" s="116">
        <f t="shared" si="15"/>
        <v>1.6580297163481948E-2</v>
      </c>
      <c r="AH72" s="116">
        <f t="shared" si="15"/>
        <v>1.63374522765833E-2</v>
      </c>
      <c r="AI72" s="116">
        <f t="shared" si="15"/>
        <v>1.5965688487006708E-2</v>
      </c>
      <c r="AJ72" s="116">
        <f t="shared" si="15"/>
        <v>1.5470761941783857E-2</v>
      </c>
      <c r="AK72" s="116">
        <f t="shared" si="15"/>
        <v>1.4858982134480654E-2</v>
      </c>
      <c r="AL72" s="116">
        <f t="shared" si="15"/>
        <v>1.4136952931641428E-2</v>
      </c>
      <c r="AM72" s="116">
        <f t="shared" si="15"/>
        <v>1.3310271000597288E-2</v>
      </c>
    </row>
    <row r="73" spans="2:39" x14ac:dyDescent="0.2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5.6883387191295721E-3</v>
      </c>
      <c r="G73" s="111">
        <f t="shared" si="16"/>
        <v>1.0411204319003855E-2</v>
      </c>
      <c r="H73" s="111">
        <f t="shared" si="16"/>
        <v>1.2511899171672971E-2</v>
      </c>
      <c r="I73" s="111">
        <f t="shared" si="16"/>
        <v>2.2356053709363687E-2</v>
      </c>
      <c r="J73" s="110">
        <f t="shared" si="16"/>
        <v>3.9600018091698858E-2</v>
      </c>
      <c r="K73" s="68">
        <f t="shared" si="16"/>
        <v>6.9216856684845465E-2</v>
      </c>
      <c r="L73" s="68">
        <f t="shared" si="16"/>
        <v>7.9563571428307431E-2</v>
      </c>
      <c r="M73" s="68">
        <f t="shared" si="16"/>
        <v>9.1214420501443932E-2</v>
      </c>
      <c r="N73" s="111">
        <f t="shared" si="16"/>
        <v>0.1042640723176521</v>
      </c>
      <c r="O73" s="110">
        <f t="shared" si="16"/>
        <v>0.1187994187201868</v>
      </c>
      <c r="P73" s="68">
        <f t="shared" si="16"/>
        <v>0.13488214673640517</v>
      </c>
      <c r="Q73" s="68">
        <f t="shared" si="16"/>
        <v>0.1525437967615404</v>
      </c>
      <c r="R73" s="68">
        <f t="shared" si="16"/>
        <v>0.17177476203521788</v>
      </c>
      <c r="S73" s="111">
        <f t="shared" si="16"/>
        <v>0.19251597369363785</v>
      </c>
      <c r="T73" s="111">
        <f t="shared" si="16"/>
        <v>0.21465207267222952</v>
      </c>
      <c r="U73" s="111">
        <f t="shared" si="16"/>
        <v>0.23800644144837035</v>
      </c>
      <c r="V73" s="111">
        <f t="shared" si="16"/>
        <v>0.26234197577374385</v>
      </c>
      <c r="W73" s="111">
        <f t="shared" si="16"/>
        <v>0.2873657643797195</v>
      </c>
      <c r="X73" s="116">
        <f t="shared" si="16"/>
        <v>0.31273898376688786</v>
      </c>
      <c r="Y73" s="116">
        <f t="shared" si="16"/>
        <v>0.33809374610157356</v>
      </c>
      <c r="Z73" s="116">
        <f t="shared" si="16"/>
        <v>0.36305185778967236</v>
      </c>
      <c r="AA73" s="116">
        <f t="shared" si="16"/>
        <v>0.38724394362837833</v>
      </c>
      <c r="AB73" s="116">
        <f t="shared" si="16"/>
        <v>0.41033318438229344</v>
      </c>
      <c r="AC73" s="116">
        <f t="shared" si="16"/>
        <v>0.43203217122101822</v>
      </c>
      <c r="AD73" s="116">
        <f t="shared" si="16"/>
        <v>0.45211559789340178</v>
      </c>
      <c r="AE73" s="116">
        <f t="shared" si="16"/>
        <v>0.47042785660247299</v>
      </c>
      <c r="AF73" s="116">
        <f t="shared" si="16"/>
        <v>0.48688229369424074</v>
      </c>
      <c r="AG73" s="116">
        <f t="shared" si="16"/>
        <v>0.50145669323209963</v>
      </c>
      <c r="AH73" s="116">
        <f t="shared" si="16"/>
        <v>0.51418571326895968</v>
      </c>
      <c r="AI73" s="116">
        <f t="shared" si="16"/>
        <v>0.52514692785464889</v>
      </c>
      <c r="AJ73" s="116">
        <f t="shared" si="16"/>
        <v>0.53445261510257525</v>
      </c>
      <c r="AK73" s="116">
        <f t="shared" si="16"/>
        <v>0.54223599195212147</v>
      </c>
      <c r="AL73" s="116">
        <f t="shared" si="16"/>
        <v>0.54864143757468575</v>
      </c>
      <c r="AM73" s="116">
        <f t="shared" si="16"/>
        <v>0.55381457001207934</v>
      </c>
    </row>
    <row r="74" spans="2:39" x14ac:dyDescent="0.25">
      <c r="B74" s="230"/>
      <c r="C74" s="35" t="s">
        <v>31</v>
      </c>
      <c r="D74" s="54" t="s">
        <v>458</v>
      </c>
      <c r="E74" s="111">
        <f t="shared" ref="E74:AM74" si="17">E32/E$26</f>
        <v>1.9412443775811209E-4</v>
      </c>
      <c r="F74" s="111">
        <f t="shared" si="17"/>
        <v>2.1570066440050129E-3</v>
      </c>
      <c r="G74" s="111">
        <f t="shared" si="17"/>
        <v>3.8949152408188797E-3</v>
      </c>
      <c r="H74" s="111">
        <f t="shared" si="17"/>
        <v>4.657086238049943E-3</v>
      </c>
      <c r="I74" s="111">
        <f t="shared" si="17"/>
        <v>8.2787242866392517E-3</v>
      </c>
      <c r="J74" s="110">
        <f t="shared" si="17"/>
        <v>1.4583894102617087E-2</v>
      </c>
      <c r="K74" s="68">
        <f t="shared" si="17"/>
        <v>2.5342541212283815E-2</v>
      </c>
      <c r="L74" s="68">
        <f t="shared" si="17"/>
        <v>2.895437522124401E-2</v>
      </c>
      <c r="M74" s="68">
        <f t="shared" si="17"/>
        <v>3.298972306695748E-2</v>
      </c>
      <c r="N74" s="111">
        <f t="shared" si="17"/>
        <v>3.7474928456986037E-2</v>
      </c>
      <c r="O74" s="110">
        <f t="shared" si="17"/>
        <v>4.2438654105942837E-2</v>
      </c>
      <c r="P74" s="68">
        <f t="shared" si="17"/>
        <v>4.789787003794322E-2</v>
      </c>
      <c r="Q74" s="68">
        <f t="shared" si="17"/>
        <v>5.3859203281210646E-2</v>
      </c>
      <c r="R74" s="68">
        <f t="shared" si="17"/>
        <v>6.0313802636746752E-2</v>
      </c>
      <c r="S74" s="111">
        <f t="shared" si="17"/>
        <v>6.7235031353351682E-2</v>
      </c>
      <c r="T74" s="111">
        <f t="shared" si="17"/>
        <v>7.4576742789789902E-2</v>
      </c>
      <c r="U74" s="111">
        <f t="shared" si="17"/>
        <v>8.2271667015721264E-2</v>
      </c>
      <c r="V74" s="111">
        <f t="shared" si="17"/>
        <v>9.0233037847068084E-2</v>
      </c>
      <c r="W74" s="111">
        <f t="shared" si="17"/>
        <v>9.8356743851040263E-2</v>
      </c>
      <c r="X74" s="116">
        <f t="shared" si="17"/>
        <v>0.1065250187624301</v>
      </c>
      <c r="Y74" s="116">
        <f t="shared" si="17"/>
        <v>0.11461344793067771</v>
      </c>
      <c r="Z74" s="116">
        <f t="shared" si="17"/>
        <v>0.12249700546321027</v>
      </c>
      <c r="AA74" s="116">
        <f t="shared" si="17"/>
        <v>0.13005506850154597</v>
      </c>
      <c r="AB74" s="116">
        <f t="shared" si="17"/>
        <v>0.13718083219163546</v>
      </c>
      <c r="AC74" s="116">
        <f t="shared" si="17"/>
        <v>0.14378579309191181</v>
      </c>
      <c r="AD74" s="116">
        <f t="shared" si="17"/>
        <v>0.14980328362452724</v>
      </c>
      <c r="AE74" s="116">
        <f t="shared" si="17"/>
        <v>0.15519085118410852</v>
      </c>
      <c r="AF74" s="116">
        <f t="shared" si="17"/>
        <v>0.15992880086620681</v>
      </c>
      <c r="AG74" s="116">
        <f t="shared" si="17"/>
        <v>0.16401853944042594</v>
      </c>
      <c r="AH74" s="116">
        <f t="shared" si="17"/>
        <v>0.16748042685857115</v>
      </c>
      <c r="AI74" s="116">
        <f t="shared" si="17"/>
        <v>0.17034769562435834</v>
      </c>
      <c r="AJ74" s="116">
        <f t="shared" si="17"/>
        <v>0.17266537726937811</v>
      </c>
      <c r="AK74" s="116">
        <f t="shared" si="17"/>
        <v>0.1744845799780935</v>
      </c>
      <c r="AL74" s="116">
        <f t="shared" si="17"/>
        <v>0.17585936749223871</v>
      </c>
      <c r="AM74" s="116">
        <f t="shared" si="17"/>
        <v>0.17684285617861306</v>
      </c>
    </row>
    <row r="75" spans="2:39" x14ac:dyDescent="0.2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25">
      <c r="B76" s="230"/>
      <c r="C76" s="35" t="s">
        <v>33</v>
      </c>
      <c r="D76" s="54" t="s">
        <v>460</v>
      </c>
      <c r="E76" s="126">
        <f t="shared" ref="E76:AM76" si="19">E34/E$26</f>
        <v>3.2514468520859676E-5</v>
      </c>
      <c r="F76" s="126">
        <f t="shared" si="19"/>
        <v>3.2239825438613022E-4</v>
      </c>
      <c r="G76" s="126">
        <f t="shared" si="19"/>
        <v>5.6403764025807278E-4</v>
      </c>
      <c r="H76" s="126">
        <f t="shared" si="19"/>
        <v>6.6717894116648236E-4</v>
      </c>
      <c r="I76" s="126">
        <f t="shared" si="19"/>
        <v>1.1739187171106414E-3</v>
      </c>
      <c r="J76" s="125">
        <f t="shared" si="19"/>
        <v>2.0467008669261995E-3</v>
      </c>
      <c r="K76" s="69">
        <f t="shared" si="19"/>
        <v>3.5203813555540341E-3</v>
      </c>
      <c r="L76" s="69">
        <f t="shared" si="19"/>
        <v>3.9829281793266847E-3</v>
      </c>
      <c r="M76" s="69">
        <f t="shared" si="19"/>
        <v>4.4969438485250642E-3</v>
      </c>
      <c r="N76" s="126">
        <f t="shared" si="19"/>
        <v>5.0661307088031198E-3</v>
      </c>
      <c r="O76" s="125">
        <f t="shared" si="19"/>
        <v>5.6954812961526532E-3</v>
      </c>
      <c r="P76" s="69">
        <f t="shared" si="19"/>
        <v>6.3878286181232669E-3</v>
      </c>
      <c r="Q76" s="69">
        <f t="shared" si="19"/>
        <v>7.1446541727399476E-3</v>
      </c>
      <c r="R76" s="69">
        <f t="shared" si="19"/>
        <v>7.9652664999230287E-3</v>
      </c>
      <c r="S76" s="126">
        <f t="shared" si="19"/>
        <v>8.8466494352944895E-3</v>
      </c>
      <c r="T76" s="126">
        <f t="shared" si="19"/>
        <v>9.783336051680018E-3</v>
      </c>
      <c r="U76" s="126">
        <f t="shared" si="19"/>
        <v>1.0767221020081374E-2</v>
      </c>
      <c r="V76" s="126">
        <f t="shared" si="19"/>
        <v>1.1787854923637131E-2</v>
      </c>
      <c r="W76" s="126">
        <f t="shared" si="19"/>
        <v>1.2832691783280829E-2</v>
      </c>
      <c r="X76" s="119">
        <f t="shared" si="19"/>
        <v>1.3887513833892737E-2</v>
      </c>
      <c r="Y76" s="119">
        <f t="shared" si="19"/>
        <v>1.4937286734569795E-2</v>
      </c>
      <c r="Z76" s="119">
        <f t="shared" si="19"/>
        <v>1.596682505081717E-2</v>
      </c>
      <c r="AA76" s="119">
        <f t="shared" si="19"/>
        <v>1.6961383509277426E-2</v>
      </c>
      <c r="AB76" s="119">
        <f t="shared" si="19"/>
        <v>1.7907830084142477E-2</v>
      </c>
      <c r="AC76" s="119">
        <f t="shared" si="19"/>
        <v>1.8795185825702682E-2</v>
      </c>
      <c r="AD76" s="119">
        <f t="shared" si="19"/>
        <v>1.9615084652649759E-2</v>
      </c>
      <c r="AE76" s="119">
        <f t="shared" si="19"/>
        <v>2.0362076672316442E-2</v>
      </c>
      <c r="AF76" s="119">
        <f t="shared" si="19"/>
        <v>2.1033503768786301E-2</v>
      </c>
      <c r="AG76" s="119">
        <f t="shared" si="19"/>
        <v>2.1629317445335115E-2</v>
      </c>
      <c r="AH76" s="119">
        <f t="shared" si="19"/>
        <v>2.215177580225762E-2</v>
      </c>
      <c r="AI76" s="119">
        <f t="shared" si="19"/>
        <v>2.2604789815822614E-2</v>
      </c>
      <c r="AJ76" s="119">
        <f t="shared" si="19"/>
        <v>2.2993639064162352E-2</v>
      </c>
      <c r="AK76" s="119">
        <f t="shared" si="19"/>
        <v>2.3324336561858589E-2</v>
      </c>
      <c r="AL76" s="119">
        <f t="shared" si="19"/>
        <v>2.360322699658195E-2</v>
      </c>
      <c r="AM76" s="119">
        <f t="shared" si="19"/>
        <v>2.3836588976514399E-2</v>
      </c>
    </row>
    <row r="77" spans="2:39" x14ac:dyDescent="0.2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0.99122735687456354</v>
      </c>
      <c r="G77" s="124">
        <f t="shared" si="20"/>
        <v>0.98385088579073776</v>
      </c>
      <c r="H77" s="124">
        <f t="shared" si="20"/>
        <v>0.9805498472895976</v>
      </c>
      <c r="I77" s="124">
        <f t="shared" si="20"/>
        <v>0.96516938202482572</v>
      </c>
      <c r="J77" s="123">
        <f t="shared" si="20"/>
        <v>0.93815439055679462</v>
      </c>
      <c r="K77" s="67">
        <f t="shared" si="20"/>
        <v>0.89162010148154891</v>
      </c>
      <c r="L77" s="67">
        <f t="shared" si="20"/>
        <v>0.87508047666103472</v>
      </c>
      <c r="M77" s="67">
        <f t="shared" si="20"/>
        <v>0.85638712282721319</v>
      </c>
      <c r="N77" s="124">
        <f t="shared" si="20"/>
        <v>0.83537155824789189</v>
      </c>
      <c r="O77" s="123">
        <f t="shared" si="20"/>
        <v>0.81188720800392766</v>
      </c>
      <c r="P77" s="67">
        <f t="shared" si="20"/>
        <v>0.78582173302158131</v>
      </c>
      <c r="Q77" s="67">
        <f t="shared" si="20"/>
        <v>0.75711101103412681</v>
      </c>
      <c r="R77" s="67">
        <f t="shared" si="20"/>
        <v>0.7257539424902798</v>
      </c>
      <c r="S77" s="124">
        <f t="shared" si="20"/>
        <v>0.69182680788142259</v>
      </c>
      <c r="T77" s="124">
        <f t="shared" si="20"/>
        <v>0.6554954905238024</v>
      </c>
      <c r="U77" s="124">
        <f t="shared" si="20"/>
        <v>0.61702355817979437</v>
      </c>
      <c r="V77" s="124">
        <f t="shared" si="20"/>
        <v>0.57677411590870475</v>
      </c>
      <c r="W77" s="124">
        <f t="shared" si="20"/>
        <v>0.53520367932967805</v>
      </c>
      <c r="X77" s="118">
        <f t="shared" si="20"/>
        <v>0.49284711259186759</v>
      </c>
      <c r="Y77" s="118">
        <f t="shared" si="20"/>
        <v>0.45029387573797242</v>
      </c>
      <c r="Z77" s="118">
        <f t="shared" si="20"/>
        <v>0.40815729888769015</v>
      </c>
      <c r="AA77" s="118">
        <f t="shared" si="20"/>
        <v>0.36703995592198357</v>
      </c>
      <c r="AB77" s="118">
        <f t="shared" si="20"/>
        <v>0.32749913509738748</v>
      </c>
      <c r="AC77" s="118">
        <f t="shared" si="20"/>
        <v>0.29001656937385623</v>
      </c>
      <c r="AD77" s="118">
        <f t="shared" si="20"/>
        <v>0.2549759116606759</v>
      </c>
      <c r="AE77" s="118">
        <f t="shared" si="20"/>
        <v>0.22265009147816697</v>
      </c>
      <c r="AF77" s="118">
        <f t="shared" si="20"/>
        <v>0.19319897802511221</v>
      </c>
      <c r="AG77" s="118">
        <f t="shared" si="20"/>
        <v>0.16667622462667184</v>
      </c>
      <c r="AH77" s="118">
        <f t="shared" si="20"/>
        <v>0.14304304025784392</v>
      </c>
      <c r="AI77" s="118">
        <f t="shared" si="20"/>
        <v>0.12218612363054893</v>
      </c>
      <c r="AJ77" s="118">
        <f t="shared" si="20"/>
        <v>0.10393708508152495</v>
      </c>
      <c r="AK77" s="118">
        <f t="shared" si="20"/>
        <v>8.8091164653356771E-2</v>
      </c>
      <c r="AL77" s="118">
        <f t="shared" si="20"/>
        <v>7.4423754454925869E-2</v>
      </c>
      <c r="AM77" s="118">
        <f t="shared" si="20"/>
        <v>6.2703924826581284E-2</v>
      </c>
    </row>
    <row r="78" spans="2:39" x14ac:dyDescent="0.2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3.0892960143696798E-2</v>
      </c>
      <c r="G78" s="111">
        <f t="shared" si="21"/>
        <v>4.7324844388956122E-2</v>
      </c>
      <c r="H78" s="111">
        <f t="shared" si="21"/>
        <v>4.8821023115797814E-2</v>
      </c>
      <c r="I78" s="111">
        <f t="shared" si="21"/>
        <v>6.4628798832909728E-2</v>
      </c>
      <c r="J78" s="110">
        <f t="shared" si="21"/>
        <v>5.9472046341173077E-2</v>
      </c>
      <c r="K78" s="68">
        <f t="shared" si="21"/>
        <v>6.5058288301002021E-2</v>
      </c>
      <c r="L78" s="68">
        <f t="shared" si="21"/>
        <v>6.9869441722046469E-2</v>
      </c>
      <c r="M78" s="68">
        <f t="shared" si="21"/>
        <v>7.4787098634341256E-2</v>
      </c>
      <c r="N78" s="111">
        <f t="shared" si="21"/>
        <v>7.9111656980174153E-2</v>
      </c>
      <c r="O78" s="110">
        <f t="shared" si="21"/>
        <v>8.0968581232333345E-2</v>
      </c>
      <c r="P78" s="68">
        <f t="shared" si="21"/>
        <v>8.1444460746427957E-2</v>
      </c>
      <c r="Q78" s="68">
        <f t="shared" si="21"/>
        <v>8.1221698159328212E-2</v>
      </c>
      <c r="R78" s="68">
        <f t="shared" si="21"/>
        <v>8.0393553254596947E-2</v>
      </c>
      <c r="S78" s="111">
        <f t="shared" si="21"/>
        <v>7.9051213596008765E-2</v>
      </c>
      <c r="T78" s="111">
        <f t="shared" si="21"/>
        <v>7.7251431308361818E-2</v>
      </c>
      <c r="U78" s="111">
        <f t="shared" si="21"/>
        <v>7.5021164655697081E-2</v>
      </c>
      <c r="V78" s="111">
        <f t="shared" si="21"/>
        <v>7.2381996763367124E-2</v>
      </c>
      <c r="W78" s="111">
        <f t="shared" si="21"/>
        <v>6.9346677342299379E-2</v>
      </c>
      <c r="X78" s="116">
        <f t="shared" si="21"/>
        <v>6.5932491324161679E-2</v>
      </c>
      <c r="Y78" s="116">
        <f t="shared" si="21"/>
        <v>6.2180249742616607E-2</v>
      </c>
      <c r="Z78" s="116">
        <f t="shared" si="21"/>
        <v>5.8125573619159668E-2</v>
      </c>
      <c r="AA78" s="116">
        <f t="shared" si="21"/>
        <v>5.3848161551473303E-2</v>
      </c>
      <c r="AB78" s="116">
        <f t="shared" si="21"/>
        <v>4.946167700794972E-2</v>
      </c>
      <c r="AC78" s="116">
        <f t="shared" si="21"/>
        <v>4.5058631057019134E-2</v>
      </c>
      <c r="AD78" s="116">
        <f t="shared" si="21"/>
        <v>4.0865739511164449E-2</v>
      </c>
      <c r="AE78" s="116">
        <f t="shared" si="21"/>
        <v>3.6819042430570527E-2</v>
      </c>
      <c r="AF78" s="116">
        <f t="shared" si="21"/>
        <v>3.2959962003924821E-2</v>
      </c>
      <c r="AG78" s="116">
        <f t="shared" si="21"/>
        <v>2.9336620634537416E-2</v>
      </c>
      <c r="AH78" s="116">
        <f t="shared" si="21"/>
        <v>2.5981739598903337E-2</v>
      </c>
      <c r="AI78" s="116">
        <f t="shared" si="21"/>
        <v>2.2944279491038857E-2</v>
      </c>
      <c r="AJ78" s="116">
        <f t="shared" si="21"/>
        <v>2.0190597875962835E-2</v>
      </c>
      <c r="AK78" s="116">
        <f t="shared" si="21"/>
        <v>1.7707208329006567E-2</v>
      </c>
      <c r="AL78" s="116">
        <f t="shared" si="21"/>
        <v>1.5480519893057194E-2</v>
      </c>
      <c r="AM78" s="116">
        <f t="shared" si="21"/>
        <v>1.349598214107439E-2</v>
      </c>
    </row>
    <row r="79" spans="2:39" x14ac:dyDescent="0.2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0.19268541338438169</v>
      </c>
      <c r="G79" s="111">
        <f t="shared" si="22"/>
        <v>0.19800802075122764</v>
      </c>
      <c r="H79" s="111">
        <f t="shared" si="22"/>
        <v>0.19812469271163474</v>
      </c>
      <c r="I79" s="111">
        <f t="shared" si="22"/>
        <v>0.20240554902559948</v>
      </c>
      <c r="J79" s="110">
        <f t="shared" si="22"/>
        <v>0.19025032309110157</v>
      </c>
      <c r="K79" s="68">
        <f t="shared" si="22"/>
        <v>0.18445713501393718</v>
      </c>
      <c r="L79" s="68">
        <f t="shared" si="22"/>
        <v>0.18156527861257182</v>
      </c>
      <c r="M79" s="68">
        <f t="shared" si="22"/>
        <v>0.17813506300742885</v>
      </c>
      <c r="N79" s="111">
        <f t="shared" si="22"/>
        <v>0.1739369161218339</v>
      </c>
      <c r="O79" s="110">
        <f t="shared" si="22"/>
        <v>0.16953223330635298</v>
      </c>
      <c r="P79" s="68">
        <f t="shared" si="22"/>
        <v>0.16440418217653016</v>
      </c>
      <c r="Q79" s="68">
        <f t="shared" si="22"/>
        <v>0.15866917942203218</v>
      </c>
      <c r="R79" s="68">
        <f t="shared" si="22"/>
        <v>0.152324852833541</v>
      </c>
      <c r="S79" s="111">
        <f t="shared" si="22"/>
        <v>0.14540046234950946</v>
      </c>
      <c r="T79" s="111">
        <f t="shared" si="22"/>
        <v>0.13794153671667644</v>
      </c>
      <c r="U79" s="111">
        <f t="shared" si="22"/>
        <v>0.13000710026325499</v>
      </c>
      <c r="V79" s="111">
        <f t="shared" si="22"/>
        <v>0.12167434921393712</v>
      </c>
      <c r="W79" s="111">
        <f t="shared" si="22"/>
        <v>0.11303604396789432</v>
      </c>
      <c r="X79" s="116">
        <f t="shared" si="22"/>
        <v>0.10420046263074891</v>
      </c>
      <c r="Y79" s="116">
        <f t="shared" si="22"/>
        <v>9.5290913532491375E-2</v>
      </c>
      <c r="Z79" s="116">
        <f t="shared" si="22"/>
        <v>8.643411140969097E-2</v>
      </c>
      <c r="AA79" s="116">
        <f t="shared" si="22"/>
        <v>7.7761679243563198E-2</v>
      </c>
      <c r="AB79" s="116">
        <f t="shared" si="22"/>
        <v>6.9400778342752531E-2</v>
      </c>
      <c r="AC79" s="116">
        <f t="shared" si="22"/>
        <v>6.1458943397001697E-2</v>
      </c>
      <c r="AD79" s="116">
        <f t="shared" si="22"/>
        <v>5.3978088707283704E-2</v>
      </c>
      <c r="AE79" s="116">
        <f t="shared" si="22"/>
        <v>4.706870822412005E-2</v>
      </c>
      <c r="AF79" s="116">
        <f t="shared" si="22"/>
        <v>4.0771262052595181E-2</v>
      </c>
      <c r="AG79" s="116">
        <f t="shared" si="22"/>
        <v>3.5101624406673318E-2</v>
      </c>
      <c r="AH79" s="116">
        <f t="shared" si="22"/>
        <v>3.0053270666221155E-2</v>
      </c>
      <c r="AI79" s="116">
        <f t="shared" si="22"/>
        <v>2.5588582781313207E-2</v>
      </c>
      <c r="AJ79" s="116">
        <f t="shared" si="22"/>
        <v>2.1685836160685718E-2</v>
      </c>
      <c r="AK79" s="116">
        <f t="shared" si="22"/>
        <v>1.8301639093657725E-2</v>
      </c>
      <c r="AL79" s="116">
        <f t="shared" si="22"/>
        <v>1.5387810380160379E-2</v>
      </c>
      <c r="AM79" s="116">
        <f t="shared" si="22"/>
        <v>1.2894514268786302E-2</v>
      </c>
    </row>
    <row r="80" spans="2:39" x14ac:dyDescent="0.2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0.28527481277107541</v>
      </c>
      <c r="G80" s="111">
        <f t="shared" si="23"/>
        <v>0.28330642124390026</v>
      </c>
      <c r="H80" s="111">
        <f t="shared" si="23"/>
        <v>0.28276539239590409</v>
      </c>
      <c r="I80" s="111">
        <f t="shared" si="23"/>
        <v>0.27935921247977025</v>
      </c>
      <c r="J80" s="110">
        <f t="shared" si="23"/>
        <v>0.26910936332142055</v>
      </c>
      <c r="K80" s="68">
        <f t="shared" si="23"/>
        <v>0.25630337556099009</v>
      </c>
      <c r="L80" s="68">
        <f t="shared" si="23"/>
        <v>0.25018361155629754</v>
      </c>
      <c r="M80" s="68">
        <f t="shared" si="23"/>
        <v>0.24330573132647726</v>
      </c>
      <c r="N80" s="111">
        <f t="shared" si="23"/>
        <v>0.23576973429992204</v>
      </c>
      <c r="O80" s="110">
        <f t="shared" si="23"/>
        <v>0.22812083640874398</v>
      </c>
      <c r="P80" s="68">
        <f t="shared" si="23"/>
        <v>0.21999996930163793</v>
      </c>
      <c r="Q80" s="68">
        <f t="shared" si="23"/>
        <v>0.21123143699946037</v>
      </c>
      <c r="R80" s="68">
        <f t="shared" si="23"/>
        <v>0.20179403312779759</v>
      </c>
      <c r="S80" s="111">
        <f t="shared" si="23"/>
        <v>0.19169023210927116</v>
      </c>
      <c r="T80" s="111">
        <f t="shared" si="23"/>
        <v>0.1809578656413488</v>
      </c>
      <c r="U80" s="111">
        <f t="shared" si="23"/>
        <v>0.16967218384898003</v>
      </c>
      <c r="V80" s="111">
        <f t="shared" si="23"/>
        <v>0.15794057890232824</v>
      </c>
      <c r="W80" s="111">
        <f t="shared" si="23"/>
        <v>0.1459023137314063</v>
      </c>
      <c r="X80" s="116">
        <f t="shared" si="23"/>
        <v>0.13372058464547285</v>
      </c>
      <c r="Y80" s="116">
        <f t="shared" si="23"/>
        <v>0.12156947425407678</v>
      </c>
      <c r="Z80" s="116">
        <f t="shared" si="23"/>
        <v>0.10963312320852596</v>
      </c>
      <c r="AA80" s="116">
        <f t="shared" si="23"/>
        <v>9.8079024790268421E-2</v>
      </c>
      <c r="AB80" s="116">
        <f t="shared" si="23"/>
        <v>8.7049052975464947E-2</v>
      </c>
      <c r="AC80" s="116">
        <f t="shared" si="23"/>
        <v>7.6667623251496717E-2</v>
      </c>
      <c r="AD80" s="116">
        <f t="shared" si="23"/>
        <v>6.6984962347144822E-2</v>
      </c>
      <c r="AE80" s="116">
        <f t="shared" si="23"/>
        <v>5.8108141991175297E-2</v>
      </c>
      <c r="AF80" s="116">
        <f t="shared" si="23"/>
        <v>5.0075464131880888E-2</v>
      </c>
      <c r="AG80" s="116">
        <f t="shared" si="23"/>
        <v>4.2888877649160904E-2</v>
      </c>
      <c r="AH80" s="116">
        <f t="shared" si="23"/>
        <v>3.6525955597714356E-2</v>
      </c>
      <c r="AI80" s="116">
        <f t="shared" si="23"/>
        <v>3.0935752735635716E-2</v>
      </c>
      <c r="AJ80" s="116">
        <f t="shared" si="23"/>
        <v>2.6076097512432925E-2</v>
      </c>
      <c r="AK80" s="116">
        <f t="shared" si="23"/>
        <v>2.1887322708150744E-2</v>
      </c>
      <c r="AL80" s="116">
        <f t="shared" si="23"/>
        <v>1.8303283946413645E-2</v>
      </c>
      <c r="AM80" s="116">
        <f t="shared" si="23"/>
        <v>1.5255921093280018E-2</v>
      </c>
    </row>
    <row r="81" spans="2:39" x14ac:dyDescent="0.2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0.26927280908508633</v>
      </c>
      <c r="G81" s="111">
        <f t="shared" si="24"/>
        <v>0.26107929331297763</v>
      </c>
      <c r="H81" s="111">
        <f t="shared" si="24"/>
        <v>0.26185205777618803</v>
      </c>
      <c r="I81" s="111">
        <f t="shared" si="24"/>
        <v>0.25026278708500166</v>
      </c>
      <c r="J81" s="110">
        <f t="shared" si="24"/>
        <v>0.2512334050659274</v>
      </c>
      <c r="K81" s="68">
        <f t="shared" si="24"/>
        <v>0.23642583902911177</v>
      </c>
      <c r="L81" s="68">
        <f t="shared" si="24"/>
        <v>0.22968469798933897</v>
      </c>
      <c r="M81" s="68">
        <f t="shared" si="24"/>
        <v>0.22224945229952114</v>
      </c>
      <c r="N81" s="111">
        <f t="shared" si="24"/>
        <v>0.21439827816307713</v>
      </c>
      <c r="O81" s="110">
        <f t="shared" si="24"/>
        <v>0.20663996615005195</v>
      </c>
      <c r="P81" s="68">
        <f t="shared" si="24"/>
        <v>0.19870021535518811</v>
      </c>
      <c r="Q81" s="68">
        <f t="shared" si="24"/>
        <v>0.19026256914105813</v>
      </c>
      <c r="R81" s="68">
        <f t="shared" si="24"/>
        <v>0.18129500731217699</v>
      </c>
      <c r="S81" s="111">
        <f t="shared" si="24"/>
        <v>0.17178182013635207</v>
      </c>
      <c r="T81" s="111">
        <f t="shared" si="24"/>
        <v>0.1617467883066829</v>
      </c>
      <c r="U81" s="111">
        <f t="shared" si="24"/>
        <v>0.15125631894272998</v>
      </c>
      <c r="V81" s="111">
        <f t="shared" si="24"/>
        <v>0.14040923636901848</v>
      </c>
      <c r="W81" s="111">
        <f t="shared" si="24"/>
        <v>0.12933738423554045</v>
      </c>
      <c r="X81" s="116">
        <f t="shared" si="24"/>
        <v>0.11819486072407887</v>
      </c>
      <c r="Y81" s="116">
        <f t="shared" si="24"/>
        <v>0.10714126775906266</v>
      </c>
      <c r="Z81" s="116">
        <f t="shared" si="24"/>
        <v>9.6346647062754837E-2</v>
      </c>
      <c r="AA81" s="116">
        <f t="shared" si="24"/>
        <v>8.5956513381386337E-2</v>
      </c>
      <c r="AB81" s="116">
        <f t="shared" si="24"/>
        <v>7.6085962426970202E-2</v>
      </c>
      <c r="AC81" s="116">
        <f t="shared" si="24"/>
        <v>6.6837810967933856E-2</v>
      </c>
      <c r="AD81" s="116">
        <f t="shared" si="24"/>
        <v>5.8248502325979341E-2</v>
      </c>
      <c r="AE81" s="116">
        <f t="shared" si="24"/>
        <v>5.0403428847384191E-2</v>
      </c>
      <c r="AF81" s="116">
        <f t="shared" si="24"/>
        <v>4.333019185159951E-2</v>
      </c>
      <c r="AG81" s="116">
        <f t="shared" si="24"/>
        <v>3.702255357484846E-2</v>
      </c>
      <c r="AH81" s="116">
        <f t="shared" si="24"/>
        <v>3.1454497007536816E-2</v>
      </c>
      <c r="AI81" s="116">
        <f t="shared" si="24"/>
        <v>2.6577978217098733E-2</v>
      </c>
      <c r="AJ81" s="116">
        <f t="shared" si="24"/>
        <v>2.2351017128620705E-2</v>
      </c>
      <c r="AK81" s="116">
        <f t="shared" si="24"/>
        <v>1.8718709325086871E-2</v>
      </c>
      <c r="AL81" s="116">
        <f t="shared" si="24"/>
        <v>1.5620447413178662E-2</v>
      </c>
      <c r="AM81" s="116">
        <f t="shared" si="24"/>
        <v>1.2994204945432979E-2</v>
      </c>
    </row>
    <row r="82" spans="2:39" x14ac:dyDescent="0.2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0.16045942804029506</v>
      </c>
      <c r="G82" s="111">
        <f t="shared" si="25"/>
        <v>0.14739673675135548</v>
      </c>
      <c r="H82" s="111">
        <f t="shared" si="25"/>
        <v>0.14442951639784352</v>
      </c>
      <c r="I82" s="111">
        <f t="shared" si="25"/>
        <v>0.13039695895421652</v>
      </c>
      <c r="J82" s="110">
        <f t="shared" si="25"/>
        <v>0.13643493672184606</v>
      </c>
      <c r="K82" s="68">
        <f t="shared" si="25"/>
        <v>0.12124529599332887</v>
      </c>
      <c r="L82" s="68">
        <f t="shared" si="25"/>
        <v>0.11685040064327189</v>
      </c>
      <c r="M82" s="68">
        <f t="shared" si="25"/>
        <v>0.11218274414148489</v>
      </c>
      <c r="N82" s="111">
        <f t="shared" si="25"/>
        <v>0.10754649271499007</v>
      </c>
      <c r="O82" s="110">
        <f t="shared" si="25"/>
        <v>0.10306456701191462</v>
      </c>
      <c r="P82" s="68">
        <f t="shared" si="25"/>
        <v>9.8706143255584342E-2</v>
      </c>
      <c r="Q82" s="68">
        <f t="shared" si="25"/>
        <v>9.418022952481335E-2</v>
      </c>
      <c r="R82" s="68">
        <f t="shared" si="25"/>
        <v>8.9458451090314639E-2</v>
      </c>
      <c r="S82" s="111">
        <f t="shared" si="25"/>
        <v>8.4517377451380188E-2</v>
      </c>
      <c r="T82" s="111">
        <f t="shared" si="25"/>
        <v>7.9359620632220226E-2</v>
      </c>
      <c r="U82" s="111">
        <f t="shared" si="25"/>
        <v>7.4015397553515022E-2</v>
      </c>
      <c r="V82" s="111">
        <f t="shared" si="25"/>
        <v>6.8533113243355592E-2</v>
      </c>
      <c r="W82" s="111">
        <f t="shared" si="25"/>
        <v>6.2979380214764485E-2</v>
      </c>
      <c r="X82" s="116">
        <f t="shared" si="25"/>
        <v>5.7431010503559449E-2</v>
      </c>
      <c r="Y82" s="116">
        <f t="shared" si="25"/>
        <v>5.196431042862152E-2</v>
      </c>
      <c r="Z82" s="116">
        <f t="shared" si="25"/>
        <v>4.6660092484952294E-2</v>
      </c>
      <c r="AA82" s="116">
        <f t="shared" si="25"/>
        <v>4.1582845212292822E-2</v>
      </c>
      <c r="AB82" s="116">
        <f t="shared" si="25"/>
        <v>3.6780489526946944E-2</v>
      </c>
      <c r="AC82" s="116">
        <f t="shared" si="25"/>
        <v>3.2296996326137938E-2</v>
      </c>
      <c r="AD82" s="116">
        <f t="shared" si="25"/>
        <v>2.8153386469685807E-2</v>
      </c>
      <c r="AE82" s="116">
        <f t="shared" si="25"/>
        <v>2.4377631571175111E-2</v>
      </c>
      <c r="AF82" s="116">
        <f t="shared" si="25"/>
        <v>2.0979015240071862E-2</v>
      </c>
      <c r="AG82" s="116">
        <f t="shared" si="25"/>
        <v>1.7951581066757906E-2</v>
      </c>
      <c r="AH82" s="116">
        <f t="shared" si="25"/>
        <v>1.5280992098533163E-2</v>
      </c>
      <c r="AI82" s="116">
        <f t="shared" si="25"/>
        <v>1.2945521693595212E-2</v>
      </c>
      <c r="AJ82" s="116">
        <f t="shared" si="25"/>
        <v>1.0921406369120363E-2</v>
      </c>
      <c r="AK82" s="116">
        <f t="shared" si="25"/>
        <v>9.1812723721899584E-3</v>
      </c>
      <c r="AL82" s="116">
        <f t="shared" si="25"/>
        <v>7.6954338123125235E-3</v>
      </c>
      <c r="AM82" s="116">
        <f t="shared" si="25"/>
        <v>6.4339070713888731E-3</v>
      </c>
    </row>
    <row r="83" spans="2:39" x14ac:dyDescent="0.2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4.3976003539935173E-2</v>
      </c>
      <c r="G83" s="111">
        <f t="shared" si="26"/>
        <v>3.9784287574338481E-2</v>
      </c>
      <c r="H83" s="111">
        <f t="shared" si="26"/>
        <v>3.8302733371455587E-2</v>
      </c>
      <c r="I83" s="111">
        <f t="shared" si="26"/>
        <v>3.2881120935854428E-2</v>
      </c>
      <c r="J83" s="110">
        <f t="shared" si="26"/>
        <v>2.7419679952417019E-2</v>
      </c>
      <c r="K83" s="68">
        <f t="shared" si="26"/>
        <v>2.4473501292080212E-2</v>
      </c>
      <c r="L83" s="68">
        <f t="shared" si="26"/>
        <v>2.3544183897109106E-2</v>
      </c>
      <c r="M83" s="68">
        <f t="shared" si="26"/>
        <v>2.2598771452482885E-2</v>
      </c>
      <c r="N83" s="111">
        <f t="shared" si="26"/>
        <v>2.1695791367981419E-2</v>
      </c>
      <c r="O83" s="110">
        <f t="shared" si="26"/>
        <v>2.0823413731460252E-2</v>
      </c>
      <c r="P83" s="68">
        <f t="shared" si="26"/>
        <v>1.9978062660088062E-2</v>
      </c>
      <c r="Q83" s="68">
        <f t="shared" si="26"/>
        <v>1.9101053738723579E-2</v>
      </c>
      <c r="R83" s="68">
        <f t="shared" si="26"/>
        <v>1.8185212409033903E-2</v>
      </c>
      <c r="S83" s="111">
        <f t="shared" si="26"/>
        <v>1.7225462410805175E-2</v>
      </c>
      <c r="T83" s="111">
        <f t="shared" si="26"/>
        <v>1.6222105250843992E-2</v>
      </c>
      <c r="U83" s="111">
        <f t="shared" si="26"/>
        <v>1.5180569643046591E-2</v>
      </c>
      <c r="V83" s="111">
        <f t="shared" si="26"/>
        <v>1.410967552320771E-2</v>
      </c>
      <c r="W83" s="111">
        <f t="shared" si="26"/>
        <v>1.302133348691762E-2</v>
      </c>
      <c r="X83" s="116">
        <f t="shared" si="26"/>
        <v>1.1929202173282111E-2</v>
      </c>
      <c r="Y83" s="116">
        <f t="shared" si="26"/>
        <v>1.0847225663290624E-2</v>
      </c>
      <c r="Z83" s="116">
        <f t="shared" si="26"/>
        <v>9.7899310770256757E-3</v>
      </c>
      <c r="AA83" s="116">
        <f t="shared" si="26"/>
        <v>8.7700075779727528E-3</v>
      </c>
      <c r="AB83" s="116">
        <f t="shared" si="26"/>
        <v>7.7982349173085878E-3</v>
      </c>
      <c r="AC83" s="116">
        <f t="shared" si="26"/>
        <v>6.8843010491417E-3</v>
      </c>
      <c r="AD83" s="116">
        <f t="shared" si="26"/>
        <v>6.03514572857561E-3</v>
      </c>
      <c r="AE83" s="116">
        <f t="shared" si="26"/>
        <v>5.2561800572198791E-3</v>
      </c>
      <c r="AF83" s="116">
        <f t="shared" si="26"/>
        <v>4.5500761941360216E-3</v>
      </c>
      <c r="AG83" s="116">
        <f t="shared" si="26"/>
        <v>3.9169034010895975E-3</v>
      </c>
      <c r="AH83" s="116">
        <f t="shared" si="26"/>
        <v>3.3548055844485327E-3</v>
      </c>
      <c r="AI83" s="116">
        <f t="shared" si="26"/>
        <v>2.8603648190426317E-3</v>
      </c>
      <c r="AJ83" s="116">
        <f t="shared" si="26"/>
        <v>2.4290632829221904E-3</v>
      </c>
      <c r="AK83" s="116">
        <f t="shared" si="26"/>
        <v>2.0556377200070496E-3</v>
      </c>
      <c r="AL83" s="116">
        <f t="shared" si="26"/>
        <v>1.7344008520867248E-3</v>
      </c>
      <c r="AM83" s="116">
        <f t="shared" si="26"/>
        <v>1.4595868256872355E-3</v>
      </c>
    </row>
    <row r="84" spans="2:39" x14ac:dyDescent="0.2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8.6659299535838639E-3</v>
      </c>
      <c r="G84" s="113">
        <f t="shared" si="27"/>
        <v>6.9512817970135707E-3</v>
      </c>
      <c r="H84" s="113">
        <f t="shared" si="27"/>
        <v>6.2544316374126612E-3</v>
      </c>
      <c r="I84" s="113">
        <f t="shared" si="27"/>
        <v>5.2349547464971107E-3</v>
      </c>
      <c r="J84" s="112">
        <f t="shared" si="27"/>
        <v>4.2346360559435067E-3</v>
      </c>
      <c r="K84" s="70">
        <f t="shared" si="27"/>
        <v>3.6566664119779312E-3</v>
      </c>
      <c r="L84" s="70">
        <f t="shared" si="27"/>
        <v>3.3828621914970903E-3</v>
      </c>
      <c r="M84" s="70">
        <f t="shared" si="27"/>
        <v>3.1282620869313446E-3</v>
      </c>
      <c r="N84" s="113">
        <f t="shared" si="27"/>
        <v>2.9126887838734124E-3</v>
      </c>
      <c r="O84" s="112">
        <f t="shared" si="27"/>
        <v>2.7376101658600567E-3</v>
      </c>
      <c r="P84" s="70">
        <f t="shared" si="27"/>
        <v>2.5886994344827643E-3</v>
      </c>
      <c r="Q84" s="70">
        <f t="shared" si="27"/>
        <v>2.4448439320213264E-3</v>
      </c>
      <c r="R84" s="70">
        <f t="shared" si="27"/>
        <v>2.302832403305788E-3</v>
      </c>
      <c r="S84" s="113">
        <f t="shared" si="27"/>
        <v>2.1602397527416624E-3</v>
      </c>
      <c r="T84" s="113">
        <f t="shared" si="27"/>
        <v>2.0161425455816097E-3</v>
      </c>
      <c r="U84" s="113">
        <f t="shared" si="27"/>
        <v>1.8708233887968842E-3</v>
      </c>
      <c r="V84" s="113">
        <f t="shared" si="27"/>
        <v>1.7251657875785385E-3</v>
      </c>
      <c r="W84" s="113">
        <f t="shared" si="27"/>
        <v>1.5805464146598082E-3</v>
      </c>
      <c r="X84" s="117">
        <f t="shared" si="27"/>
        <v>1.4385006074152352E-3</v>
      </c>
      <c r="Y84" s="117">
        <f t="shared" si="27"/>
        <v>1.3004342684855416E-3</v>
      </c>
      <c r="Z84" s="117">
        <f t="shared" si="27"/>
        <v>1.1678199085357565E-3</v>
      </c>
      <c r="AA84" s="117">
        <f t="shared" si="27"/>
        <v>1.0417242061409697E-3</v>
      </c>
      <c r="AB84" s="117">
        <f t="shared" si="27"/>
        <v>9.2293984617695458E-4</v>
      </c>
      <c r="AC84" s="117">
        <f t="shared" si="27"/>
        <v>8.1226334587186253E-4</v>
      </c>
      <c r="AD84" s="117">
        <f t="shared" si="27"/>
        <v>7.1008658926585407E-4</v>
      </c>
      <c r="AE84" s="117">
        <f t="shared" si="27"/>
        <v>6.1695837543546616E-4</v>
      </c>
      <c r="AF84" s="117">
        <f t="shared" si="27"/>
        <v>5.3300654228374898E-4</v>
      </c>
      <c r="AG84" s="117">
        <f t="shared" si="27"/>
        <v>4.5806387312366374E-4</v>
      </c>
      <c r="AH84" s="117">
        <f t="shared" si="27"/>
        <v>3.9177969871796524E-4</v>
      </c>
      <c r="AI84" s="117">
        <f t="shared" si="27"/>
        <v>3.336438898067965E-4</v>
      </c>
      <c r="AJ84" s="117">
        <f t="shared" si="27"/>
        <v>2.8306675765930249E-4</v>
      </c>
      <c r="AK84" s="117">
        <f t="shared" si="27"/>
        <v>2.3937511807982451E-4</v>
      </c>
      <c r="AL84" s="117">
        <f t="shared" si="27"/>
        <v>2.0185816145223935E-4</v>
      </c>
      <c r="AM84" s="117">
        <f t="shared" si="27"/>
        <v>1.6980849398439652E-4</v>
      </c>
    </row>
    <row r="85" spans="2:39" x14ac:dyDescent="0.2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34516.505700000002</v>
      </c>
      <c r="J85" s="99">
        <f t="shared" si="28"/>
        <v>34701.72423</v>
      </c>
      <c r="K85" s="51">
        <f t="shared" si="28"/>
        <v>34813.928399999997</v>
      </c>
      <c r="L85" s="51">
        <f t="shared" si="28"/>
        <v>34926.64516</v>
      </c>
      <c r="M85" s="51">
        <f t="shared" si="28"/>
        <v>35024.48904</v>
      </c>
      <c r="N85" s="100">
        <f t="shared" si="28"/>
        <v>35120.109700000001</v>
      </c>
      <c r="O85" s="99">
        <f t="shared" si="28"/>
        <v>35254.938289999998</v>
      </c>
      <c r="P85" s="51">
        <f t="shared" si="28"/>
        <v>35424.873809999997</v>
      </c>
      <c r="Q85" s="51">
        <f t="shared" si="28"/>
        <v>35624.633759999997</v>
      </c>
      <c r="R85" s="51">
        <f t="shared" si="28"/>
        <v>35843.233829999997</v>
      </c>
      <c r="S85" s="100">
        <f t="shared" si="28"/>
        <v>36066.322829999997</v>
      </c>
      <c r="T85" s="100">
        <f t="shared" si="28"/>
        <v>36290.240120000002</v>
      </c>
      <c r="U85" s="100">
        <f t="shared" si="28"/>
        <v>36511.881170000001</v>
      </c>
      <c r="V85" s="100">
        <f t="shared" si="28"/>
        <v>36729.633629999997</v>
      </c>
      <c r="W85" s="100">
        <f t="shared" si="28"/>
        <v>36943.190499999997</v>
      </c>
      <c r="X85" s="104">
        <f t="shared" si="28"/>
        <v>37154.017690000001</v>
      </c>
      <c r="Y85" s="104">
        <f t="shared" si="28"/>
        <v>37363.609149999997</v>
      </c>
      <c r="Z85" s="104">
        <f t="shared" si="28"/>
        <v>37574.395879999996</v>
      </c>
      <c r="AA85" s="104">
        <f t="shared" si="28"/>
        <v>37787.918740000001</v>
      </c>
      <c r="AB85" s="104">
        <f t="shared" si="28"/>
        <v>38006.045630000001</v>
      </c>
      <c r="AC85" s="104">
        <f t="shared" si="28"/>
        <v>38229.614000000001</v>
      </c>
      <c r="AD85" s="104">
        <f t="shared" si="28"/>
        <v>38456.952250000002</v>
      </c>
      <c r="AE85" s="104">
        <f t="shared" si="28"/>
        <v>38689.395129999997</v>
      </c>
      <c r="AF85" s="104">
        <f t="shared" si="28"/>
        <v>38926.748019999999</v>
      </c>
      <c r="AG85" s="104">
        <f t="shared" si="28"/>
        <v>39168.821049999999</v>
      </c>
      <c r="AH85" s="104">
        <f t="shared" si="28"/>
        <v>39414.350559999999</v>
      </c>
      <c r="AI85" s="104">
        <f t="shared" si="28"/>
        <v>39660.780610000002</v>
      </c>
      <c r="AJ85" s="104">
        <f t="shared" si="28"/>
        <v>39908.190750000002</v>
      </c>
      <c r="AK85" s="104">
        <f t="shared" si="28"/>
        <v>40156.116139999998</v>
      </c>
      <c r="AL85" s="104">
        <f t="shared" si="28"/>
        <v>40404.167260000002</v>
      </c>
      <c r="AM85" s="104">
        <f t="shared" si="28"/>
        <v>40653.753949999998</v>
      </c>
    </row>
    <row r="86" spans="2:39" x14ac:dyDescent="0.2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2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0.99758765959571793</v>
      </c>
      <c r="G87" s="111">
        <f t="shared" si="29"/>
        <v>0.99508202490081576</v>
      </c>
      <c r="H87" s="111">
        <f t="shared" si="29"/>
        <v>0.99392077835004411</v>
      </c>
      <c r="I87" s="111">
        <f t="shared" si="29"/>
        <v>0.991542443127434</v>
      </c>
      <c r="J87" s="110">
        <f t="shared" si="29"/>
        <v>0.98712495041921444</v>
      </c>
      <c r="K87" s="68">
        <f t="shared" si="29"/>
        <v>0.97940881156060522</v>
      </c>
      <c r="L87" s="68">
        <f t="shared" si="29"/>
        <v>0.97097938392431615</v>
      </c>
      <c r="M87" s="68">
        <f t="shared" si="29"/>
        <v>0.9617664872006938</v>
      </c>
      <c r="N87" s="111">
        <f t="shared" si="29"/>
        <v>0.95161295438664295</v>
      </c>
      <c r="O87" s="110">
        <f t="shared" si="29"/>
        <v>0.94024657474446549</v>
      </c>
      <c r="P87" s="68">
        <f t="shared" si="29"/>
        <v>0.92754593978891031</v>
      </c>
      <c r="Q87" s="68">
        <f t="shared" si="29"/>
        <v>0.91340120488581833</v>
      </c>
      <c r="R87" s="68">
        <f t="shared" si="29"/>
        <v>0.89774294508738539</v>
      </c>
      <c r="S87" s="111">
        <f t="shared" si="29"/>
        <v>0.88054376487706942</v>
      </c>
      <c r="T87" s="111">
        <f t="shared" si="29"/>
        <v>0.86174975355880878</v>
      </c>
      <c r="U87" s="111">
        <f t="shared" si="29"/>
        <v>0.84133494154883603</v>
      </c>
      <c r="V87" s="111">
        <f t="shared" si="29"/>
        <v>0.8193001545602403</v>
      </c>
      <c r="W87" s="111">
        <f t="shared" si="29"/>
        <v>0.79567701089595932</v>
      </c>
      <c r="X87" s="116">
        <f t="shared" si="29"/>
        <v>0.77052582654352497</v>
      </c>
      <c r="Y87" s="116">
        <f t="shared" si="29"/>
        <v>0.74394850182721184</v>
      </c>
      <c r="Z87" s="116">
        <f t="shared" si="29"/>
        <v>0.71607974685553355</v>
      </c>
      <c r="AA87" s="116">
        <f t="shared" si="29"/>
        <v>0.68709833131180265</v>
      </c>
      <c r="AB87" s="116">
        <f t="shared" si="29"/>
        <v>0.65721073150224485</v>
      </c>
      <c r="AC87" s="116">
        <f t="shared" si="29"/>
        <v>0.62665505385432352</v>
      </c>
      <c r="AD87" s="116">
        <f t="shared" si="29"/>
        <v>0.59570441284774456</v>
      </c>
      <c r="AE87" s="116">
        <f t="shared" si="29"/>
        <v>0.56460608563667669</v>
      </c>
      <c r="AF87" s="116">
        <f t="shared" si="29"/>
        <v>0.53361441776044871</v>
      </c>
      <c r="AG87" s="116">
        <f t="shared" si="29"/>
        <v>0.50296762735982325</v>
      </c>
      <c r="AH87" s="116">
        <f t="shared" si="29"/>
        <v>0.47289028628358548</v>
      </c>
      <c r="AI87" s="116">
        <f t="shared" si="29"/>
        <v>0.44358863112149927</v>
      </c>
      <c r="AJ87" s="116">
        <f t="shared" si="29"/>
        <v>0.41521480524646431</v>
      </c>
      <c r="AK87" s="116">
        <f t="shared" si="29"/>
        <v>0.38789521191976511</v>
      </c>
      <c r="AL87" s="116">
        <f t="shared" si="29"/>
        <v>0.36172583228733024</v>
      </c>
      <c r="AM87" s="116">
        <f t="shared" si="29"/>
        <v>0.33676271511944839</v>
      </c>
    </row>
    <row r="88" spans="2:39" x14ac:dyDescent="0.2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2.4123406047889206E-3</v>
      </c>
      <c r="G88" s="111">
        <f t="shared" si="29"/>
        <v>4.9179750816687592E-3</v>
      </c>
      <c r="H88" s="111">
        <f t="shared" si="29"/>
        <v>6.0792215014113726E-3</v>
      </c>
      <c r="I88" s="111">
        <f t="shared" si="29"/>
        <v>8.4575570116299462E-3</v>
      </c>
      <c r="J88" s="110">
        <f t="shared" si="29"/>
        <v>1.2875049471280984E-2</v>
      </c>
      <c r="K88" s="68">
        <f t="shared" si="29"/>
        <v>2.0591188485353466E-2</v>
      </c>
      <c r="L88" s="68">
        <f t="shared" si="29"/>
        <v>2.9020616132946677E-2</v>
      </c>
      <c r="M88" s="68">
        <f t="shared" si="29"/>
        <v>3.8233512656548951E-2</v>
      </c>
      <c r="N88" s="111">
        <f t="shared" si="29"/>
        <v>4.8387045584883243E-2</v>
      </c>
      <c r="O88" s="110">
        <f t="shared" si="29"/>
        <v>5.9753425198804964E-2</v>
      </c>
      <c r="P88" s="68">
        <f t="shared" si="29"/>
        <v>7.2454060352233618E-2</v>
      </c>
      <c r="Q88" s="68">
        <f t="shared" si="29"/>
        <v>8.6598795282604474E-2</v>
      </c>
      <c r="R88" s="68">
        <f t="shared" si="29"/>
        <v>0.10225705488471547</v>
      </c>
      <c r="S88" s="111">
        <f t="shared" si="29"/>
        <v>0.11945623509520394</v>
      </c>
      <c r="T88" s="111">
        <f t="shared" si="29"/>
        <v>0.13825024638607986</v>
      </c>
      <c r="U88" s="111">
        <f t="shared" si="29"/>
        <v>0.15866505845116388</v>
      </c>
      <c r="V88" s="111">
        <f t="shared" si="29"/>
        <v>0.1806998456575675</v>
      </c>
      <c r="W88" s="111">
        <f t="shared" si="29"/>
        <v>0.20432298915817787</v>
      </c>
      <c r="X88" s="116">
        <f t="shared" si="29"/>
        <v>0.22947417348338969</v>
      </c>
      <c r="Y88" s="116">
        <f t="shared" si="29"/>
        <v>0.25605149814602429</v>
      </c>
      <c r="Z88" s="116">
        <f t="shared" si="29"/>
        <v>0.28392025341060523</v>
      </c>
      <c r="AA88" s="116">
        <f t="shared" si="29"/>
        <v>0.31290166868819724</v>
      </c>
      <c r="AB88" s="116">
        <f t="shared" si="29"/>
        <v>0.34278926849775504</v>
      </c>
      <c r="AC88" s="116">
        <f t="shared" si="29"/>
        <v>0.37334494614567648</v>
      </c>
      <c r="AD88" s="116">
        <f t="shared" si="29"/>
        <v>0.40429558715225539</v>
      </c>
      <c r="AE88" s="116">
        <f t="shared" si="29"/>
        <v>0.43539391436332336</v>
      </c>
      <c r="AF88" s="116">
        <f t="shared" si="29"/>
        <v>0.46638558223955129</v>
      </c>
      <c r="AG88" s="116">
        <f t="shared" si="29"/>
        <v>0.4970323726401768</v>
      </c>
      <c r="AH88" s="116">
        <f t="shared" si="29"/>
        <v>0.52710971371641446</v>
      </c>
      <c r="AI88" s="116">
        <f t="shared" si="29"/>
        <v>0.55641136862636253</v>
      </c>
      <c r="AJ88" s="116">
        <f t="shared" si="29"/>
        <v>0.58478519475353563</v>
      </c>
      <c r="AK88" s="116">
        <f t="shared" si="29"/>
        <v>0.61210478832926296</v>
      </c>
      <c r="AL88" s="116">
        <f t="shared" si="29"/>
        <v>0.63827416746517052</v>
      </c>
      <c r="AM88" s="116">
        <f t="shared" si="29"/>
        <v>0.66323728488055167</v>
      </c>
    </row>
    <row r="89" spans="2:39" x14ac:dyDescent="0.2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1.8030717151636648E-5</v>
      </c>
      <c r="G89" s="111">
        <f t="shared" si="29"/>
        <v>2.3593326012949807E-5</v>
      </c>
      <c r="H89" s="111">
        <f t="shared" si="29"/>
        <v>2.613141469890223E-5</v>
      </c>
      <c r="I89" s="111">
        <f t="shared" si="29"/>
        <v>3.0026572591326936E-5</v>
      </c>
      <c r="J89" s="110">
        <f t="shared" si="29"/>
        <v>3.3117415964203804E-5</v>
      </c>
      <c r="K89" s="68">
        <f t="shared" si="29"/>
        <v>3.6395142468323109E-5</v>
      </c>
      <c r="L89" s="68">
        <f t="shared" si="29"/>
        <v>3.9847145256134872E-5</v>
      </c>
      <c r="M89" s="68">
        <f t="shared" si="29"/>
        <v>4.3450936008287302E-5</v>
      </c>
      <c r="N89" s="111">
        <f t="shared" si="29"/>
        <v>4.7154448552306202E-5</v>
      </c>
      <c r="O89" s="110">
        <f t="shared" si="29"/>
        <v>5.0773832059372469E-5</v>
      </c>
      <c r="P89" s="68">
        <f t="shared" si="29"/>
        <v>5.4179246235118772E-5</v>
      </c>
      <c r="Q89" s="68">
        <f t="shared" si="29"/>
        <v>5.731161492788355E-5</v>
      </c>
      <c r="R89" s="68">
        <f t="shared" si="29"/>
        <v>6.0121103754772456E-5</v>
      </c>
      <c r="S89" s="111">
        <f t="shared" si="29"/>
        <v>6.2571373040637762E-5</v>
      </c>
      <c r="T89" s="111">
        <f t="shared" si="29"/>
        <v>6.4646170326855367E-5</v>
      </c>
      <c r="U89" s="111">
        <f t="shared" si="29"/>
        <v>6.6334747879001152E-5</v>
      </c>
      <c r="V89" s="111">
        <f t="shared" si="29"/>
        <v>6.7631003647449127E-5</v>
      </c>
      <c r="W89" s="111">
        <f t="shared" si="29"/>
        <v>6.8531482439233295E-5</v>
      </c>
      <c r="X89" s="116">
        <f t="shared" si="29"/>
        <v>6.9035012724622509E-5</v>
      </c>
      <c r="Y89" s="116">
        <f t="shared" si="29"/>
        <v>6.9143818377620511E-5</v>
      </c>
      <c r="Z89" s="116">
        <f t="shared" si="29"/>
        <v>6.8862667340375091E-5</v>
      </c>
      <c r="AA89" s="116">
        <f t="shared" si="29"/>
        <v>6.820275511156664E-5</v>
      </c>
      <c r="AB89" s="116">
        <f t="shared" si="29"/>
        <v>6.7184449780917656E-5</v>
      </c>
      <c r="AC89" s="116">
        <f t="shared" si="29"/>
        <v>6.5835041965111123E-5</v>
      </c>
      <c r="AD89" s="116">
        <f t="shared" si="29"/>
        <v>6.4201961220158838E-5</v>
      </c>
      <c r="AE89" s="116">
        <f t="shared" si="29"/>
        <v>6.2321574578723591E-5</v>
      </c>
      <c r="AF89" s="116">
        <f t="shared" si="29"/>
        <v>6.0231895579753085E-5</v>
      </c>
      <c r="AG89" s="116">
        <f t="shared" si="29"/>
        <v>5.7972460470571151E-5</v>
      </c>
      <c r="AH89" s="116">
        <f t="shared" si="29"/>
        <v>5.5583447015446651E-5</v>
      </c>
      <c r="AI89" s="116">
        <f t="shared" si="29"/>
        <v>5.3107365175483363E-5</v>
      </c>
      <c r="AJ89" s="116">
        <f t="shared" si="29"/>
        <v>5.0578291825970584E-5</v>
      </c>
      <c r="AK89" s="116">
        <f t="shared" si="29"/>
        <v>4.8026542788059586E-5</v>
      </c>
      <c r="AL89" s="116">
        <f t="shared" si="29"/>
        <v>4.5478540794457644E-5</v>
      </c>
      <c r="AM89" s="116">
        <f t="shared" si="29"/>
        <v>4.2955864645311558E-5</v>
      </c>
    </row>
    <row r="90" spans="2:39" x14ac:dyDescent="0.2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34516.505700000002</v>
      </c>
      <c r="J90" s="59">
        <f t="shared" si="30"/>
        <v>34701.72423</v>
      </c>
      <c r="K90" s="59">
        <f t="shared" si="30"/>
        <v>34813.928399999997</v>
      </c>
      <c r="L90" s="59">
        <f t="shared" si="30"/>
        <v>34926.64516</v>
      </c>
      <c r="M90" s="59">
        <f t="shared" si="30"/>
        <v>35024.48904</v>
      </c>
      <c r="N90" s="59">
        <f t="shared" si="30"/>
        <v>35120.109700000001</v>
      </c>
      <c r="O90" s="59">
        <f t="shared" si="30"/>
        <v>35254.938289999998</v>
      </c>
      <c r="P90" s="59">
        <f t="shared" si="30"/>
        <v>35424.873809999997</v>
      </c>
      <c r="Q90" s="59">
        <f t="shared" si="30"/>
        <v>35624.633759999997</v>
      </c>
      <c r="R90" s="59">
        <f t="shared" si="30"/>
        <v>35843.233829999997</v>
      </c>
      <c r="S90" s="59">
        <f t="shared" si="30"/>
        <v>36066.322829999997</v>
      </c>
      <c r="T90" s="59">
        <f t="shared" si="30"/>
        <v>36290.240120000002</v>
      </c>
      <c r="U90" s="59">
        <f t="shared" si="30"/>
        <v>36511.881170000001</v>
      </c>
      <c r="V90" s="59">
        <f t="shared" si="30"/>
        <v>36729.633629999997</v>
      </c>
      <c r="W90" s="59">
        <f t="shared" si="30"/>
        <v>36943.190499999997</v>
      </c>
      <c r="X90" s="59">
        <f t="shared" si="30"/>
        <v>37154.017690000001</v>
      </c>
      <c r="Y90" s="59">
        <f t="shared" si="30"/>
        <v>37363.609149999997</v>
      </c>
      <c r="Z90" s="59">
        <f t="shared" si="30"/>
        <v>37574.395879999996</v>
      </c>
      <c r="AA90" s="59">
        <f t="shared" si="30"/>
        <v>37787.918740000001</v>
      </c>
      <c r="AB90" s="59">
        <f t="shared" si="30"/>
        <v>38006.045630000001</v>
      </c>
      <c r="AC90" s="59">
        <f t="shared" si="30"/>
        <v>38229.614000000001</v>
      </c>
      <c r="AD90" s="59">
        <f t="shared" si="30"/>
        <v>38456.952250000002</v>
      </c>
      <c r="AE90" s="59">
        <f t="shared" si="30"/>
        <v>38689.395129999997</v>
      </c>
      <c r="AF90" s="59">
        <f t="shared" si="30"/>
        <v>38926.748019999999</v>
      </c>
      <c r="AG90" s="59">
        <f t="shared" si="30"/>
        <v>39168.821049999999</v>
      </c>
      <c r="AH90" s="59">
        <f t="shared" si="30"/>
        <v>39414.350559999999</v>
      </c>
      <c r="AI90" s="59">
        <f t="shared" si="30"/>
        <v>39660.780610000002</v>
      </c>
      <c r="AJ90" s="59">
        <f t="shared" si="30"/>
        <v>39908.190750000002</v>
      </c>
      <c r="AK90" s="59">
        <f t="shared" si="30"/>
        <v>40156.116139999998</v>
      </c>
      <c r="AL90" s="59">
        <f t="shared" si="30"/>
        <v>40404.167260000002</v>
      </c>
      <c r="AM90" s="59">
        <f t="shared" si="30"/>
        <v>40653.753949999998</v>
      </c>
    </row>
    <row r="91" spans="2:39" x14ac:dyDescent="0.2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2.4123406047889206E-3</v>
      </c>
      <c r="G91" s="128">
        <f t="shared" si="31"/>
        <v>4.9179750816687592E-3</v>
      </c>
      <c r="H91" s="128">
        <f t="shared" si="31"/>
        <v>6.0792215014113726E-3</v>
      </c>
      <c r="I91" s="128">
        <f t="shared" si="31"/>
        <v>8.4575570116299462E-3</v>
      </c>
      <c r="J91" s="127">
        <f t="shared" si="31"/>
        <v>1.2875049471280984E-2</v>
      </c>
      <c r="K91" s="71">
        <f t="shared" si="31"/>
        <v>2.0591188485353466E-2</v>
      </c>
      <c r="L91" s="71">
        <f t="shared" si="31"/>
        <v>2.9020616132946677E-2</v>
      </c>
      <c r="M91" s="71">
        <f t="shared" si="31"/>
        <v>3.8233512656548951E-2</v>
      </c>
      <c r="N91" s="128">
        <f t="shared" si="31"/>
        <v>4.8387045584883243E-2</v>
      </c>
      <c r="O91" s="127">
        <f t="shared" si="31"/>
        <v>5.9753425198804964E-2</v>
      </c>
      <c r="P91" s="71">
        <f t="shared" si="31"/>
        <v>7.2454060352233618E-2</v>
      </c>
      <c r="Q91" s="71">
        <f t="shared" si="31"/>
        <v>8.6598795282604474E-2</v>
      </c>
      <c r="R91" s="71">
        <f t="shared" si="31"/>
        <v>0.10225705488471547</v>
      </c>
      <c r="S91" s="128">
        <f t="shared" si="31"/>
        <v>0.11945623509520394</v>
      </c>
      <c r="T91" s="128">
        <f t="shared" si="31"/>
        <v>0.13825024638607986</v>
      </c>
      <c r="U91" s="128">
        <f t="shared" si="31"/>
        <v>0.15866505845116388</v>
      </c>
      <c r="V91" s="128">
        <f t="shared" si="31"/>
        <v>0.1806998456575675</v>
      </c>
      <c r="W91" s="128">
        <f t="shared" si="31"/>
        <v>0.20432298915817787</v>
      </c>
      <c r="X91" s="120">
        <f t="shared" si="31"/>
        <v>0.22947417348338969</v>
      </c>
      <c r="Y91" s="120">
        <f t="shared" si="31"/>
        <v>0.25605149814602429</v>
      </c>
      <c r="Z91" s="120">
        <f t="shared" si="31"/>
        <v>0.28392025341060523</v>
      </c>
      <c r="AA91" s="120">
        <f t="shared" si="31"/>
        <v>0.31290166868819724</v>
      </c>
      <c r="AB91" s="120">
        <f t="shared" si="31"/>
        <v>0.34278926849775504</v>
      </c>
      <c r="AC91" s="120">
        <f t="shared" si="31"/>
        <v>0.37334494614567648</v>
      </c>
      <c r="AD91" s="120">
        <f t="shared" si="31"/>
        <v>0.40429558715225539</v>
      </c>
      <c r="AE91" s="120">
        <f t="shared" si="31"/>
        <v>0.43539391436332336</v>
      </c>
      <c r="AF91" s="120">
        <f t="shared" si="31"/>
        <v>0.46638558223955129</v>
      </c>
      <c r="AG91" s="120">
        <f t="shared" si="31"/>
        <v>0.4970323726401768</v>
      </c>
      <c r="AH91" s="120">
        <f t="shared" si="31"/>
        <v>0.52710971371641446</v>
      </c>
      <c r="AI91" s="120">
        <f t="shared" si="31"/>
        <v>0.55641136862636253</v>
      </c>
      <c r="AJ91" s="120">
        <f t="shared" si="31"/>
        <v>0.58478519475353563</v>
      </c>
      <c r="AK91" s="120">
        <f t="shared" si="31"/>
        <v>0.61210478832926296</v>
      </c>
      <c r="AL91" s="120">
        <f t="shared" si="31"/>
        <v>0.63827416746517052</v>
      </c>
      <c r="AM91" s="120">
        <f t="shared" si="31"/>
        <v>0.66323728488055167</v>
      </c>
    </row>
    <row r="92" spans="2:39" x14ac:dyDescent="0.2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4.1399547218589901E-5</v>
      </c>
      <c r="G92" s="111">
        <f t="shared" si="31"/>
        <v>1.121474407306729E-4</v>
      </c>
      <c r="H92" s="111">
        <f t="shared" si="31"/>
        <v>1.5076557350703301E-4</v>
      </c>
      <c r="I92" s="111">
        <f t="shared" si="31"/>
        <v>2.3365119120386511E-4</v>
      </c>
      <c r="J92" s="110">
        <f t="shared" si="31"/>
        <v>3.9740022595413264E-4</v>
      </c>
      <c r="K92" s="68">
        <f t="shared" si="31"/>
        <v>7.0364447380204308E-4</v>
      </c>
      <c r="L92" s="68">
        <f t="shared" si="31"/>
        <v>1.0670147049416756E-3</v>
      </c>
      <c r="M92" s="68">
        <f t="shared" si="31"/>
        <v>1.4973917972109267E-3</v>
      </c>
      <c r="N92" s="111">
        <f t="shared" si="31"/>
        <v>2.0096560182441569E-3</v>
      </c>
      <c r="O92" s="110">
        <f t="shared" si="31"/>
        <v>2.6255318187936049E-3</v>
      </c>
      <c r="P92" s="68">
        <f t="shared" si="31"/>
        <v>3.3604187452714604E-3</v>
      </c>
      <c r="Q92" s="68">
        <f t="shared" si="31"/>
        <v>4.2296570854627649E-3</v>
      </c>
      <c r="R92" s="68">
        <f t="shared" si="31"/>
        <v>5.2467569051372056E-3</v>
      </c>
      <c r="S92" s="111">
        <f t="shared" si="31"/>
        <v>6.4229863546640918E-3</v>
      </c>
      <c r="T92" s="111">
        <f t="shared" si="31"/>
        <v>7.7719603664060839E-3</v>
      </c>
      <c r="U92" s="111">
        <f t="shared" si="31"/>
        <v>9.3062524693794061E-3</v>
      </c>
      <c r="V92" s="111">
        <f t="shared" si="31"/>
        <v>1.1037265796979855E-2</v>
      </c>
      <c r="W92" s="111">
        <f t="shared" si="31"/>
        <v>1.2974685042430215E-2</v>
      </c>
      <c r="X92" s="116">
        <f t="shared" si="31"/>
        <v>1.5126394978039319E-2</v>
      </c>
      <c r="Y92" s="116">
        <f t="shared" si="31"/>
        <v>1.7496855348622019E-2</v>
      </c>
      <c r="Z92" s="116">
        <f t="shared" si="31"/>
        <v>2.0087321284165915E-2</v>
      </c>
      <c r="AA92" s="116">
        <f t="shared" si="31"/>
        <v>2.2894586202341347E-2</v>
      </c>
      <c r="AB92" s="116">
        <f t="shared" si="31"/>
        <v>2.5911810289009539E-2</v>
      </c>
      <c r="AC92" s="116">
        <f t="shared" si="31"/>
        <v>2.9127662628244167E-2</v>
      </c>
      <c r="AD92" s="116">
        <f t="shared" si="31"/>
        <v>3.2525399201388867E-2</v>
      </c>
      <c r="AE92" s="116">
        <f t="shared" si="31"/>
        <v>3.6088973149061482E-2</v>
      </c>
      <c r="AF92" s="116">
        <f t="shared" si="31"/>
        <v>3.9799512052843711E-2</v>
      </c>
      <c r="AG92" s="116">
        <f t="shared" si="31"/>
        <v>4.3637826878120962E-2</v>
      </c>
      <c r="AH92" s="116">
        <f t="shared" si="31"/>
        <v>4.7583876059177167E-2</v>
      </c>
      <c r="AI92" s="116">
        <f t="shared" si="31"/>
        <v>5.1617467193366968E-2</v>
      </c>
      <c r="AJ92" s="116">
        <f t="shared" si="31"/>
        <v>5.5722931488694456E-2</v>
      </c>
      <c r="AK92" s="116">
        <f t="shared" si="31"/>
        <v>5.9885726961641364E-2</v>
      </c>
      <c r="AL92" s="116">
        <f t="shared" si="31"/>
        <v>6.409333025813238E-2</v>
      </c>
      <c r="AM92" s="116">
        <f t="shared" si="31"/>
        <v>6.833749723129813E-2</v>
      </c>
    </row>
    <row r="93" spans="2:39" x14ac:dyDescent="0.2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3.6438736226169099E-5</v>
      </c>
      <c r="G93" s="111">
        <f t="shared" si="31"/>
        <v>8.9667395537926462E-5</v>
      </c>
      <c r="H93" s="111">
        <f t="shared" si="31"/>
        <v>1.1742621385364981E-4</v>
      </c>
      <c r="I93" s="111">
        <f t="shared" si="31"/>
        <v>1.7619012604743473E-4</v>
      </c>
      <c r="J93" s="110">
        <f t="shared" si="31"/>
        <v>2.9029313163900965E-4</v>
      </c>
      <c r="K93" s="68">
        <f t="shared" si="31"/>
        <v>4.9972609727088431E-4</v>
      </c>
      <c r="L93" s="68">
        <f t="shared" si="31"/>
        <v>7.4282606534775469E-4</v>
      </c>
      <c r="M93" s="68">
        <f t="shared" si="31"/>
        <v>1.0247060366537185E-3</v>
      </c>
      <c r="N93" s="111">
        <f t="shared" si="31"/>
        <v>1.3534719898668198E-3</v>
      </c>
      <c r="O93" s="110">
        <f t="shared" si="31"/>
        <v>1.7413205805387329E-3</v>
      </c>
      <c r="P93" s="68">
        <f t="shared" si="31"/>
        <v>2.1960370285931587E-3</v>
      </c>
      <c r="Q93" s="68">
        <f t="shared" si="31"/>
        <v>2.7251409674562228E-3</v>
      </c>
      <c r="R93" s="68">
        <f t="shared" si="31"/>
        <v>3.3348064732919222E-3</v>
      </c>
      <c r="S93" s="111">
        <f t="shared" si="31"/>
        <v>4.0296605835045147E-3</v>
      </c>
      <c r="T93" s="111">
        <f t="shared" si="31"/>
        <v>4.8155038854011305E-3</v>
      </c>
      <c r="U93" s="111">
        <f t="shared" si="31"/>
        <v>5.6972400006307308E-3</v>
      </c>
      <c r="V93" s="111">
        <f t="shared" si="31"/>
        <v>6.6788172507017745E-3</v>
      </c>
      <c r="W93" s="111">
        <f t="shared" si="31"/>
        <v>7.762938352603845E-3</v>
      </c>
      <c r="X93" s="116">
        <f t="shared" si="31"/>
        <v>8.9510404143859357E-3</v>
      </c>
      <c r="Y93" s="116">
        <f t="shared" si="31"/>
        <v>1.0242471370033588E-2</v>
      </c>
      <c r="Z93" s="116">
        <f t="shared" si="31"/>
        <v>1.1634700959562042E-2</v>
      </c>
      <c r="AA93" s="116">
        <f t="shared" si="31"/>
        <v>1.3122683117636025E-2</v>
      </c>
      <c r="AB93" s="116">
        <f t="shared" si="31"/>
        <v>1.4699425566100389E-2</v>
      </c>
      <c r="AC93" s="116">
        <f t="shared" si="31"/>
        <v>1.6355632123306294E-2</v>
      </c>
      <c r="AD93" s="116">
        <f t="shared" si="31"/>
        <v>1.8079342564126358E-2</v>
      </c>
      <c r="AE93" s="116">
        <f t="shared" si="31"/>
        <v>1.9859151163214375E-2</v>
      </c>
      <c r="AF93" s="116">
        <f t="shared" si="31"/>
        <v>2.1682425189136056E-2</v>
      </c>
      <c r="AG93" s="116">
        <f t="shared" si="31"/>
        <v>2.3536603108966946E-2</v>
      </c>
      <c r="AH93" s="116">
        <f t="shared" si="31"/>
        <v>2.5408994687746038E-2</v>
      </c>
      <c r="AI93" s="116">
        <f t="shared" si="31"/>
        <v>2.7287124367066255E-2</v>
      </c>
      <c r="AJ93" s="116">
        <f t="shared" si="31"/>
        <v>2.9160973277146122E-2</v>
      </c>
      <c r="AK93" s="116">
        <f t="shared" si="31"/>
        <v>3.1021336193396119E-2</v>
      </c>
      <c r="AL93" s="116">
        <f t="shared" si="31"/>
        <v>3.2860219503011726E-2</v>
      </c>
      <c r="AM93" s="116">
        <f t="shared" si="31"/>
        <v>3.4671731169859166E-2</v>
      </c>
    </row>
    <row r="94" spans="2:39" x14ac:dyDescent="0.2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7.0863957746486613E-5</v>
      </c>
      <c r="G94" s="111">
        <f t="shared" si="31"/>
        <v>1.4583776523063546E-4</v>
      </c>
      <c r="H94" s="111">
        <f t="shared" si="31"/>
        <v>1.8065195138412091E-4</v>
      </c>
      <c r="I94" s="111">
        <f t="shared" si="31"/>
        <v>2.5184918049221883E-4</v>
      </c>
      <c r="J94" s="110">
        <f t="shared" si="31"/>
        <v>3.838489690516453E-4</v>
      </c>
      <c r="K94" s="68">
        <f t="shared" si="31"/>
        <v>6.1377767640838831E-4</v>
      </c>
      <c r="L94" s="68">
        <f t="shared" si="31"/>
        <v>8.6387802727056992E-4</v>
      </c>
      <c r="M94" s="68">
        <f t="shared" si="31"/>
        <v>1.1355275582915398E-3</v>
      </c>
      <c r="N94" s="111">
        <f t="shared" si="31"/>
        <v>1.4324524245435371E-3</v>
      </c>
      <c r="O94" s="110">
        <f t="shared" si="31"/>
        <v>1.7615022440023679E-3</v>
      </c>
      <c r="P94" s="68">
        <f t="shared" si="31"/>
        <v>2.1248500642153736E-3</v>
      </c>
      <c r="Q94" s="68">
        <f t="shared" si="31"/>
        <v>2.5241168292644929E-3</v>
      </c>
      <c r="R94" s="68">
        <f t="shared" si="31"/>
        <v>2.9595582280082457E-3</v>
      </c>
      <c r="S94" s="111">
        <f t="shared" si="31"/>
        <v>3.430054014186841E-3</v>
      </c>
      <c r="T94" s="111">
        <f t="shared" si="31"/>
        <v>3.934991455768852E-3</v>
      </c>
      <c r="U94" s="111">
        <f t="shared" si="31"/>
        <v>4.4727176077189231E-3</v>
      </c>
      <c r="V94" s="111">
        <f t="shared" si="31"/>
        <v>5.0405820070250455E-3</v>
      </c>
      <c r="W94" s="111">
        <f t="shared" si="31"/>
        <v>5.6348539685547741E-3</v>
      </c>
      <c r="X94" s="116">
        <f t="shared" si="31"/>
        <v>6.2508042397392749E-3</v>
      </c>
      <c r="Y94" s="116">
        <f t="shared" si="31"/>
        <v>6.8824741011402008E-3</v>
      </c>
      <c r="Z94" s="116">
        <f t="shared" si="31"/>
        <v>7.5229935406748594E-3</v>
      </c>
      <c r="AA94" s="116">
        <f t="shared" si="31"/>
        <v>8.1643739027475199E-3</v>
      </c>
      <c r="AB94" s="116">
        <f t="shared" si="31"/>
        <v>8.7980374321305049E-3</v>
      </c>
      <c r="AC94" s="116">
        <f t="shared" si="31"/>
        <v>9.4148546490686498E-3</v>
      </c>
      <c r="AD94" s="116">
        <f t="shared" si="31"/>
        <v>1.0005230794127738E-2</v>
      </c>
      <c r="AE94" s="116">
        <f t="shared" si="31"/>
        <v>1.0560429544766575E-2</v>
      </c>
      <c r="AF94" s="116">
        <f t="shared" si="31"/>
        <v>1.1071951452984488E-2</v>
      </c>
      <c r="AG94" s="116">
        <f t="shared" si="31"/>
        <v>1.1532010175220733E-2</v>
      </c>
      <c r="AH94" s="116">
        <f t="shared" si="31"/>
        <v>1.1933580188870172E-2</v>
      </c>
      <c r="AI94" s="116">
        <f t="shared" si="31"/>
        <v>1.2270466539362448E-2</v>
      </c>
      <c r="AJ94" s="116">
        <f t="shared" si="31"/>
        <v>1.2537812960112705E-2</v>
      </c>
      <c r="AK94" s="116">
        <f t="shared" si="31"/>
        <v>1.2731664429835967E-2</v>
      </c>
      <c r="AL94" s="116">
        <f t="shared" si="31"/>
        <v>1.2848981419645772E-2</v>
      </c>
      <c r="AM94" s="116">
        <f t="shared" si="31"/>
        <v>1.2887491060342782E-2</v>
      </c>
    </row>
    <row r="95" spans="2:39" x14ac:dyDescent="0.2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1.5701619388051413E-3</v>
      </c>
      <c r="G95" s="111">
        <f t="shared" si="31"/>
        <v>3.1854666428459493E-3</v>
      </c>
      <c r="H95" s="111">
        <f t="shared" si="31"/>
        <v>3.9307291136100484E-3</v>
      </c>
      <c r="I95" s="111">
        <f t="shared" si="31"/>
        <v>5.4548847770531997E-3</v>
      </c>
      <c r="J95" s="110">
        <f t="shared" si="31"/>
        <v>8.2801586427107641E-3</v>
      </c>
      <c r="K95" s="68">
        <f t="shared" si="31"/>
        <v>1.3203427347199348E-2</v>
      </c>
      <c r="L95" s="68">
        <f t="shared" si="31"/>
        <v>1.8565135011667407E-2</v>
      </c>
      <c r="M95" s="68">
        <f t="shared" si="31"/>
        <v>2.4405933903097421E-2</v>
      </c>
      <c r="N95" s="111">
        <f t="shared" si="31"/>
        <v>3.0821082372644179E-2</v>
      </c>
      <c r="O95" s="110">
        <f t="shared" si="31"/>
        <v>3.7977924935973559E-2</v>
      </c>
      <c r="P95" s="68">
        <f t="shared" si="31"/>
        <v>4.5947790096023497E-2</v>
      </c>
      <c r="Q95" s="68">
        <f t="shared" si="31"/>
        <v>5.4794405470963085E-2</v>
      </c>
      <c r="R95" s="68">
        <f t="shared" si="31"/>
        <v>6.4555852381358636E-2</v>
      </c>
      <c r="S95" s="111">
        <f t="shared" si="31"/>
        <v>7.5243743167038024E-2</v>
      </c>
      <c r="T95" s="111">
        <f t="shared" si="31"/>
        <v>8.6885875198777815E-2</v>
      </c>
      <c r="U95" s="111">
        <f t="shared" si="31"/>
        <v>9.9492200198788058E-2</v>
      </c>
      <c r="V95" s="111">
        <f t="shared" si="31"/>
        <v>0.11305566009262696</v>
      </c>
      <c r="W95" s="111">
        <f t="shared" si="31"/>
        <v>0.12754986532633125</v>
      </c>
      <c r="X95" s="116">
        <f t="shared" si="31"/>
        <v>0.14293053177474546</v>
      </c>
      <c r="Y95" s="116">
        <f t="shared" si="31"/>
        <v>0.1591279039755184</v>
      </c>
      <c r="Z95" s="116">
        <f t="shared" si="31"/>
        <v>0.17605242937574545</v>
      </c>
      <c r="AA95" s="116">
        <f t="shared" si="31"/>
        <v>0.19358804898287446</v>
      </c>
      <c r="AB95" s="116">
        <f t="shared" si="31"/>
        <v>0.21160252708984603</v>
      </c>
      <c r="AC95" s="116">
        <f t="shared" si="31"/>
        <v>0.22994534909507588</v>
      </c>
      <c r="AD95" s="116">
        <f t="shared" si="31"/>
        <v>0.24844601493348942</v>
      </c>
      <c r="AE95" s="116">
        <f t="shared" si="31"/>
        <v>0.26695073017545007</v>
      </c>
      <c r="AF95" s="116">
        <f t="shared" si="31"/>
        <v>0.28530268375601131</v>
      </c>
      <c r="AG95" s="116">
        <f t="shared" si="31"/>
        <v>0.3033559326391827</v>
      </c>
      <c r="AH95" s="116">
        <f t="shared" si="31"/>
        <v>0.32097406554350189</v>
      </c>
      <c r="AI95" s="116">
        <f t="shared" si="31"/>
        <v>0.33803289581798274</v>
      </c>
      <c r="AJ95" s="116">
        <f t="shared" si="31"/>
        <v>0.3544414150120298</v>
      </c>
      <c r="AK95" s="116">
        <f t="shared" si="31"/>
        <v>0.37012500034073265</v>
      </c>
      <c r="AL95" s="116">
        <f t="shared" si="31"/>
        <v>0.38502799797587012</v>
      </c>
      <c r="AM95" s="116">
        <f t="shared" si="31"/>
        <v>0.39911873476569809</v>
      </c>
    </row>
    <row r="96" spans="2:39" x14ac:dyDescent="0.2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6.0101942490945685E-4</v>
      </c>
      <c r="G96" s="111">
        <f t="shared" si="31"/>
        <v>1.2051614012506349E-3</v>
      </c>
      <c r="H96" s="111">
        <f t="shared" si="31"/>
        <v>1.4809999939181166E-3</v>
      </c>
      <c r="I96" s="111">
        <f t="shared" si="31"/>
        <v>2.0433124752833832E-3</v>
      </c>
      <c r="J96" s="110">
        <f t="shared" si="31"/>
        <v>3.0809589601767172E-3</v>
      </c>
      <c r="K96" s="68">
        <f t="shared" si="31"/>
        <v>4.8795426487980029E-3</v>
      </c>
      <c r="L96" s="68">
        <f t="shared" si="31"/>
        <v>6.8247194715680502E-3</v>
      </c>
      <c r="M96" s="68">
        <f t="shared" si="31"/>
        <v>8.9283124114349684E-3</v>
      </c>
      <c r="N96" s="111">
        <f t="shared" si="31"/>
        <v>1.1221513633256104E-2</v>
      </c>
      <c r="O96" s="110">
        <f t="shared" si="31"/>
        <v>1.3760958785669172E-2</v>
      </c>
      <c r="P96" s="68">
        <f t="shared" si="31"/>
        <v>1.656854110047146E-2</v>
      </c>
      <c r="Q96" s="68">
        <f t="shared" si="31"/>
        <v>1.9663367593312209E-2</v>
      </c>
      <c r="R96" s="68">
        <f t="shared" si="31"/>
        <v>2.305545046575392E-2</v>
      </c>
      <c r="S96" s="111">
        <f t="shared" si="31"/>
        <v>2.6745557434472732E-2</v>
      </c>
      <c r="T96" s="111">
        <f t="shared" si="31"/>
        <v>3.0739988584016012E-2</v>
      </c>
      <c r="U96" s="111">
        <f t="shared" si="31"/>
        <v>3.5038709154519308E-2</v>
      </c>
      <c r="V96" s="111">
        <f t="shared" si="31"/>
        <v>3.9635743815612898E-2</v>
      </c>
      <c r="W96" s="111">
        <f t="shared" si="31"/>
        <v>4.4518502780640998E-2</v>
      </c>
      <c r="X96" s="116">
        <f t="shared" si="31"/>
        <v>4.9668381718424054E-2</v>
      </c>
      <c r="Y96" s="116">
        <f t="shared" si="31"/>
        <v>5.5058431366767469E-2</v>
      </c>
      <c r="Z96" s="116">
        <f t="shared" si="31"/>
        <v>6.0655448467585589E-2</v>
      </c>
      <c r="AA96" s="116">
        <f t="shared" si="31"/>
        <v>6.641782648228485E-2</v>
      </c>
      <c r="AB96" s="116">
        <f t="shared" si="31"/>
        <v>7.2299197784234201E-2</v>
      </c>
      <c r="AC96" s="116">
        <f t="shared" si="31"/>
        <v>7.824787995505264E-2</v>
      </c>
      <c r="AD96" s="116">
        <f t="shared" si="31"/>
        <v>8.4206475306425249E-2</v>
      </c>
      <c r="AE96" s="116">
        <f t="shared" si="31"/>
        <v>9.0123831667150711E-2</v>
      </c>
      <c r="AF96" s="116">
        <f t="shared" si="31"/>
        <v>9.594863244371267E-2</v>
      </c>
      <c r="AG96" s="116">
        <f t="shared" si="31"/>
        <v>0.10163385195889117</v>
      </c>
      <c r="AH96" s="116">
        <f t="shared" si="31"/>
        <v>0.10713636543552374</v>
      </c>
      <c r="AI96" s="116">
        <f t="shared" si="31"/>
        <v>0.1124177301461339</v>
      </c>
      <c r="AJ96" s="116">
        <f t="shared" si="31"/>
        <v>0.1174507007687388</v>
      </c>
      <c r="AK96" s="116">
        <f t="shared" si="31"/>
        <v>0.12221386126810818</v>
      </c>
      <c r="AL96" s="116">
        <f t="shared" si="31"/>
        <v>0.12669232195926713</v>
      </c>
      <c r="AM96" s="116">
        <f t="shared" si="31"/>
        <v>0.13087901745909986</v>
      </c>
    </row>
    <row r="97" spans="2:40" x14ac:dyDescent="0.2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2.5991918743146003E-7</v>
      </c>
      <c r="G97" s="111">
        <f t="shared" si="31"/>
        <v>2.0210311766632497E-7</v>
      </c>
      <c r="H97" s="111">
        <f t="shared" si="31"/>
        <v>1.8595333409432267E-7</v>
      </c>
      <c r="I97" s="111">
        <f t="shared" si="31"/>
        <v>1.7057114503916889E-7</v>
      </c>
      <c r="J97" s="110">
        <f t="shared" si="31"/>
        <v>1.5645756112908859E-7</v>
      </c>
      <c r="K97" s="68">
        <f t="shared" si="31"/>
        <v>1.4381685980603098E-7</v>
      </c>
      <c r="L97" s="68">
        <f t="shared" si="31"/>
        <v>1.3219687344285431E-7</v>
      </c>
      <c r="M97" s="68">
        <f t="shared" si="31"/>
        <v>1.2156861546608875E-7</v>
      </c>
      <c r="N97" s="111">
        <f t="shared" si="31"/>
        <v>1.1180278887340718E-7</v>
      </c>
      <c r="O97" s="110">
        <f t="shared" si="31"/>
        <v>1.0270787996321862E-7</v>
      </c>
      <c r="P97" s="68">
        <f t="shared" si="31"/>
        <v>9.4260694276838704E-8</v>
      </c>
      <c r="Q97" s="68">
        <f t="shared" si="31"/>
        <v>8.6437811283761529E-8</v>
      </c>
      <c r="R97" s="68">
        <f t="shared" si="31"/>
        <v>7.922499246212685E-8</v>
      </c>
      <c r="S97" s="111">
        <f t="shared" si="31"/>
        <v>7.260771169667922E-8</v>
      </c>
      <c r="T97" s="111">
        <f t="shared" si="31"/>
        <v>6.6544167302687992E-8</v>
      </c>
      <c r="U97" s="111">
        <f t="shared" si="31"/>
        <v>6.099312028408423E-8</v>
      </c>
      <c r="V97" s="111">
        <f t="shared" si="31"/>
        <v>5.5913114753276673E-8</v>
      </c>
      <c r="W97" s="111">
        <f t="shared" si="31"/>
        <v>5.126383656549643E-8</v>
      </c>
      <c r="X97" s="116">
        <f t="shared" si="31"/>
        <v>4.7006178297375945E-8</v>
      </c>
      <c r="Y97" s="116">
        <f t="shared" si="31"/>
        <v>4.3104948548579927E-8</v>
      </c>
      <c r="Z97" s="116">
        <f t="shared" si="31"/>
        <v>3.9527483415656186E-8</v>
      </c>
      <c r="AA97" s="116">
        <f t="shared" si="31"/>
        <v>3.62454439320624E-8</v>
      </c>
      <c r="AB97" s="116">
        <f t="shared" si="31"/>
        <v>3.3232953049001536E-8</v>
      </c>
      <c r="AC97" s="116">
        <f t="shared" si="31"/>
        <v>3.0467507728432728E-8</v>
      </c>
      <c r="AD97" s="116">
        <f t="shared" si="31"/>
        <v>2.7930402883135386E-8</v>
      </c>
      <c r="AE97" s="116">
        <f t="shared" si="31"/>
        <v>2.5602085705184301E-8</v>
      </c>
      <c r="AF97" s="116">
        <f t="shared" si="31"/>
        <v>2.3465747088112396E-8</v>
      </c>
      <c r="AG97" s="116">
        <f t="shared" si="31"/>
        <v>2.1505880708656155E-8</v>
      </c>
      <c r="AH97" s="116">
        <f t="shared" si="31"/>
        <v>1.9708727277326981E-8</v>
      </c>
      <c r="AI97" s="116">
        <f t="shared" si="31"/>
        <v>1.8062044997152164E-8</v>
      </c>
      <c r="AJ97" s="116">
        <f t="shared" si="31"/>
        <v>1.6553177069296232E-8</v>
      </c>
      <c r="AK97" s="116">
        <f t="shared" si="31"/>
        <v>1.5170745444507027E-8</v>
      </c>
      <c r="AL97" s="116">
        <f t="shared" si="31"/>
        <v>1.3904253771272998E-8</v>
      </c>
      <c r="AM97" s="116">
        <f t="shared" si="31"/>
        <v>1.2743490911987478E-8</v>
      </c>
    </row>
    <row r="98" spans="2:40" x14ac:dyDescent="0.2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9.2197080549018951E-5</v>
      </c>
      <c r="G98" s="111">
        <f t="shared" si="31"/>
        <v>1.794923329938075E-4</v>
      </c>
      <c r="H98" s="111">
        <f t="shared" si="31"/>
        <v>2.1846270291169551E-4</v>
      </c>
      <c r="I98" s="111">
        <f t="shared" si="31"/>
        <v>2.9749868886641095E-4</v>
      </c>
      <c r="J98" s="110">
        <f t="shared" si="31"/>
        <v>4.4223308352882962E-4</v>
      </c>
      <c r="K98" s="68">
        <f t="shared" si="31"/>
        <v>6.9092642501097359E-4</v>
      </c>
      <c r="L98" s="68">
        <f t="shared" si="31"/>
        <v>9.5691064277414277E-4</v>
      </c>
      <c r="M98" s="68">
        <f t="shared" si="31"/>
        <v>1.241519388914974E-3</v>
      </c>
      <c r="N98" s="111">
        <f t="shared" si="31"/>
        <v>1.548757323500046E-3</v>
      </c>
      <c r="O98" s="110">
        <f t="shared" ref="O98:AM106" si="32">O56/O$48</f>
        <v>1.8860841231102322E-3</v>
      </c>
      <c r="P98" s="68">
        <f t="shared" si="32"/>
        <v>2.256329050562114E-3</v>
      </c>
      <c r="Q98" s="68">
        <f t="shared" si="32"/>
        <v>2.6620209102747559E-3</v>
      </c>
      <c r="R98" s="68">
        <f t="shared" si="32"/>
        <v>3.1045511944534279E-3</v>
      </c>
      <c r="S98" s="111">
        <f t="shared" si="32"/>
        <v>3.5841609195732924E-3</v>
      </c>
      <c r="T98" s="111">
        <f t="shared" si="32"/>
        <v>4.1018603681809976E-3</v>
      </c>
      <c r="U98" s="111">
        <f t="shared" si="32"/>
        <v>4.6578780235441925E-3</v>
      </c>
      <c r="V98" s="111">
        <f t="shared" si="32"/>
        <v>5.2517207561375836E-3</v>
      </c>
      <c r="W98" s="111">
        <f t="shared" si="32"/>
        <v>5.8820924170044277E-3</v>
      </c>
      <c r="X98" s="116">
        <f t="shared" si="32"/>
        <v>6.5469733644840707E-3</v>
      </c>
      <c r="Y98" s="116">
        <f t="shared" si="32"/>
        <v>7.2433188778284821E-3</v>
      </c>
      <c r="Z98" s="116">
        <f t="shared" si="32"/>
        <v>7.9673201494996349E-3</v>
      </c>
      <c r="AA98" s="116">
        <f t="shared" si="32"/>
        <v>8.7141137612174301E-3</v>
      </c>
      <c r="AB98" s="116">
        <f t="shared" si="32"/>
        <v>9.4782370312067633E-3</v>
      </c>
      <c r="AC98" s="116">
        <f t="shared" si="32"/>
        <v>1.0253537166239763E-2</v>
      </c>
      <c r="AD98" s="116">
        <f t="shared" si="32"/>
        <v>1.1033096368160583E-2</v>
      </c>
      <c r="AE98" s="116">
        <f t="shared" si="32"/>
        <v>1.1810773147644194E-2</v>
      </c>
      <c r="AF98" s="116">
        <f t="shared" si="32"/>
        <v>1.2580354013861957E-2</v>
      </c>
      <c r="AG98" s="116">
        <f t="shared" si="32"/>
        <v>1.333612621460303E-2</v>
      </c>
      <c r="AH98" s="116">
        <f t="shared" si="32"/>
        <v>1.4072811923048973E-2</v>
      </c>
      <c r="AI98" s="116">
        <f t="shared" si="32"/>
        <v>1.4785666516915286E-2</v>
      </c>
      <c r="AJ98" s="116">
        <f t="shared" si="32"/>
        <v>1.5471344490854926E-2</v>
      </c>
      <c r="AK98" s="116">
        <f t="shared" si="32"/>
        <v>1.6127183827793365E-2</v>
      </c>
      <c r="AL98" s="116">
        <f t="shared" si="32"/>
        <v>1.6751302563536609E-2</v>
      </c>
      <c r="AM98" s="116">
        <f t="shared" si="32"/>
        <v>1.7342800484480229E-2</v>
      </c>
    </row>
    <row r="99" spans="2:40" x14ac:dyDescent="0.2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0.99758765959571793</v>
      </c>
      <c r="G99" s="128">
        <f t="shared" si="33"/>
        <v>0.99508202490081576</v>
      </c>
      <c r="H99" s="128">
        <f t="shared" si="33"/>
        <v>0.99392077835004411</v>
      </c>
      <c r="I99" s="128">
        <f t="shared" si="33"/>
        <v>0.991542443127434</v>
      </c>
      <c r="J99" s="127">
        <f t="shared" si="33"/>
        <v>0.98712495041921444</v>
      </c>
      <c r="K99" s="71">
        <f t="shared" si="33"/>
        <v>0.97940881156060522</v>
      </c>
      <c r="L99" s="71">
        <f t="shared" si="33"/>
        <v>0.97097938392431615</v>
      </c>
      <c r="M99" s="71">
        <f t="shared" si="33"/>
        <v>0.9617664872006938</v>
      </c>
      <c r="N99" s="128">
        <f t="shared" si="33"/>
        <v>0.95161295438664295</v>
      </c>
      <c r="O99" s="127">
        <f t="shared" si="33"/>
        <v>0.94024657474446549</v>
      </c>
      <c r="P99" s="71">
        <f t="shared" si="33"/>
        <v>0.92754593978891031</v>
      </c>
      <c r="Q99" s="71">
        <f t="shared" si="33"/>
        <v>0.91340120488581833</v>
      </c>
      <c r="R99" s="71">
        <f t="shared" si="33"/>
        <v>0.89774294508738539</v>
      </c>
      <c r="S99" s="128">
        <f t="shared" si="33"/>
        <v>0.88054376487706942</v>
      </c>
      <c r="T99" s="128">
        <f t="shared" si="32"/>
        <v>0.86174975355880878</v>
      </c>
      <c r="U99" s="128">
        <f t="shared" si="32"/>
        <v>0.84133494154883603</v>
      </c>
      <c r="V99" s="128">
        <f t="shared" si="32"/>
        <v>0.8193001545602403</v>
      </c>
      <c r="W99" s="128">
        <f t="shared" si="32"/>
        <v>0.79567701089595932</v>
      </c>
      <c r="X99" s="120">
        <f t="shared" si="33"/>
        <v>0.77052582654352497</v>
      </c>
      <c r="Y99" s="120">
        <f t="shared" si="32"/>
        <v>0.74394850182721184</v>
      </c>
      <c r="Z99" s="120">
        <f t="shared" si="32"/>
        <v>0.71607974685553355</v>
      </c>
      <c r="AA99" s="120">
        <f t="shared" si="32"/>
        <v>0.68709833131180265</v>
      </c>
      <c r="AB99" s="120">
        <f t="shared" si="32"/>
        <v>0.65721073150224485</v>
      </c>
      <c r="AC99" s="120">
        <f t="shared" si="33"/>
        <v>0.62665505385432352</v>
      </c>
      <c r="AD99" s="120">
        <f t="shared" si="32"/>
        <v>0.59570441284774456</v>
      </c>
      <c r="AE99" s="120">
        <f t="shared" si="32"/>
        <v>0.56460608563667669</v>
      </c>
      <c r="AF99" s="120">
        <f t="shared" si="32"/>
        <v>0.53361441776044871</v>
      </c>
      <c r="AG99" s="120">
        <f t="shared" si="32"/>
        <v>0.50296762735982325</v>
      </c>
      <c r="AH99" s="120">
        <f t="shared" si="33"/>
        <v>0.47289028628358548</v>
      </c>
      <c r="AI99" s="120">
        <f t="shared" si="32"/>
        <v>0.44358863112149927</v>
      </c>
      <c r="AJ99" s="120">
        <f t="shared" si="32"/>
        <v>0.41521480524646431</v>
      </c>
      <c r="AK99" s="120">
        <f t="shared" si="32"/>
        <v>0.38789521191976511</v>
      </c>
      <c r="AL99" s="120">
        <f t="shared" si="32"/>
        <v>0.36172583228733024</v>
      </c>
      <c r="AM99" s="120">
        <f t="shared" si="33"/>
        <v>0.33676271511944839</v>
      </c>
      <c r="AN99" s="232"/>
    </row>
    <row r="100" spans="2:40" x14ac:dyDescent="0.2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1.5847655336717229E-2</v>
      </c>
      <c r="G100" s="130">
        <f t="shared" si="33"/>
        <v>2.0757550418631171E-2</v>
      </c>
      <c r="H100" s="130">
        <f t="shared" si="33"/>
        <v>2.3000064144196166E-2</v>
      </c>
      <c r="I100" s="130">
        <f t="shared" si="33"/>
        <v>2.6443622035008021E-2</v>
      </c>
      <c r="J100" s="129">
        <f t="shared" si="33"/>
        <v>2.9176495936899444E-2</v>
      </c>
      <c r="K100" s="72">
        <f t="shared" si="33"/>
        <v>3.2075499529090779E-2</v>
      </c>
      <c r="L100" s="72">
        <f t="shared" si="33"/>
        <v>3.5129140699867889E-2</v>
      </c>
      <c r="M100" s="72">
        <f t="shared" si="33"/>
        <v>3.8317529356882235E-2</v>
      </c>
      <c r="N100" s="130">
        <f t="shared" si="33"/>
        <v>4.1594595303897926E-2</v>
      </c>
      <c r="O100" s="129">
        <f t="shared" si="33"/>
        <v>4.47975817461004E-2</v>
      </c>
      <c r="P100" s="72">
        <f t="shared" si="33"/>
        <v>4.7811595775448724E-2</v>
      </c>
      <c r="Q100" s="72">
        <f t="shared" si="33"/>
        <v>5.0584366849642536E-2</v>
      </c>
      <c r="R100" s="72">
        <f t="shared" si="33"/>
        <v>5.3071799771812055E-2</v>
      </c>
      <c r="S100" s="130">
        <f t="shared" si="33"/>
        <v>5.5241734717206829E-2</v>
      </c>
      <c r="T100" s="130">
        <f t="shared" si="32"/>
        <v>5.7079786966149175E-2</v>
      </c>
      <c r="U100" s="130">
        <f t="shared" si="32"/>
        <v>5.8576438558232739E-2</v>
      </c>
      <c r="V100" s="130">
        <f t="shared" si="32"/>
        <v>5.9726278271619124E-2</v>
      </c>
      <c r="W100" s="130">
        <f t="shared" si="32"/>
        <v>6.0526232107646474E-2</v>
      </c>
      <c r="X100" s="121">
        <f t="shared" si="33"/>
        <v>6.097524267502711E-2</v>
      </c>
      <c r="Y100" s="121">
        <f t="shared" si="32"/>
        <v>6.1075250997266149E-2</v>
      </c>
      <c r="Z100" s="121">
        <f t="shared" si="32"/>
        <v>6.0830444601149503E-2</v>
      </c>
      <c r="AA100" s="121">
        <f t="shared" si="32"/>
        <v>6.0250692785310034E-2</v>
      </c>
      <c r="AB100" s="121">
        <f t="shared" si="32"/>
        <v>5.9353978389674419E-2</v>
      </c>
      <c r="AC100" s="121">
        <f t="shared" si="33"/>
        <v>5.8164406028269069E-2</v>
      </c>
      <c r="AD100" s="121">
        <f t="shared" si="32"/>
        <v>5.6723903309316454E-2</v>
      </c>
      <c r="AE100" s="121">
        <f t="shared" si="32"/>
        <v>5.5064606408076457E-2</v>
      </c>
      <c r="AF100" s="121">
        <f t="shared" si="32"/>
        <v>5.3220108033057316E-2</v>
      </c>
      <c r="AG100" s="121">
        <f t="shared" si="32"/>
        <v>5.1225351854188625E-2</v>
      </c>
      <c r="AH100" s="121">
        <f t="shared" si="33"/>
        <v>4.9115852360754976E-2</v>
      </c>
      <c r="AI100" s="121">
        <f t="shared" si="32"/>
        <v>4.6929193383821295E-2</v>
      </c>
      <c r="AJ100" s="121">
        <f t="shared" si="32"/>
        <v>4.4695503416175286E-2</v>
      </c>
      <c r="AK100" s="121">
        <f t="shared" si="32"/>
        <v>4.2441587280457549E-2</v>
      </c>
      <c r="AL100" s="121">
        <f t="shared" si="32"/>
        <v>4.0190810110016358E-2</v>
      </c>
      <c r="AM100" s="121">
        <f t="shared" si="33"/>
        <v>3.7962257259147897E-2</v>
      </c>
    </row>
    <row r="101" spans="2:40" x14ac:dyDescent="0.2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0.12616807615619571</v>
      </c>
      <c r="G101" s="130">
        <f t="shared" si="33"/>
        <v>0.1416183421343466</v>
      </c>
      <c r="H101" s="130">
        <f t="shared" si="33"/>
        <v>0.14613368733575008</v>
      </c>
      <c r="I101" s="130">
        <f t="shared" si="33"/>
        <v>0.15078853488926602</v>
      </c>
      <c r="J101" s="129">
        <f t="shared" si="33"/>
        <v>0.15405372518574706</v>
      </c>
      <c r="K101" s="72">
        <f t="shared" si="33"/>
        <v>0.15651011294663317</v>
      </c>
      <c r="L101" s="72">
        <f t="shared" si="33"/>
        <v>0.15853449782063178</v>
      </c>
      <c r="M101" s="72">
        <f t="shared" si="33"/>
        <v>0.16011032830759034</v>
      </c>
      <c r="N101" s="130">
        <f t="shared" si="33"/>
        <v>0.16122104308233409</v>
      </c>
      <c r="O101" s="129">
        <f t="shared" si="33"/>
        <v>0.16189713997085545</v>
      </c>
      <c r="P101" s="72">
        <f t="shared" si="33"/>
        <v>0.16210333108876077</v>
      </c>
      <c r="Q101" s="72">
        <f t="shared" si="33"/>
        <v>0.16181832399559246</v>
      </c>
      <c r="R101" s="72">
        <f t="shared" si="33"/>
        <v>0.16102613956024292</v>
      </c>
      <c r="S101" s="130">
        <f t="shared" si="33"/>
        <v>0.15972100222561006</v>
      </c>
      <c r="T101" s="130">
        <f t="shared" si="32"/>
        <v>0.15790217681260138</v>
      </c>
      <c r="U101" s="130">
        <f t="shared" si="32"/>
        <v>0.15557519771583986</v>
      </c>
      <c r="V101" s="130">
        <f t="shared" si="32"/>
        <v>0.15275165806220978</v>
      </c>
      <c r="W101" s="130">
        <f t="shared" si="32"/>
        <v>0.14944923184152165</v>
      </c>
      <c r="X101" s="121">
        <f t="shared" si="33"/>
        <v>0.1456911480250738</v>
      </c>
      <c r="Y101" s="121">
        <f t="shared" si="32"/>
        <v>0.14150823186737035</v>
      </c>
      <c r="Z101" s="121">
        <f t="shared" si="32"/>
        <v>0.13693739394859433</v>
      </c>
      <c r="AA101" s="121">
        <f t="shared" si="32"/>
        <v>0.13202392553890624</v>
      </c>
      <c r="AB101" s="121">
        <f t="shared" si="32"/>
        <v>0.12681908757156854</v>
      </c>
      <c r="AC101" s="121">
        <f t="shared" si="33"/>
        <v>0.12138021163383966</v>
      </c>
      <c r="AD101" s="121">
        <f t="shared" si="32"/>
        <v>0.11576747023680224</v>
      </c>
      <c r="AE101" s="121">
        <f t="shared" si="32"/>
        <v>0.11004064583317254</v>
      </c>
      <c r="AF101" s="121">
        <f t="shared" si="32"/>
        <v>0.10426053635188816</v>
      </c>
      <c r="AG101" s="121">
        <f t="shared" si="32"/>
        <v>9.8484362832258393E-2</v>
      </c>
      <c r="AH101" s="121">
        <f t="shared" si="33"/>
        <v>9.2765872456379767E-2</v>
      </c>
      <c r="AI101" s="121">
        <f t="shared" si="32"/>
        <v>8.7153148143747541E-2</v>
      </c>
      <c r="AJ101" s="121">
        <f t="shared" si="32"/>
        <v>8.1684136933719551E-2</v>
      </c>
      <c r="AK101" s="121">
        <f t="shared" si="32"/>
        <v>7.6390774254793264E-2</v>
      </c>
      <c r="AL101" s="121">
        <f t="shared" si="32"/>
        <v>7.129809461144182E-2</v>
      </c>
      <c r="AM101" s="121">
        <f t="shared" si="33"/>
        <v>6.6422413618213966E-2</v>
      </c>
    </row>
    <row r="102" spans="2:40" x14ac:dyDescent="0.2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0.20723419857127523</v>
      </c>
      <c r="G102" s="130">
        <f t="shared" si="33"/>
        <v>0.22442813718739099</v>
      </c>
      <c r="H102" s="130">
        <f t="shared" si="33"/>
        <v>0.22908978747774239</v>
      </c>
      <c r="I102" s="130">
        <f t="shared" si="33"/>
        <v>0.23324810929514223</v>
      </c>
      <c r="J102" s="129">
        <f t="shared" si="33"/>
        <v>0.23621538026959304</v>
      </c>
      <c r="K102" s="72">
        <f t="shared" si="33"/>
        <v>0.2378383530253943</v>
      </c>
      <c r="L102" s="72">
        <f t="shared" si="33"/>
        <v>0.23883581419819364</v>
      </c>
      <c r="M102" s="72">
        <f t="shared" si="33"/>
        <v>0.23919518295990536</v>
      </c>
      <c r="N102" s="130">
        <f t="shared" si="33"/>
        <v>0.23892001052035408</v>
      </c>
      <c r="O102" s="129">
        <f t="shared" si="33"/>
        <v>0.23804152161515529</v>
      </c>
      <c r="P102" s="72">
        <f t="shared" si="33"/>
        <v>0.23655769841117752</v>
      </c>
      <c r="Q102" s="72">
        <f t="shared" si="33"/>
        <v>0.23445582142035165</v>
      </c>
      <c r="R102" s="72">
        <f t="shared" si="33"/>
        <v>0.2317303525790714</v>
      </c>
      <c r="S102" s="130">
        <f t="shared" si="33"/>
        <v>0.22838599473602061</v>
      </c>
      <c r="T102" s="130">
        <f t="shared" si="32"/>
        <v>0.22442522325751973</v>
      </c>
      <c r="U102" s="130">
        <f t="shared" si="32"/>
        <v>0.21985778000931194</v>
      </c>
      <c r="V102" s="130">
        <f t="shared" si="32"/>
        <v>0.2147008096089196</v>
      </c>
      <c r="W102" s="130">
        <f t="shared" si="32"/>
        <v>0.20898008836026224</v>
      </c>
      <c r="X102" s="121">
        <f t="shared" si="33"/>
        <v>0.2027294979737089</v>
      </c>
      <c r="Y102" s="121">
        <f t="shared" si="32"/>
        <v>0.19599370439833436</v>
      </c>
      <c r="Z102" s="121">
        <f t="shared" si="32"/>
        <v>0.18882626865536714</v>
      </c>
      <c r="AA102" s="121">
        <f t="shared" si="32"/>
        <v>0.18129135814903577</v>
      </c>
      <c r="AB102" s="121">
        <f t="shared" si="32"/>
        <v>0.17345853673333075</v>
      </c>
      <c r="AC102" s="121">
        <f t="shared" si="33"/>
        <v>0.16540418223945447</v>
      </c>
      <c r="AD102" s="121">
        <f t="shared" si="32"/>
        <v>0.15720857047375614</v>
      </c>
      <c r="AE102" s="121">
        <f t="shared" si="32"/>
        <v>0.14894742087946414</v>
      </c>
      <c r="AF102" s="121">
        <f t="shared" si="32"/>
        <v>0.14069715644332934</v>
      </c>
      <c r="AG102" s="121">
        <f t="shared" si="32"/>
        <v>0.13252817899148894</v>
      </c>
      <c r="AH102" s="121">
        <f t="shared" si="33"/>
        <v>0.12450568844283401</v>
      </c>
      <c r="AI102" s="121">
        <f t="shared" si="32"/>
        <v>0.11668783429928561</v>
      </c>
      <c r="AJ102" s="121">
        <f t="shared" si="32"/>
        <v>0.1091183069981693</v>
      </c>
      <c r="AK102" s="121">
        <f t="shared" si="32"/>
        <v>0.1018332480099257</v>
      </c>
      <c r="AL102" s="121">
        <f t="shared" si="32"/>
        <v>9.485995816561224E-2</v>
      </c>
      <c r="AM102" s="121">
        <f t="shared" si="33"/>
        <v>8.8214408573700734E-2</v>
      </c>
    </row>
    <row r="103" spans="2:40" x14ac:dyDescent="0.2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0.22450424604488067</v>
      </c>
      <c r="G103" s="130">
        <f t="shared" si="33"/>
        <v>0.23366559250960947</v>
      </c>
      <c r="H103" s="130">
        <f t="shared" si="33"/>
        <v>0.23591793443614878</v>
      </c>
      <c r="I103" s="130">
        <f t="shared" si="33"/>
        <v>0.23710455064980693</v>
      </c>
      <c r="J103" s="129">
        <f t="shared" si="33"/>
        <v>0.2382736156911705</v>
      </c>
      <c r="K103" s="72">
        <f t="shared" si="33"/>
        <v>0.23812432802039082</v>
      </c>
      <c r="L103" s="72">
        <f t="shared" si="33"/>
        <v>0.23744243029953813</v>
      </c>
      <c r="M103" s="72">
        <f t="shared" si="33"/>
        <v>0.2362209574435522</v>
      </c>
      <c r="N103" s="130">
        <f t="shared" si="33"/>
        <v>0.23446790224576064</v>
      </c>
      <c r="O103" s="129">
        <f t="shared" si="33"/>
        <v>0.23220416131949498</v>
      </c>
      <c r="P103" s="72">
        <f t="shared" si="33"/>
        <v>0.22944863712416427</v>
      </c>
      <c r="Q103" s="72">
        <f t="shared" si="33"/>
        <v>0.22619650712164965</v>
      </c>
      <c r="R103" s="72">
        <f t="shared" si="33"/>
        <v>0.22244969334565204</v>
      </c>
      <c r="S103" s="130">
        <f t="shared" si="33"/>
        <v>0.21821765066255855</v>
      </c>
      <c r="T103" s="130">
        <f t="shared" si="32"/>
        <v>0.21350171126947065</v>
      </c>
      <c r="U103" s="130">
        <f t="shared" si="32"/>
        <v>0.20830926351308565</v>
      </c>
      <c r="V103" s="130">
        <f t="shared" si="32"/>
        <v>0.20265399448254723</v>
      </c>
      <c r="W103" s="130">
        <f t="shared" si="32"/>
        <v>0.1965575837311615</v>
      </c>
      <c r="X103" s="121">
        <f t="shared" si="33"/>
        <v>0.19004925908458326</v>
      </c>
      <c r="Y103" s="121">
        <f t="shared" si="32"/>
        <v>0.18316839472131136</v>
      </c>
      <c r="Z103" s="121">
        <f t="shared" si="32"/>
        <v>0.17596268477916513</v>
      </c>
      <c r="AA103" s="121">
        <f t="shared" si="32"/>
        <v>0.1684893069080417</v>
      </c>
      <c r="AB103" s="121">
        <f t="shared" si="32"/>
        <v>0.16080932819213689</v>
      </c>
      <c r="AC103" s="121">
        <f t="shared" si="33"/>
        <v>0.15298958681612637</v>
      </c>
      <c r="AD103" s="121">
        <f t="shared" si="32"/>
        <v>0.14510026248894956</v>
      </c>
      <c r="AE103" s="121">
        <f t="shared" si="32"/>
        <v>0.13720620268585731</v>
      </c>
      <c r="AF103" s="121">
        <f t="shared" si="32"/>
        <v>0.12937281956901572</v>
      </c>
      <c r="AG103" s="121">
        <f t="shared" si="32"/>
        <v>0.12165969705641676</v>
      </c>
      <c r="AH103" s="121">
        <f t="shared" si="33"/>
        <v>0.1141216386694664</v>
      </c>
      <c r="AI103" s="121">
        <f t="shared" si="32"/>
        <v>0.1068072853546389</v>
      </c>
      <c r="AJ103" s="121">
        <f t="shared" si="32"/>
        <v>9.9751973847624242E-2</v>
      </c>
      <c r="AK103" s="121">
        <f t="shared" si="32"/>
        <v>9.2984514811695632E-2</v>
      </c>
      <c r="AL103" s="121">
        <f t="shared" si="32"/>
        <v>8.6525969425461674E-2</v>
      </c>
      <c r="AM103" s="121">
        <f t="shared" si="33"/>
        <v>8.0387348755526181E-2</v>
      </c>
    </row>
    <row r="104" spans="2:40" x14ac:dyDescent="0.2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0.28941619586567902</v>
      </c>
      <c r="G104" s="130">
        <f t="shared" si="33"/>
        <v>0.2591452787214879</v>
      </c>
      <c r="H104" s="130">
        <f t="shared" si="33"/>
        <v>0.24997849905197109</v>
      </c>
      <c r="I104" s="130">
        <f t="shared" si="33"/>
        <v>0.24008663090134297</v>
      </c>
      <c r="J104" s="129">
        <f t="shared" si="33"/>
        <v>0.23151016934353641</v>
      </c>
      <c r="K104" s="72">
        <f t="shared" si="33"/>
        <v>0.22260152126354121</v>
      </c>
      <c r="L104" s="72">
        <f t="shared" si="33"/>
        <v>0.21405713665743897</v>
      </c>
      <c r="M104" s="72">
        <f t="shared" si="33"/>
        <v>0.20586672104667483</v>
      </c>
      <c r="N104" s="130">
        <f t="shared" si="33"/>
        <v>0.1979684795802332</v>
      </c>
      <c r="O104" s="129">
        <f t="shared" si="33"/>
        <v>0.19024825670741519</v>
      </c>
      <c r="P104" s="72">
        <f t="shared" si="33"/>
        <v>0.18271939696148773</v>
      </c>
      <c r="Q104" s="72">
        <f t="shared" si="33"/>
        <v>0.17537135472294607</v>
      </c>
      <c r="R104" s="72">
        <f t="shared" si="33"/>
        <v>0.16820233697646805</v>
      </c>
      <c r="S104" s="130">
        <f t="shared" si="33"/>
        <v>0.1612125365650979</v>
      </c>
      <c r="T104" s="130">
        <f t="shared" si="32"/>
        <v>0.15437691595522018</v>
      </c>
      <c r="U104" s="130">
        <f t="shared" si="32"/>
        <v>0.14767323926410553</v>
      </c>
      <c r="V104" s="130">
        <f t="shared" si="32"/>
        <v>0.14108180294419126</v>
      </c>
      <c r="W104" s="130">
        <f t="shared" si="32"/>
        <v>0.13458744309049325</v>
      </c>
      <c r="X104" s="121">
        <f t="shared" si="33"/>
        <v>0.12817930549895262</v>
      </c>
      <c r="Y104" s="121">
        <f t="shared" si="32"/>
        <v>0.12185391956440592</v>
      </c>
      <c r="Z104" s="121">
        <f t="shared" si="32"/>
        <v>0.11561326071278941</v>
      </c>
      <c r="AA104" s="121">
        <f t="shared" si="32"/>
        <v>0.10946637920075088</v>
      </c>
      <c r="AB104" s="121">
        <f t="shared" si="32"/>
        <v>0.10342519004127186</v>
      </c>
      <c r="AC104" s="121">
        <f t="shared" si="33"/>
        <v>9.7506331897570284E-2</v>
      </c>
      <c r="AD104" s="121">
        <f t="shared" si="32"/>
        <v>9.1731140654808391E-2</v>
      </c>
      <c r="AE104" s="121">
        <f t="shared" si="32"/>
        <v>8.6116458445650565E-2</v>
      </c>
      <c r="AF104" s="121">
        <f t="shared" si="32"/>
        <v>8.068113430349684E-2</v>
      </c>
      <c r="AG104" s="121">
        <f t="shared" si="32"/>
        <v>7.5441942794956821E-2</v>
      </c>
      <c r="AH104" s="121">
        <f t="shared" si="33"/>
        <v>7.0414552379218495E-2</v>
      </c>
      <c r="AI104" s="121">
        <f t="shared" si="32"/>
        <v>6.5612962023845547E-2</v>
      </c>
      <c r="AJ104" s="121">
        <f t="shared" si="32"/>
        <v>6.1044136409516378E-2</v>
      </c>
      <c r="AK104" s="121">
        <f t="shared" si="32"/>
        <v>5.6712831117934903E-2</v>
      </c>
      <c r="AL104" s="121">
        <f t="shared" si="32"/>
        <v>5.2620736477962983E-2</v>
      </c>
      <c r="AM104" s="121">
        <f t="shared" si="33"/>
        <v>4.8764941250892771E-2</v>
      </c>
    </row>
    <row r="105" spans="2:40" x14ac:dyDescent="0.2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9.689455199067315E-2</v>
      </c>
      <c r="G105" s="130">
        <f t="shared" si="33"/>
        <v>8.4597922503760678E-2</v>
      </c>
      <c r="H105" s="130">
        <f t="shared" si="33"/>
        <v>8.0898537260296721E-2</v>
      </c>
      <c r="I105" s="130">
        <f t="shared" si="33"/>
        <v>7.6926503194673035E-2</v>
      </c>
      <c r="J105" s="129">
        <f t="shared" si="33"/>
        <v>7.2830155592530921E-2</v>
      </c>
      <c r="K105" s="72">
        <f t="shared" si="33"/>
        <v>6.8923268452519712E-2</v>
      </c>
      <c r="L105" s="72">
        <f t="shared" si="33"/>
        <v>6.5256769711460036E-2</v>
      </c>
      <c r="M105" s="72">
        <f t="shared" si="33"/>
        <v>6.1827186216104758E-2</v>
      </c>
      <c r="N105" s="130">
        <f t="shared" si="33"/>
        <v>5.8603358804428796E-2</v>
      </c>
      <c r="O105" s="129">
        <f t="shared" si="33"/>
        <v>5.5530044043653894E-2</v>
      </c>
      <c r="P105" s="72">
        <f t="shared" si="33"/>
        <v>5.260607964322344E-2</v>
      </c>
      <c r="Q105" s="72">
        <f t="shared" si="33"/>
        <v>4.9825430654476435E-2</v>
      </c>
      <c r="R105" s="72">
        <f t="shared" si="33"/>
        <v>4.718520692138118E-2</v>
      </c>
      <c r="S105" s="130">
        <f t="shared" si="33"/>
        <v>4.4682814203046935E-2</v>
      </c>
      <c r="T105" s="130">
        <f t="shared" si="32"/>
        <v>4.2306031316499321E-2</v>
      </c>
      <c r="U105" s="130">
        <f t="shared" si="32"/>
        <v>4.0043252720741697E-2</v>
      </c>
      <c r="V105" s="130">
        <f t="shared" si="32"/>
        <v>3.7883292521151128E-2</v>
      </c>
      <c r="W105" s="130">
        <f t="shared" si="32"/>
        <v>3.5815974962963751E-2</v>
      </c>
      <c r="X105" s="121">
        <f t="shared" si="33"/>
        <v>3.3832086895364773E-2</v>
      </c>
      <c r="Y105" s="121">
        <f t="shared" si="32"/>
        <v>3.1924481738670581E-2</v>
      </c>
      <c r="Z105" s="121">
        <f t="shared" si="32"/>
        <v>3.0087440250815823E-2</v>
      </c>
      <c r="AA105" s="121">
        <f t="shared" si="32"/>
        <v>2.8317414630917564E-2</v>
      </c>
      <c r="AB105" s="121">
        <f t="shared" si="32"/>
        <v>2.6611990809210631E-2</v>
      </c>
      <c r="AC105" s="121">
        <f t="shared" si="33"/>
        <v>2.4970371777753235E-2</v>
      </c>
      <c r="AD105" s="121">
        <f t="shared" si="32"/>
        <v>2.3393588692406063E-2</v>
      </c>
      <c r="AE105" s="121">
        <f t="shared" si="32"/>
        <v>2.1881629073170782E-2</v>
      </c>
      <c r="AF105" s="121">
        <f t="shared" si="32"/>
        <v>2.043541622051993E-2</v>
      </c>
      <c r="AG105" s="121">
        <f t="shared" si="32"/>
        <v>1.9055784965986356E-2</v>
      </c>
      <c r="AH105" s="121">
        <f t="shared" si="33"/>
        <v>1.7743722034322923E-2</v>
      </c>
      <c r="AI105" s="121">
        <f t="shared" si="32"/>
        <v>1.6500203854661347E-2</v>
      </c>
      <c r="AJ105" s="121">
        <f t="shared" si="32"/>
        <v>1.5324728287763833E-2</v>
      </c>
      <c r="AK105" s="121">
        <f t="shared" si="32"/>
        <v>1.4216565765715011E-2</v>
      </c>
      <c r="AL105" s="121">
        <f t="shared" si="32"/>
        <v>1.3174523490971212E-2</v>
      </c>
      <c r="AM105" s="121">
        <f t="shared" si="33"/>
        <v>1.2196530470711918E-2</v>
      </c>
    </row>
    <row r="106" spans="2:40" x14ac:dyDescent="0.2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3.7522735524302138E-2</v>
      </c>
      <c r="G106" s="132">
        <f t="shared" si="33"/>
        <v>3.0869201338011531E-2</v>
      </c>
      <c r="H106" s="132">
        <f t="shared" si="33"/>
        <v>2.8902268748793872E-2</v>
      </c>
      <c r="I106" s="132">
        <f t="shared" si="33"/>
        <v>2.6944492075279797E-2</v>
      </c>
      <c r="J106" s="131">
        <f t="shared" si="33"/>
        <v>2.5065408393973625E-2</v>
      </c>
      <c r="K106" s="73">
        <f t="shared" si="33"/>
        <v>2.333572837473866E-2</v>
      </c>
      <c r="L106" s="73">
        <f t="shared" si="33"/>
        <v>2.1723594508554281E-2</v>
      </c>
      <c r="M106" s="73">
        <f t="shared" si="33"/>
        <v>2.0228581907100963E-2</v>
      </c>
      <c r="N106" s="132">
        <f t="shared" si="33"/>
        <v>1.8837564943596972E-2</v>
      </c>
      <c r="O106" s="131">
        <f t="shared" si="33"/>
        <v>1.7527869321934928E-2</v>
      </c>
      <c r="P106" s="73">
        <f t="shared" si="33"/>
        <v>1.6299200779002015E-2</v>
      </c>
      <c r="Q106" s="73">
        <f t="shared" si="33"/>
        <v>1.5149400048176102E-2</v>
      </c>
      <c r="R106" s="73">
        <f t="shared" si="33"/>
        <v>1.4077415896488601E-2</v>
      </c>
      <c r="S106" s="132">
        <f t="shared" si="33"/>
        <v>1.3082031742574518E-2</v>
      </c>
      <c r="T106" s="132">
        <f t="shared" si="32"/>
        <v>1.2157908030948569E-2</v>
      </c>
      <c r="U106" s="132">
        <f t="shared" si="32"/>
        <v>1.1299769822295355E-2</v>
      </c>
      <c r="V106" s="132">
        <f t="shared" si="32"/>
        <v>1.0502318566143563E-2</v>
      </c>
      <c r="W106" s="132">
        <f t="shared" si="32"/>
        <v>9.7604568316859378E-3</v>
      </c>
      <c r="X106" s="122">
        <f t="shared" si="33"/>
        <v>9.0692864554105246E-3</v>
      </c>
      <c r="Y106" s="122">
        <f t="shared" si="32"/>
        <v>8.4245184756194785E-3</v>
      </c>
      <c r="Z106" s="122">
        <f t="shared" si="32"/>
        <v>7.8222538757155395E-3</v>
      </c>
      <c r="AA106" s="122">
        <f t="shared" si="32"/>
        <v>7.2592540326818743E-3</v>
      </c>
      <c r="AB106" s="122">
        <f t="shared" si="32"/>
        <v>6.7326198702982506E-3</v>
      </c>
      <c r="AC106" s="122">
        <f t="shared" si="33"/>
        <v>6.2399636025621394E-3</v>
      </c>
      <c r="AD106" s="122">
        <f t="shared" si="32"/>
        <v>5.7794770723153177E-3</v>
      </c>
      <c r="AE106" s="122">
        <f t="shared" si="32"/>
        <v>5.3491223293777044E-3</v>
      </c>
      <c r="AF106" s="122">
        <f t="shared" si="32"/>
        <v>4.9472467106950486E-3</v>
      </c>
      <c r="AG106" s="122">
        <f t="shared" si="32"/>
        <v>4.5723087828297045E-3</v>
      </c>
      <c r="AH106" s="122">
        <f t="shared" si="33"/>
        <v>4.2229600522434687E-3</v>
      </c>
      <c r="AI106" s="122">
        <f t="shared" si="32"/>
        <v>3.8980041094052484E-3</v>
      </c>
      <c r="AJ106" s="122">
        <f t="shared" si="32"/>
        <v>3.5960193134037277E-3</v>
      </c>
      <c r="AK106" s="122">
        <f t="shared" si="32"/>
        <v>3.3156905821221188E-3</v>
      </c>
      <c r="AL106" s="122">
        <f t="shared" si="32"/>
        <v>3.0557400825886984E-3</v>
      </c>
      <c r="AM106" s="122">
        <f t="shared" si="33"/>
        <v>2.8148150977826245E-3</v>
      </c>
    </row>
    <row r="107" spans="2:40" s="3" customFormat="1" x14ac:dyDescent="0.25"/>
    <row r="108" spans="2:40" s="3" customFormat="1" x14ac:dyDescent="0.25"/>
    <row r="109" spans="2:40" s="3" customFormat="1" x14ac:dyDescent="0.25"/>
    <row r="110" spans="2:40" s="3" customFormat="1" x14ac:dyDescent="0.25"/>
    <row r="111" spans="2:40" s="3" customFormat="1" x14ac:dyDescent="0.25"/>
    <row r="112" spans="2:40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Z67"/>
  <sheetViews>
    <sheetView showGridLines="0" zoomScaleNormal="100" workbookViewId="0">
      <selection activeCell="AV34" sqref="AV34"/>
    </sheetView>
  </sheetViews>
  <sheetFormatPr baseColWidth="10" defaultRowHeight="15" x14ac:dyDescent="0.25"/>
  <cols>
    <col min="1" max="1" width="15.7109375" customWidth="1"/>
    <col min="2" max="2" width="33.85546875" bestFit="1" customWidth="1"/>
    <col min="3" max="16" width="8.85546875" hidden="1" customWidth="1"/>
    <col min="17" max="17" width="14" customWidth="1"/>
    <col min="18" max="26" width="8.85546875" hidden="1" customWidth="1"/>
    <col min="27" max="27" width="14" customWidth="1"/>
    <col min="28" max="46" width="14" hidden="1" customWidth="1"/>
    <col min="47" max="47" width="14" customWidth="1"/>
    <col min="49" max="49" width="13.42578125" customWidth="1"/>
  </cols>
  <sheetData>
    <row r="1" spans="1:52" s="244" customFormat="1" ht="45" customHeight="1" x14ac:dyDescent="0.2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  <c r="AW1" s="266" t="s">
        <v>529</v>
      </c>
      <c r="AX1" s="242">
        <v>2020</v>
      </c>
      <c r="AY1" s="242">
        <v>2030</v>
      </c>
      <c r="AZ1" s="243">
        <v>2050</v>
      </c>
    </row>
    <row r="2" spans="1:52" x14ac:dyDescent="0.25">
      <c r="B2" s="245" t="s">
        <v>1</v>
      </c>
      <c r="C2" s="246">
        <f t="shared" ref="C2:AU2" si="0">C3+C4+C7</f>
        <v>1099450.1183000002</v>
      </c>
      <c r="D2" s="247">
        <f t="shared" si="0"/>
        <v>1138725.4489</v>
      </c>
      <c r="E2" s="247">
        <f t="shared" si="0"/>
        <v>1157267.4476999999</v>
      </c>
      <c r="F2" s="247">
        <f t="shared" si="0"/>
        <v>1191166.3209000002</v>
      </c>
      <c r="G2" s="247">
        <f t="shared" si="0"/>
        <v>1205771.9347999999</v>
      </c>
      <c r="H2" s="247">
        <f t="shared" si="0"/>
        <v>1235165.6751999999</v>
      </c>
      <c r="I2" s="247">
        <f t="shared" si="0"/>
        <v>1273018.4939999999</v>
      </c>
      <c r="J2" s="247">
        <f t="shared" si="0"/>
        <v>1316535.0635000002</v>
      </c>
      <c r="K2" s="247">
        <f t="shared" si="0"/>
        <v>1374231.3902</v>
      </c>
      <c r="L2" s="247">
        <f t="shared" si="0"/>
        <v>1424799.9342999998</v>
      </c>
      <c r="M2" s="247">
        <f t="shared" si="0"/>
        <v>1418408.3761</v>
      </c>
      <c r="N2" s="247">
        <f t="shared" si="0"/>
        <v>1417879.618</v>
      </c>
      <c r="O2" s="247">
        <f t="shared" si="0"/>
        <v>1415550.8625</v>
      </c>
      <c r="P2" s="247">
        <f t="shared" si="0"/>
        <v>1410581.47</v>
      </c>
      <c r="Q2" s="247">
        <f t="shared" si="0"/>
        <v>1409679.0734000001</v>
      </c>
      <c r="R2" s="247">
        <f t="shared" si="0"/>
        <v>1411289.3969999999</v>
      </c>
      <c r="S2" s="247">
        <f t="shared" si="0"/>
        <v>1411424.2608</v>
      </c>
      <c r="T2" s="247">
        <f t="shared" si="0"/>
        <v>1412098.3946</v>
      </c>
      <c r="U2" s="247">
        <f t="shared" si="0"/>
        <v>1419778.1253</v>
      </c>
      <c r="V2" s="247">
        <f t="shared" si="0"/>
        <v>1426982.3476</v>
      </c>
      <c r="W2" s="247">
        <f t="shared" si="0"/>
        <v>1435789.9628000001</v>
      </c>
      <c r="X2" s="247">
        <f t="shared" si="0"/>
        <v>1445863.4690999999</v>
      </c>
      <c r="Y2" s="247">
        <f t="shared" si="0"/>
        <v>1457718.0068000001</v>
      </c>
      <c r="Z2" s="247">
        <f t="shared" si="0"/>
        <v>1470626.4234000002</v>
      </c>
      <c r="AA2" s="247">
        <f t="shared" si="0"/>
        <v>1484021.925</v>
      </c>
      <c r="AB2" s="247">
        <f t="shared" si="0"/>
        <v>1497742.2050999999</v>
      </c>
      <c r="AC2" s="247">
        <f t="shared" si="0"/>
        <v>1511437.6078999999</v>
      </c>
      <c r="AD2" s="247">
        <f t="shared" si="0"/>
        <v>1524946.1691000001</v>
      </c>
      <c r="AE2" s="247">
        <f t="shared" si="0"/>
        <v>1538208.3868</v>
      </c>
      <c r="AF2" s="247">
        <f t="shared" si="0"/>
        <v>1551328.3867000001</v>
      </c>
      <c r="AG2" s="247">
        <f t="shared" si="0"/>
        <v>1564413.4829000002</v>
      </c>
      <c r="AH2" s="247">
        <f t="shared" si="0"/>
        <v>1577596.4004000002</v>
      </c>
      <c r="AI2" s="247">
        <f t="shared" si="0"/>
        <v>1590941.1463000001</v>
      </c>
      <c r="AJ2" s="247">
        <f t="shared" si="0"/>
        <v>1604712.3914999999</v>
      </c>
      <c r="AK2" s="247">
        <f t="shared" si="0"/>
        <v>1618983.9531999999</v>
      </c>
      <c r="AL2" s="247">
        <f t="shared" si="0"/>
        <v>1633744.8048999999</v>
      </c>
      <c r="AM2" s="247">
        <f t="shared" si="0"/>
        <v>1649068.5762999998</v>
      </c>
      <c r="AN2" s="247">
        <f t="shared" si="0"/>
        <v>1664891.797</v>
      </c>
      <c r="AO2" s="247">
        <f t="shared" si="0"/>
        <v>1681276.8325</v>
      </c>
      <c r="AP2" s="247">
        <f t="shared" si="0"/>
        <v>1698169.5230999999</v>
      </c>
      <c r="AQ2" s="247">
        <f t="shared" si="0"/>
        <v>1715399.0873</v>
      </c>
      <c r="AR2" s="247">
        <f t="shared" si="0"/>
        <v>1733065.8640000001</v>
      </c>
      <c r="AS2" s="247">
        <f t="shared" si="0"/>
        <v>1751087.2323</v>
      </c>
      <c r="AT2" s="247">
        <f t="shared" si="0"/>
        <v>1769419.0554</v>
      </c>
      <c r="AU2" s="248">
        <f t="shared" si="0"/>
        <v>1788293.5967000001</v>
      </c>
      <c r="AW2" t="s">
        <v>530</v>
      </c>
      <c r="AX2" s="299">
        <f>Q8/Q7</f>
        <v>0.92133958210401512</v>
      </c>
      <c r="AY2" s="299">
        <f>AA8/AA7</f>
        <v>0.91208590038234238</v>
      </c>
      <c r="AZ2" s="299">
        <f>AU8/AU7</f>
        <v>0.89436115642040559</v>
      </c>
    </row>
    <row r="3" spans="1:52" x14ac:dyDescent="0.25">
      <c r="B3" s="249" t="s">
        <v>494</v>
      </c>
      <c r="C3" s="250">
        <f>Résultats!E286</f>
        <v>269949.78960000002</v>
      </c>
      <c r="D3" s="251">
        <f>Résultats!F286</f>
        <v>277116.0122</v>
      </c>
      <c r="E3" s="251">
        <f>Résultats!G286</f>
        <v>283665.12459999998</v>
      </c>
      <c r="F3" s="251">
        <f>Résultats!H286</f>
        <v>285001.46509999997</v>
      </c>
      <c r="G3" s="251">
        <f>Résultats!I286</f>
        <v>276921.88429999998</v>
      </c>
      <c r="H3" s="251">
        <f>Résultats!J286</f>
        <v>276123.69050000003</v>
      </c>
      <c r="I3" s="251">
        <f>Résultats!K286</f>
        <v>278196.62459999998</v>
      </c>
      <c r="J3" s="251">
        <f>Résultats!L286</f>
        <v>278284.15539999999</v>
      </c>
      <c r="K3" s="251">
        <f>Résultats!M286</f>
        <v>283630.36599999998</v>
      </c>
      <c r="L3" s="251">
        <f>Résultats!N286</f>
        <v>292646.592</v>
      </c>
      <c r="M3" s="251">
        <f>Résultats!O286</f>
        <v>300160.36580000003</v>
      </c>
      <c r="N3" s="251">
        <f>Résultats!P286</f>
        <v>308542.87780000002</v>
      </c>
      <c r="O3" s="251">
        <f>Résultats!Q286</f>
        <v>316647.5037</v>
      </c>
      <c r="P3" s="251">
        <f>Résultats!R286</f>
        <v>327675.27980000002</v>
      </c>
      <c r="Q3" s="251">
        <f>Résultats!S286</f>
        <v>324347.4731</v>
      </c>
      <c r="R3" s="251">
        <f>Résultats!T286</f>
        <v>321865.5246</v>
      </c>
      <c r="S3" s="251">
        <f>Résultats!U286</f>
        <v>321393.03269999998</v>
      </c>
      <c r="T3" s="251">
        <f>Résultats!V286</f>
        <v>321265.33309999999</v>
      </c>
      <c r="U3" s="251">
        <f>Résultats!W286</f>
        <v>328679.24479999999</v>
      </c>
      <c r="V3" s="251">
        <f>Résultats!X286</f>
        <v>335567.13</v>
      </c>
      <c r="W3" s="251">
        <f>Résultats!Y286</f>
        <v>342990.55680000002</v>
      </c>
      <c r="X3" s="251">
        <f>Résultats!Z286</f>
        <v>350579.97779999999</v>
      </c>
      <c r="Y3" s="251">
        <f>Résultats!AA286</f>
        <v>358877.04629999999</v>
      </c>
      <c r="Z3" s="251">
        <f>Résultats!AB286</f>
        <v>367676.49790000002</v>
      </c>
      <c r="AA3" s="251">
        <f>Résultats!AC286</f>
        <v>376816.9069</v>
      </c>
      <c r="AB3" s="251">
        <f>Résultats!AD286</f>
        <v>386200.60720000003</v>
      </c>
      <c r="AC3" s="251">
        <f>Résultats!AE286</f>
        <v>395594.14769999997</v>
      </c>
      <c r="AD3" s="251">
        <f>Résultats!AF286</f>
        <v>404895.5748</v>
      </c>
      <c r="AE3" s="251">
        <f>Résultats!AG286</f>
        <v>414063.62479999999</v>
      </c>
      <c r="AF3" s="251">
        <f>Résultats!AH286</f>
        <v>423161.18609999999</v>
      </c>
      <c r="AG3" s="251">
        <f>Résultats!AI286</f>
        <v>432260.0245</v>
      </c>
      <c r="AH3" s="251">
        <f>Résultats!AJ286</f>
        <v>441423.42340000003</v>
      </c>
      <c r="AI3" s="251">
        <f>Résultats!AK286</f>
        <v>450682.52010000002</v>
      </c>
      <c r="AJ3" s="251">
        <f>Résultats!AL286</f>
        <v>460242.1703</v>
      </c>
      <c r="AK3" s="251">
        <f>Résultats!AM286</f>
        <v>470161.53370000003</v>
      </c>
      <c r="AL3" s="251">
        <f>Résultats!AN286</f>
        <v>480444.59</v>
      </c>
      <c r="AM3" s="251">
        <f>Résultats!AO286</f>
        <v>491156.92200000002</v>
      </c>
      <c r="AN3" s="251">
        <f>Résultats!AP286</f>
        <v>502262.59899999999</v>
      </c>
      <c r="AO3" s="251">
        <f>Résultats!AQ286</f>
        <v>513831.41729999997</v>
      </c>
      <c r="AP3" s="251">
        <f>Résultats!AR286</f>
        <v>525854.43299999996</v>
      </c>
      <c r="AQ3" s="251">
        <f>Résultats!AS286</f>
        <v>538224.7378</v>
      </c>
      <c r="AR3" s="251">
        <f>Résultats!AT286</f>
        <v>551043.8554</v>
      </c>
      <c r="AS3" s="251">
        <f>Résultats!AU286</f>
        <v>564252.02480000001</v>
      </c>
      <c r="AT3" s="251">
        <f>Résultats!AV286</f>
        <v>577818.55429999996</v>
      </c>
      <c r="AU3" s="252">
        <f>Résultats!AW286</f>
        <v>591920.40890000004</v>
      </c>
      <c r="AV3" s="253"/>
      <c r="AW3" t="s">
        <v>531</v>
      </c>
      <c r="AX3" s="299">
        <f>Q5/Q4</f>
        <v>0.68721146642745945</v>
      </c>
      <c r="AY3" s="299">
        <f>AA5/AA4</f>
        <v>0.69873895400449415</v>
      </c>
      <c r="AZ3" s="299">
        <f>AU5/AU4</f>
        <v>0.69973366179898511</v>
      </c>
    </row>
    <row r="4" spans="1:52" x14ac:dyDescent="0.25">
      <c r="B4" s="254" t="s">
        <v>495</v>
      </c>
      <c r="C4" s="255">
        <f>Résultats!E292</f>
        <v>248850.0986</v>
      </c>
      <c r="D4" s="256">
        <f>Résultats!F292</f>
        <v>262890.8811</v>
      </c>
      <c r="E4" s="256">
        <f>Résultats!G292</f>
        <v>272238.14299999998</v>
      </c>
      <c r="F4" s="256">
        <f>Résultats!H292</f>
        <v>287783.47470000002</v>
      </c>
      <c r="G4" s="256">
        <f>Résultats!I292</f>
        <v>299421.9204</v>
      </c>
      <c r="H4" s="256">
        <f>Résultats!J292</f>
        <v>315316.44829999999</v>
      </c>
      <c r="I4" s="256">
        <f>Résultats!K292</f>
        <v>335103.01010000001</v>
      </c>
      <c r="J4" s="256">
        <f>Résultats!L292</f>
        <v>357437.95669999998</v>
      </c>
      <c r="K4" s="256">
        <f>Résultats!M292</f>
        <v>383049.06430000003</v>
      </c>
      <c r="L4" s="256">
        <f>Résultats!N292</f>
        <v>405923.96600000001</v>
      </c>
      <c r="M4" s="256">
        <f>Résultats!O292</f>
        <v>397378.99849999999</v>
      </c>
      <c r="N4" s="256">
        <f>Résultats!P292</f>
        <v>389740.7341</v>
      </c>
      <c r="O4" s="256">
        <f>Résultats!Q292</f>
        <v>380785.28700000001</v>
      </c>
      <c r="P4" s="256">
        <f>Résultats!R292</f>
        <v>367575.75640000001</v>
      </c>
      <c r="Q4" s="256">
        <f>Résultats!S292</f>
        <v>366596.2476</v>
      </c>
      <c r="R4" s="256">
        <f>Résultats!T292</f>
        <v>368077.21350000001</v>
      </c>
      <c r="S4" s="256">
        <f>Résultats!U292</f>
        <v>368617.89370000002</v>
      </c>
      <c r="T4" s="256">
        <f>Résultats!V292</f>
        <v>369279.5453</v>
      </c>
      <c r="U4" s="256">
        <f>Résultats!W292</f>
        <v>369630.47930000001</v>
      </c>
      <c r="V4" s="256">
        <f>Résultats!X292</f>
        <v>369942.21230000001</v>
      </c>
      <c r="W4" s="256">
        <f>Résultats!Y292</f>
        <v>370562.4755</v>
      </c>
      <c r="X4" s="256">
        <f>Résultats!Z292</f>
        <v>371515.53379999998</v>
      </c>
      <c r="Y4" s="256">
        <f>Résultats!AA292</f>
        <v>372828.17709999997</v>
      </c>
      <c r="Z4" s="256">
        <f>Résultats!AB292</f>
        <v>374234.94339999999</v>
      </c>
      <c r="AA4" s="256">
        <f>Résultats!AC292</f>
        <v>375757.45189999999</v>
      </c>
      <c r="AB4" s="256">
        <f>Résultats!AD292</f>
        <v>377309.21679999999</v>
      </c>
      <c r="AC4" s="256">
        <f>Résultats!AE292</f>
        <v>378839.62650000001</v>
      </c>
      <c r="AD4" s="256">
        <f>Résultats!AF292</f>
        <v>380321.87949999998</v>
      </c>
      <c r="AE4" s="256">
        <f>Résultats!AG292</f>
        <v>381748.09379999997</v>
      </c>
      <c r="AF4" s="256">
        <f>Résultats!AH292</f>
        <v>383132.98830000003</v>
      </c>
      <c r="AG4" s="256">
        <f>Résultats!AI292</f>
        <v>384485.58350000001</v>
      </c>
      <c r="AH4" s="256">
        <f>Résultats!AJ292</f>
        <v>385829.94199999998</v>
      </c>
      <c r="AI4" s="256">
        <f>Résultats!AK292</f>
        <v>387196.15259999997</v>
      </c>
      <c r="AJ4" s="256">
        <f>Résultats!AL292</f>
        <v>388605.92489999998</v>
      </c>
      <c r="AK4" s="256">
        <f>Résultats!AM292</f>
        <v>390073.88189999998</v>
      </c>
      <c r="AL4" s="256">
        <f>Résultats!AN292</f>
        <v>391583.35820000002</v>
      </c>
      <c r="AM4" s="256">
        <f>Résultats!AO292</f>
        <v>393150.64010000002</v>
      </c>
      <c r="AN4" s="256">
        <f>Résultats!AP292</f>
        <v>394784.05190000002</v>
      </c>
      <c r="AO4" s="256">
        <f>Résultats!AQ292</f>
        <v>396486.5148</v>
      </c>
      <c r="AP4" s="256">
        <f>Résultats!AR292</f>
        <v>398249.07250000001</v>
      </c>
      <c r="AQ4" s="256">
        <f>Résultats!AS292</f>
        <v>400043.96429999999</v>
      </c>
      <c r="AR4" s="256">
        <f>Résultats!AT292</f>
        <v>401877.24930000002</v>
      </c>
      <c r="AS4" s="256">
        <f>Résultats!AU292</f>
        <v>403745.67330000002</v>
      </c>
      <c r="AT4" s="256">
        <f>Résultats!AV292</f>
        <v>405644.30219999998</v>
      </c>
      <c r="AU4" s="257">
        <f>Résultats!AW292</f>
        <v>407584.9412</v>
      </c>
      <c r="AV4" s="253"/>
      <c r="AW4" t="s">
        <v>532</v>
      </c>
      <c r="AX4" s="299">
        <f>Q10/(Q7+Q4)</f>
        <v>0.84225731025183703</v>
      </c>
      <c r="AY4" s="299">
        <f>AA10/(AA7+AA4)</f>
        <v>0.83968132884313917</v>
      </c>
      <c r="AZ4" s="299">
        <f>AU10/(AU7+AU4)</f>
        <v>0.82805472565104909</v>
      </c>
    </row>
    <row r="5" spans="1:52" x14ac:dyDescent="0.25">
      <c r="B5" s="258" t="s">
        <v>496</v>
      </c>
      <c r="C5" s="259">
        <f>Résultats!E287</f>
        <v>163461.30420000001</v>
      </c>
      <c r="D5" s="212">
        <f>Résultats!F287</f>
        <v>168450.85130000001</v>
      </c>
      <c r="E5" s="212">
        <f>Résultats!G287</f>
        <v>175102.25930000001</v>
      </c>
      <c r="F5" s="212">
        <f>Résultats!H287</f>
        <v>184377.08840000001</v>
      </c>
      <c r="G5" s="212">
        <f>Résultats!I287</f>
        <v>191958.0405</v>
      </c>
      <c r="H5" s="212">
        <f>Résultats!J287</f>
        <v>200434.6243</v>
      </c>
      <c r="I5" s="212">
        <f>Résultats!K287</f>
        <v>214631.4149</v>
      </c>
      <c r="J5" s="212">
        <f>Résultats!L287</f>
        <v>230322.84169999999</v>
      </c>
      <c r="K5" s="212">
        <f>Résultats!M287</f>
        <v>246883.24789999999</v>
      </c>
      <c r="L5" s="212">
        <f>Résultats!N287</f>
        <v>260023.80989999999</v>
      </c>
      <c r="M5" s="212">
        <f>Résultats!O287</f>
        <v>260861.47659999999</v>
      </c>
      <c r="N5" s="212">
        <f>Résultats!P287</f>
        <v>258329.35269999999</v>
      </c>
      <c r="O5" s="212">
        <f>Résultats!Q287</f>
        <v>254212.92120000001</v>
      </c>
      <c r="P5" s="212">
        <f>Résultats!R287</f>
        <v>252983.95819999999</v>
      </c>
      <c r="Q5" s="212">
        <f>Résultats!S287</f>
        <v>251929.14490000001</v>
      </c>
      <c r="R5" s="212">
        <f>Résultats!T287</f>
        <v>253874.12669999999</v>
      </c>
      <c r="S5" s="212">
        <f>Résultats!U287</f>
        <v>254809.1372</v>
      </c>
      <c r="T5" s="212">
        <f>Résultats!V287</f>
        <v>255689.04810000001</v>
      </c>
      <c r="U5" s="212">
        <f>Résultats!W287</f>
        <v>256372.43609999999</v>
      </c>
      <c r="V5" s="212">
        <f>Résultats!X287</f>
        <v>256910.57800000001</v>
      </c>
      <c r="W5" s="212">
        <f>Résultats!Y287</f>
        <v>257770.13389999999</v>
      </c>
      <c r="X5" s="212">
        <f>Résultats!Z287</f>
        <v>258837.89449999999</v>
      </c>
      <c r="Y5" s="212">
        <f>Résultats!AA287</f>
        <v>260020.88510000001</v>
      </c>
      <c r="Z5" s="212">
        <f>Résultats!AB287</f>
        <v>261252.427</v>
      </c>
      <c r="AA5" s="212">
        <f>Résultats!AC287</f>
        <v>262556.3689</v>
      </c>
      <c r="AB5" s="212">
        <f>Résultats!AD287</f>
        <v>263814.74</v>
      </c>
      <c r="AC5" s="212">
        <f>Résultats!AE287</f>
        <v>265006.71130000002</v>
      </c>
      <c r="AD5" s="212">
        <f>Résultats!AF287</f>
        <v>266121.19630000001</v>
      </c>
      <c r="AE5" s="212">
        <f>Résultats!AG287</f>
        <v>267160.36090000003</v>
      </c>
      <c r="AF5" s="212">
        <f>Résultats!AH287</f>
        <v>268138.43410000001</v>
      </c>
      <c r="AG5" s="212">
        <f>Résultats!AI287</f>
        <v>269069.37929999997</v>
      </c>
      <c r="AH5" s="212">
        <f>Résultats!AJ287</f>
        <v>269974.26530000003</v>
      </c>
      <c r="AI5" s="212">
        <f>Résultats!AK287</f>
        <v>270890.60479999997</v>
      </c>
      <c r="AJ5" s="212">
        <f>Résultats!AL287</f>
        <v>271830.40860000002</v>
      </c>
      <c r="AK5" s="212">
        <f>Résultats!AM287</f>
        <v>272814.33659999998</v>
      </c>
      <c r="AL5" s="212">
        <f>Résultats!AN287</f>
        <v>273797.94030000002</v>
      </c>
      <c r="AM5" s="212">
        <f>Résultats!AO287</f>
        <v>274821.6151</v>
      </c>
      <c r="AN5" s="212">
        <f>Résultats!AP287</f>
        <v>275912.80699999997</v>
      </c>
      <c r="AO5" s="212">
        <f>Résultats!AQ287</f>
        <v>277075.49280000001</v>
      </c>
      <c r="AP5" s="212">
        <f>Résultats!AR287</f>
        <v>278310.17090000003</v>
      </c>
      <c r="AQ5" s="212">
        <f>Résultats!AS287</f>
        <v>279585.36349999998</v>
      </c>
      <c r="AR5" s="212">
        <f>Résultats!AT287</f>
        <v>280909.39350000001</v>
      </c>
      <c r="AS5" s="212">
        <f>Résultats!AU287</f>
        <v>282288.43709999998</v>
      </c>
      <c r="AT5" s="212">
        <f>Résultats!AV287</f>
        <v>283720.48469999997</v>
      </c>
      <c r="AU5" s="260">
        <f>Résultats!AW287</f>
        <v>285200.90340000001</v>
      </c>
    </row>
    <row r="6" spans="1:52" x14ac:dyDescent="0.25">
      <c r="B6" s="261" t="s">
        <v>497</v>
      </c>
      <c r="C6" s="262">
        <f>Résultats!E290</f>
        <v>47168.089010000003</v>
      </c>
      <c r="D6" s="263">
        <f>Résultats!F290</f>
        <v>49522.891580000003</v>
      </c>
      <c r="E6" s="263">
        <f>Résultats!G290</f>
        <v>49196.677179999999</v>
      </c>
      <c r="F6" s="263">
        <f>Résultats!H290</f>
        <v>50593.85557</v>
      </c>
      <c r="G6" s="263">
        <f>Résultats!I290</f>
        <v>51439.560019999997</v>
      </c>
      <c r="H6" s="263">
        <f>Résultats!J290</f>
        <v>52712.098570000002</v>
      </c>
      <c r="I6" s="263">
        <f>Résultats!K290</f>
        <v>53334.195290000003</v>
      </c>
      <c r="J6" s="263">
        <f>Résultats!L290</f>
        <v>54542.040070000003</v>
      </c>
      <c r="K6" s="263">
        <f>Résultats!M290</f>
        <v>56527.358189999999</v>
      </c>
      <c r="L6" s="263">
        <f>Résultats!N290</f>
        <v>57960.656430000003</v>
      </c>
      <c r="M6" s="263">
        <f>Résultats!O290</f>
        <v>56826.552150000003</v>
      </c>
      <c r="N6" s="263">
        <f>Résultats!P290</f>
        <v>56746.964399999997</v>
      </c>
      <c r="O6" s="263">
        <f>Résultats!Q290</f>
        <v>56844.234940000002</v>
      </c>
      <c r="P6" s="263">
        <f>Résultats!R290</f>
        <v>56036.444600000003</v>
      </c>
      <c r="Q6" s="263">
        <f>Résultats!S290</f>
        <v>56567.853900000002</v>
      </c>
      <c r="R6" s="263">
        <f>Résultats!T290</f>
        <v>56435.252990000001</v>
      </c>
      <c r="S6" s="263">
        <f>Résultats!U290</f>
        <v>56249.467389999998</v>
      </c>
      <c r="T6" s="263">
        <f>Résultats!V290</f>
        <v>56091.853609999998</v>
      </c>
      <c r="U6" s="263">
        <f>Résultats!W290</f>
        <v>55934.056299999997</v>
      </c>
      <c r="V6" s="263">
        <f>Résultats!X290</f>
        <v>55817.320919999998</v>
      </c>
      <c r="W6" s="263">
        <f>Résultats!Y290</f>
        <v>55752.053050000002</v>
      </c>
      <c r="X6" s="263">
        <f>Résultats!Z290</f>
        <v>55765.929349999999</v>
      </c>
      <c r="Y6" s="263">
        <f>Résultats!AA290</f>
        <v>55868.704830000002</v>
      </c>
      <c r="Z6" s="263">
        <f>Résultats!AB290</f>
        <v>56024.758070000003</v>
      </c>
      <c r="AA6" s="263">
        <f>Résultats!AC290</f>
        <v>56176.58711</v>
      </c>
      <c r="AB6" s="263">
        <f>Résultats!AD290</f>
        <v>56345.163460000003</v>
      </c>
      <c r="AC6" s="263">
        <f>Résultats!AE290</f>
        <v>56524.013619999998</v>
      </c>
      <c r="AD6" s="263">
        <f>Résultats!AF290</f>
        <v>56709.845759999997</v>
      </c>
      <c r="AE6" s="263">
        <f>Résultats!AG290</f>
        <v>56900.602809999997</v>
      </c>
      <c r="AF6" s="263">
        <f>Résultats!AH290</f>
        <v>57097.660819999997</v>
      </c>
      <c r="AG6" s="263">
        <f>Résultats!AI290</f>
        <v>57301.850030000001</v>
      </c>
      <c r="AH6" s="263">
        <f>Résultats!AJ290</f>
        <v>57516.163930000002</v>
      </c>
      <c r="AI6" s="263">
        <f>Résultats!AK290</f>
        <v>57735.521919999999</v>
      </c>
      <c r="AJ6" s="263">
        <f>Résultats!AL290</f>
        <v>57963.034440000003</v>
      </c>
      <c r="AK6" s="263">
        <f>Résultats!AM290</f>
        <v>58195.395629999999</v>
      </c>
      <c r="AL6" s="263">
        <f>Résultats!AN290</f>
        <v>58440.358690000001</v>
      </c>
      <c r="AM6" s="263">
        <f>Résultats!AO290</f>
        <v>58689.804239999998</v>
      </c>
      <c r="AN6" s="263">
        <f>Résultats!AP290</f>
        <v>58934.56998</v>
      </c>
      <c r="AO6" s="263">
        <f>Résultats!AQ290</f>
        <v>59172.678849999997</v>
      </c>
      <c r="AP6" s="263">
        <f>Résultats!AR290</f>
        <v>59398.907650000001</v>
      </c>
      <c r="AQ6" s="263">
        <f>Résultats!AS290</f>
        <v>59613.47277</v>
      </c>
      <c r="AR6" s="263">
        <f>Résultats!AT290</f>
        <v>59813.950080000002</v>
      </c>
      <c r="AS6" s="263">
        <f>Résultats!AU290</f>
        <v>59996.716269999997</v>
      </c>
      <c r="AT6" s="263">
        <f>Résultats!AV290</f>
        <v>60160.998070000001</v>
      </c>
      <c r="AU6" s="264">
        <f>Résultats!AW290</f>
        <v>60313.723749999997</v>
      </c>
      <c r="AV6" s="253"/>
    </row>
    <row r="7" spans="1:52" x14ac:dyDescent="0.25">
      <c r="B7" s="258" t="s">
        <v>498</v>
      </c>
      <c r="C7" s="259">
        <f>Résultats!E291</f>
        <v>580650.23010000004</v>
      </c>
      <c r="D7" s="212">
        <f>Résultats!F291</f>
        <v>598718.55559999996</v>
      </c>
      <c r="E7" s="212">
        <f>Résultats!G291</f>
        <v>601364.1801</v>
      </c>
      <c r="F7" s="212">
        <f>Résultats!H291</f>
        <v>618381.3811</v>
      </c>
      <c r="G7" s="212">
        <f>Résultats!I291</f>
        <v>629428.13009999995</v>
      </c>
      <c r="H7" s="212">
        <f>Résultats!J291</f>
        <v>643725.53639999998</v>
      </c>
      <c r="I7" s="212">
        <f>Résultats!K291</f>
        <v>659718.85930000001</v>
      </c>
      <c r="J7" s="212">
        <f>Résultats!L291</f>
        <v>680812.95140000002</v>
      </c>
      <c r="K7" s="212">
        <f>Résultats!M291</f>
        <v>707551.95990000002</v>
      </c>
      <c r="L7" s="212">
        <f>Résultats!N291</f>
        <v>726229.3763</v>
      </c>
      <c r="M7" s="212">
        <f>Résultats!O291</f>
        <v>720869.01179999998</v>
      </c>
      <c r="N7" s="212">
        <f>Résultats!P291</f>
        <v>719596.0061</v>
      </c>
      <c r="O7" s="212">
        <f>Résultats!Q291</f>
        <v>718118.07180000003</v>
      </c>
      <c r="P7" s="212">
        <f>Résultats!R291</f>
        <v>715330.4338</v>
      </c>
      <c r="Q7" s="212">
        <f>Résultats!S291</f>
        <v>718735.35270000005</v>
      </c>
      <c r="R7" s="212">
        <f>Résultats!T291</f>
        <v>721346.65890000004</v>
      </c>
      <c r="S7" s="212">
        <f>Résultats!U291</f>
        <v>721413.33440000005</v>
      </c>
      <c r="T7" s="212">
        <f>Résultats!V291</f>
        <v>721553.51619999995</v>
      </c>
      <c r="U7" s="212">
        <f>Résultats!W291</f>
        <v>721468.40119999996</v>
      </c>
      <c r="V7" s="212">
        <f>Résultats!X291</f>
        <v>721473.00529999996</v>
      </c>
      <c r="W7" s="212">
        <f>Résultats!Y291</f>
        <v>722236.93050000002</v>
      </c>
      <c r="X7" s="212">
        <f>Résultats!Z291</f>
        <v>723767.95750000002</v>
      </c>
      <c r="Y7" s="212">
        <f>Résultats!AA291</f>
        <v>726012.78339999996</v>
      </c>
      <c r="Z7" s="212">
        <f>Résultats!AB291</f>
        <v>728714.98210000002</v>
      </c>
      <c r="AA7" s="212">
        <f>Résultats!AC291</f>
        <v>731447.5662</v>
      </c>
      <c r="AB7" s="212">
        <f>Résultats!AD291</f>
        <v>734232.3811</v>
      </c>
      <c r="AC7" s="212">
        <f>Résultats!AE291</f>
        <v>737003.83369999996</v>
      </c>
      <c r="AD7" s="212">
        <f>Résultats!AF291</f>
        <v>739728.71479999996</v>
      </c>
      <c r="AE7" s="212">
        <f>Résultats!AG291</f>
        <v>742396.66819999996</v>
      </c>
      <c r="AF7" s="212">
        <f>Résultats!AH291</f>
        <v>745034.21230000001</v>
      </c>
      <c r="AG7" s="212">
        <f>Résultats!AI291</f>
        <v>747667.87490000005</v>
      </c>
      <c r="AH7" s="212">
        <f>Résultats!AJ291</f>
        <v>750343.03500000003</v>
      </c>
      <c r="AI7" s="212">
        <f>Résultats!AK291</f>
        <v>753062.47360000003</v>
      </c>
      <c r="AJ7" s="212">
        <f>Résultats!AL291</f>
        <v>755864.29630000005</v>
      </c>
      <c r="AK7" s="212">
        <f>Résultats!AM291</f>
        <v>758748.53760000004</v>
      </c>
      <c r="AL7" s="212">
        <f>Résultats!AN291</f>
        <v>761716.8567</v>
      </c>
      <c r="AM7" s="212">
        <f>Résultats!AO291</f>
        <v>764761.01419999998</v>
      </c>
      <c r="AN7" s="212">
        <f>Résultats!AP291</f>
        <v>767845.14610000001</v>
      </c>
      <c r="AO7" s="212">
        <f>Résultats!AQ291</f>
        <v>770958.90040000004</v>
      </c>
      <c r="AP7" s="212">
        <f>Résultats!AR291</f>
        <v>774066.01760000002</v>
      </c>
      <c r="AQ7" s="212">
        <f>Résultats!AS291</f>
        <v>777130.38520000002</v>
      </c>
      <c r="AR7" s="212">
        <f>Résultats!AT291</f>
        <v>780144.75930000003</v>
      </c>
      <c r="AS7" s="212">
        <f>Résultats!AU291</f>
        <v>783089.53419999999</v>
      </c>
      <c r="AT7" s="212">
        <f>Résultats!AV291</f>
        <v>785956.19889999996</v>
      </c>
      <c r="AU7" s="260">
        <f>Résultats!AW291</f>
        <v>788788.24659999995</v>
      </c>
    </row>
    <row r="8" spans="1:52" x14ac:dyDescent="0.25">
      <c r="B8" s="258" t="s">
        <v>499</v>
      </c>
      <c r="C8" s="259">
        <f>Résultats!E288</f>
        <v>533482.14110000001</v>
      </c>
      <c r="D8" s="212">
        <f>Résultats!F288</f>
        <v>549204.35840000003</v>
      </c>
      <c r="E8" s="212">
        <f>Résultats!G288</f>
        <v>552179.51619999995</v>
      </c>
      <c r="F8" s="212">
        <f>Résultats!H288</f>
        <v>567799.87899999996</v>
      </c>
      <c r="G8" s="212">
        <f>Résultats!I288</f>
        <v>578001.18000000005</v>
      </c>
      <c r="H8" s="212">
        <f>Résultats!J288</f>
        <v>591026.44609999994</v>
      </c>
      <c r="I8" s="212">
        <f>Résultats!K288</f>
        <v>606402.80350000004</v>
      </c>
      <c r="J8" s="212">
        <f>Résultats!L288</f>
        <v>626292.09239999996</v>
      </c>
      <c r="K8" s="212">
        <f>Résultats!M288</f>
        <v>651046.85089999996</v>
      </c>
      <c r="L8" s="212">
        <f>Résultats!N288</f>
        <v>668291.58889999997</v>
      </c>
      <c r="M8" s="212">
        <f>Résultats!O288</f>
        <v>664069.9118</v>
      </c>
      <c r="N8" s="212">
        <f>Résultats!P288</f>
        <v>662876.44949999999</v>
      </c>
      <c r="O8" s="212">
        <f>Résultats!Q288</f>
        <v>661301.62540000002</v>
      </c>
      <c r="P8" s="212">
        <f>Résultats!R288</f>
        <v>659324.99950000003</v>
      </c>
      <c r="Q8" s="212">
        <f>Résultats!S288</f>
        <v>662199.32949999999</v>
      </c>
      <c r="R8" s="212">
        <f>Résultats!T288</f>
        <v>662839.35089999996</v>
      </c>
      <c r="S8" s="212">
        <f>Résultats!U288</f>
        <v>662429.21149999998</v>
      </c>
      <c r="T8" s="212">
        <f>Résultats!V288</f>
        <v>662064.35470000003</v>
      </c>
      <c r="U8" s="212">
        <f>Résultats!W288</f>
        <v>661475.85239999997</v>
      </c>
      <c r="V8" s="212">
        <f>Résultats!X288</f>
        <v>660936.03249999997</v>
      </c>
      <c r="W8" s="212">
        <f>Résultats!Y288</f>
        <v>661098.94900000002</v>
      </c>
      <c r="X8" s="212">
        <f>Résultats!Z288</f>
        <v>661942.51439999999</v>
      </c>
      <c r="Y8" s="212">
        <f>Résultats!AA288</f>
        <v>663402.08470000001</v>
      </c>
      <c r="Z8" s="212">
        <f>Résultats!AB288</f>
        <v>665257.57239999995</v>
      </c>
      <c r="AA8" s="212">
        <f>Résultats!AC288</f>
        <v>667143.01199999999</v>
      </c>
      <c r="AB8" s="212">
        <f>Résultats!AD288</f>
        <v>669058.9314</v>
      </c>
      <c r="AC8" s="212">
        <f>Résultats!AE288</f>
        <v>670946.9388</v>
      </c>
      <c r="AD8" s="212">
        <f>Résultats!AF288</f>
        <v>672777.6335</v>
      </c>
      <c r="AE8" s="212">
        <f>Résultats!AG288</f>
        <v>674543.01450000005</v>
      </c>
      <c r="AF8" s="212">
        <f>Résultats!AH288</f>
        <v>676267.98120000004</v>
      </c>
      <c r="AG8" s="212">
        <f>Résultats!AI288</f>
        <v>677977.8898</v>
      </c>
      <c r="AH8" s="212">
        <f>Résultats!AJ288</f>
        <v>679714.35759999999</v>
      </c>
      <c r="AI8" s="212">
        <f>Résultats!AK288</f>
        <v>681485.09030000004</v>
      </c>
      <c r="AJ8" s="212">
        <f>Résultats!AL288</f>
        <v>683324.23640000005</v>
      </c>
      <c r="AK8" s="212">
        <f>Résultats!AM288</f>
        <v>685234.91669999994</v>
      </c>
      <c r="AL8" s="212">
        <f>Résultats!AN288</f>
        <v>687210.7942</v>
      </c>
      <c r="AM8" s="212">
        <f>Résultats!AO288</f>
        <v>689251.70629999996</v>
      </c>
      <c r="AN8" s="212">
        <f>Résultats!AP288</f>
        <v>691331.56590000005</v>
      </c>
      <c r="AO8" s="212">
        <f>Résultats!AQ288</f>
        <v>693442.13630000001</v>
      </c>
      <c r="AP8" s="212">
        <f>Résultats!AR288</f>
        <v>695553.19460000005</v>
      </c>
      <c r="AQ8" s="212">
        <f>Résultats!AS288</f>
        <v>697629.35470000003</v>
      </c>
      <c r="AR8" s="212">
        <f>Résultats!AT288</f>
        <v>699666.10309999995</v>
      </c>
      <c r="AS8" s="212">
        <f>Résultats!AU288</f>
        <v>701648.1274</v>
      </c>
      <c r="AT8" s="212">
        <f>Résultats!AV288</f>
        <v>703568.11510000005</v>
      </c>
      <c r="AU8" s="260">
        <f>Résultats!AW288</f>
        <v>705461.56839999999</v>
      </c>
    </row>
    <row r="9" spans="1:52" x14ac:dyDescent="0.25">
      <c r="B9" s="261" t="s">
        <v>500</v>
      </c>
      <c r="C9" s="262">
        <f>Résultats!E289</f>
        <v>85388.794389999995</v>
      </c>
      <c r="D9" s="263">
        <f>Résultats!F289</f>
        <v>94596.243409999995</v>
      </c>
      <c r="E9" s="263">
        <f>Résultats!G289</f>
        <v>97301.128209999995</v>
      </c>
      <c r="F9" s="263">
        <f>Résultats!H289</f>
        <v>103585.0487</v>
      </c>
      <c r="G9" s="263">
        <f>Résultats!I289</f>
        <v>107649.8798</v>
      </c>
      <c r="H9" s="263">
        <f>Résultats!J289</f>
        <v>115098.12360000001</v>
      </c>
      <c r="I9" s="263">
        <f>Résultats!K289</f>
        <v>120718.1811</v>
      </c>
      <c r="J9" s="263">
        <f>Résultats!L289</f>
        <v>127389.7032</v>
      </c>
      <c r="K9" s="263">
        <f>Résultats!M289</f>
        <v>136460.098</v>
      </c>
      <c r="L9" s="263">
        <f>Résultats!N289</f>
        <v>146225.9117</v>
      </c>
      <c r="M9" s="263">
        <f>Résultats!O289</f>
        <v>137047.2023</v>
      </c>
      <c r="N9" s="263">
        <f>Résultats!P289</f>
        <v>131965.4007</v>
      </c>
      <c r="O9" s="263">
        <f>Résultats!Q289</f>
        <v>127132.8677</v>
      </c>
      <c r="P9" s="263">
        <f>Résultats!R289</f>
        <v>115470.9437</v>
      </c>
      <c r="Q9" s="263">
        <f>Résultats!S289</f>
        <v>115544.82369999999</v>
      </c>
      <c r="R9" s="263">
        <f>Résultats!T289</f>
        <v>115089.7313</v>
      </c>
      <c r="S9" s="263">
        <f>Résultats!U289</f>
        <v>114698.6891</v>
      </c>
      <c r="T9" s="263">
        <f>Résultats!V289</f>
        <v>114483.15119999999</v>
      </c>
      <c r="U9" s="263">
        <f>Résultats!W289</f>
        <v>114152.7678</v>
      </c>
      <c r="V9" s="263">
        <f>Résultats!X289</f>
        <v>113927.7677</v>
      </c>
      <c r="W9" s="263">
        <f>Résultats!Y289</f>
        <v>113691.13770000001</v>
      </c>
      <c r="X9" s="263">
        <f>Résultats!Z289</f>
        <v>113579.7806</v>
      </c>
      <c r="Y9" s="263">
        <f>Résultats!AA289</f>
        <v>113713.07490000001</v>
      </c>
      <c r="Z9" s="263">
        <f>Résultats!AB289</f>
        <v>113892.11139999999</v>
      </c>
      <c r="AA9" s="263">
        <f>Résultats!AC289</f>
        <v>114114.7429</v>
      </c>
      <c r="AB9" s="263">
        <f>Résultats!AD289</f>
        <v>114412.09940000001</v>
      </c>
      <c r="AC9" s="263">
        <f>Résultats!AE289</f>
        <v>114754.3524</v>
      </c>
      <c r="AD9" s="263">
        <f>Résultats!AF289</f>
        <v>115125.7631</v>
      </c>
      <c r="AE9" s="263">
        <f>Résultats!AG289</f>
        <v>115516.29240000001</v>
      </c>
      <c r="AF9" s="263">
        <f>Résultats!AH289</f>
        <v>115926.48269999999</v>
      </c>
      <c r="AG9" s="263">
        <f>Résultats!AI289</f>
        <v>116351.4244</v>
      </c>
      <c r="AH9" s="263">
        <f>Résultats!AJ289</f>
        <v>116794.17479999999</v>
      </c>
      <c r="AI9" s="263">
        <f>Résultats!AK289</f>
        <v>117247.3787</v>
      </c>
      <c r="AJ9" s="263">
        <f>Résultats!AL289</f>
        <v>117720.7895</v>
      </c>
      <c r="AK9" s="263">
        <f>Résultats!AM289</f>
        <v>118208.4004</v>
      </c>
      <c r="AL9" s="263">
        <f>Résultats!AN289</f>
        <v>118737.97629999999</v>
      </c>
      <c r="AM9" s="263">
        <f>Résultats!AO289</f>
        <v>119285.4273</v>
      </c>
      <c r="AN9" s="263">
        <f>Résultats!AP289</f>
        <v>119831.636</v>
      </c>
      <c r="AO9" s="263">
        <f>Résultats!AQ289</f>
        <v>120375.55899999999</v>
      </c>
      <c r="AP9" s="263">
        <f>Résultats!AR289</f>
        <v>120907.7265</v>
      </c>
      <c r="AQ9" s="263">
        <f>Résultats!AS289</f>
        <v>121431.7947</v>
      </c>
      <c r="AR9" s="263">
        <f>Résultats!AT289</f>
        <v>121945.52039999999</v>
      </c>
      <c r="AS9" s="263">
        <f>Résultats!AU289</f>
        <v>122439.4773</v>
      </c>
      <c r="AT9" s="263">
        <f>Résultats!AV289</f>
        <v>122910.7414</v>
      </c>
      <c r="AU9" s="264">
        <f>Résultats!AW289</f>
        <v>123375.77099999999</v>
      </c>
    </row>
    <row r="10" spans="1:52" x14ac:dyDescent="0.25">
      <c r="B10" s="249" t="s">
        <v>501</v>
      </c>
      <c r="C10" s="250">
        <f t="shared" ref="C10:AU10" si="1">C5+C8</f>
        <v>696943.44530000002</v>
      </c>
      <c r="D10" s="251">
        <f t="shared" si="1"/>
        <v>717655.20970000001</v>
      </c>
      <c r="E10" s="251">
        <f t="shared" si="1"/>
        <v>727281.77549999999</v>
      </c>
      <c r="F10" s="251">
        <f t="shared" si="1"/>
        <v>752176.96739999996</v>
      </c>
      <c r="G10" s="251">
        <f t="shared" si="1"/>
        <v>769959.22050000005</v>
      </c>
      <c r="H10" s="251">
        <f t="shared" si="1"/>
        <v>791461.07039999997</v>
      </c>
      <c r="I10" s="251">
        <f t="shared" si="1"/>
        <v>821034.21840000001</v>
      </c>
      <c r="J10" s="251">
        <f t="shared" si="1"/>
        <v>856614.93409999995</v>
      </c>
      <c r="K10" s="251">
        <f t="shared" si="1"/>
        <v>897930.09879999992</v>
      </c>
      <c r="L10" s="251">
        <f t="shared" si="1"/>
        <v>928315.39879999997</v>
      </c>
      <c r="M10" s="251">
        <f t="shared" si="1"/>
        <v>924931.38840000005</v>
      </c>
      <c r="N10" s="251">
        <f t="shared" si="1"/>
        <v>921205.80220000003</v>
      </c>
      <c r="O10" s="251">
        <f t="shared" si="1"/>
        <v>915514.5466</v>
      </c>
      <c r="P10" s="251">
        <f t="shared" si="1"/>
        <v>912308.95770000003</v>
      </c>
      <c r="Q10" s="251">
        <f t="shared" si="1"/>
        <v>914128.47439999995</v>
      </c>
      <c r="R10" s="251">
        <f t="shared" si="1"/>
        <v>916713.47759999998</v>
      </c>
      <c r="S10" s="251">
        <f t="shared" si="1"/>
        <v>917238.34869999997</v>
      </c>
      <c r="T10" s="251">
        <f t="shared" si="1"/>
        <v>917753.40280000004</v>
      </c>
      <c r="U10" s="251">
        <f t="shared" si="1"/>
        <v>917848.28850000002</v>
      </c>
      <c r="V10" s="251">
        <f t="shared" si="1"/>
        <v>917846.61049999995</v>
      </c>
      <c r="W10" s="251">
        <f t="shared" si="1"/>
        <v>918869.08290000004</v>
      </c>
      <c r="X10" s="251">
        <f t="shared" si="1"/>
        <v>920780.40889999992</v>
      </c>
      <c r="Y10" s="251">
        <f t="shared" si="1"/>
        <v>923422.96980000008</v>
      </c>
      <c r="Z10" s="251">
        <f t="shared" si="1"/>
        <v>926509.99939999997</v>
      </c>
      <c r="AA10" s="251">
        <f t="shared" si="1"/>
        <v>929699.38089999999</v>
      </c>
      <c r="AB10" s="251">
        <f t="shared" si="1"/>
        <v>932873.67139999999</v>
      </c>
      <c r="AC10" s="251">
        <f t="shared" si="1"/>
        <v>935953.65009999997</v>
      </c>
      <c r="AD10" s="251">
        <f t="shared" si="1"/>
        <v>938898.82979999995</v>
      </c>
      <c r="AE10" s="251">
        <f t="shared" si="1"/>
        <v>941703.37540000002</v>
      </c>
      <c r="AF10" s="251">
        <f t="shared" si="1"/>
        <v>944406.41529999999</v>
      </c>
      <c r="AG10" s="251">
        <f t="shared" si="1"/>
        <v>947047.26909999992</v>
      </c>
      <c r="AH10" s="251">
        <f t="shared" si="1"/>
        <v>949688.62290000007</v>
      </c>
      <c r="AI10" s="251">
        <f t="shared" si="1"/>
        <v>952375.69510000001</v>
      </c>
      <c r="AJ10" s="251">
        <f t="shared" si="1"/>
        <v>955154.64500000002</v>
      </c>
      <c r="AK10" s="251">
        <f t="shared" si="1"/>
        <v>958049.25329999998</v>
      </c>
      <c r="AL10" s="251">
        <f t="shared" si="1"/>
        <v>961008.73450000002</v>
      </c>
      <c r="AM10" s="251">
        <f t="shared" si="1"/>
        <v>964073.32140000002</v>
      </c>
      <c r="AN10" s="251">
        <f t="shared" si="1"/>
        <v>967244.37290000007</v>
      </c>
      <c r="AO10" s="251">
        <f t="shared" si="1"/>
        <v>970517.62910000002</v>
      </c>
      <c r="AP10" s="251">
        <f t="shared" si="1"/>
        <v>973863.36550000007</v>
      </c>
      <c r="AQ10" s="251">
        <f t="shared" si="1"/>
        <v>977214.7182</v>
      </c>
      <c r="AR10" s="251">
        <f t="shared" si="1"/>
        <v>980575.49659999995</v>
      </c>
      <c r="AS10" s="251">
        <f t="shared" si="1"/>
        <v>983936.56449999998</v>
      </c>
      <c r="AT10" s="251">
        <f t="shared" si="1"/>
        <v>987288.59979999997</v>
      </c>
      <c r="AU10" s="252">
        <f t="shared" si="1"/>
        <v>990662.47179999994</v>
      </c>
    </row>
    <row r="11" spans="1:52" x14ac:dyDescent="0.2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52" s="244" customFormat="1" ht="45" customHeight="1" x14ac:dyDescent="0.2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  <c r="AW12" s="266" t="s">
        <v>529</v>
      </c>
      <c r="AX12" s="242">
        <v>2020</v>
      </c>
      <c r="AY12" s="242">
        <v>2030</v>
      </c>
      <c r="AZ12" s="243">
        <v>2050</v>
      </c>
    </row>
    <row r="13" spans="1:52" x14ac:dyDescent="0.25">
      <c r="B13" s="245" t="s">
        <v>1</v>
      </c>
      <c r="C13" s="246">
        <f t="shared" ref="C13:AU13" si="2">C14+C15+C18</f>
        <v>1099450.1183000002</v>
      </c>
      <c r="D13" s="247">
        <f t="shared" si="2"/>
        <v>1138725.4489</v>
      </c>
      <c r="E13" s="247">
        <f t="shared" si="2"/>
        <v>1157267.4476999999</v>
      </c>
      <c r="F13" s="247">
        <f t="shared" si="2"/>
        <v>1191166.3209000002</v>
      </c>
      <c r="G13" s="247">
        <f t="shared" si="2"/>
        <v>1205771.9347999999</v>
      </c>
      <c r="H13" s="247">
        <f t="shared" si="2"/>
        <v>1235165.6751999999</v>
      </c>
      <c r="I13" s="247">
        <f t="shared" si="2"/>
        <v>1273018.4939999999</v>
      </c>
      <c r="J13" s="247">
        <f t="shared" si="2"/>
        <v>1316535.0635000002</v>
      </c>
      <c r="K13" s="247">
        <f t="shared" si="2"/>
        <v>1374231.3902</v>
      </c>
      <c r="L13" s="247">
        <f t="shared" si="2"/>
        <v>1424799.9342999998</v>
      </c>
      <c r="M13" s="247">
        <f t="shared" si="2"/>
        <v>1418408.3761</v>
      </c>
      <c r="N13" s="247">
        <f t="shared" si="2"/>
        <v>1417879.618</v>
      </c>
      <c r="O13" s="247">
        <f t="shared" si="2"/>
        <v>1415550.8625</v>
      </c>
      <c r="P13" s="247">
        <f t="shared" si="2"/>
        <v>1410581.47</v>
      </c>
      <c r="Q13" s="247">
        <f t="shared" si="2"/>
        <v>1409679.0734000001</v>
      </c>
      <c r="R13" s="247">
        <f t="shared" si="2"/>
        <v>1411289.3969999999</v>
      </c>
      <c r="S13" s="247">
        <f t="shared" si="2"/>
        <v>1411424.2608</v>
      </c>
      <c r="T13" s="247">
        <f t="shared" si="2"/>
        <v>1412098.3946</v>
      </c>
      <c r="U13" s="247">
        <f t="shared" si="2"/>
        <v>1419051.4251000001</v>
      </c>
      <c r="V13" s="247">
        <f t="shared" si="2"/>
        <v>1425040.2607</v>
      </c>
      <c r="W13" s="247">
        <f t="shared" si="2"/>
        <v>1432424.9240999999</v>
      </c>
      <c r="X13" s="247">
        <f t="shared" si="2"/>
        <v>1441032.9306000001</v>
      </c>
      <c r="Y13" s="247">
        <f t="shared" si="2"/>
        <v>1451472.1315000001</v>
      </c>
      <c r="Z13" s="247">
        <f t="shared" si="2"/>
        <v>1463067.7010000001</v>
      </c>
      <c r="AA13" s="247">
        <f t="shared" si="2"/>
        <v>1475487.6553</v>
      </c>
      <c r="AB13" s="247">
        <f t="shared" si="2"/>
        <v>1488386.8647</v>
      </c>
      <c r="AC13" s="247">
        <f t="shared" si="2"/>
        <v>1501394.7056</v>
      </c>
      <c r="AD13" s="247">
        <f t="shared" si="2"/>
        <v>1514264.2034</v>
      </c>
      <c r="AE13" s="247">
        <f t="shared" si="2"/>
        <v>1526917.9344000001</v>
      </c>
      <c r="AF13" s="247">
        <f t="shared" si="2"/>
        <v>1539453.3256999999</v>
      </c>
      <c r="AG13" s="247">
        <f t="shared" si="2"/>
        <v>1551965.7159000002</v>
      </c>
      <c r="AH13" s="247">
        <f t="shared" si="2"/>
        <v>1564580.3166999999</v>
      </c>
      <c r="AI13" s="247">
        <f t="shared" si="2"/>
        <v>1577363.2771000001</v>
      </c>
      <c r="AJ13" s="247">
        <f t="shared" si="2"/>
        <v>1590579.4240000001</v>
      </c>
      <c r="AK13" s="247">
        <f t="shared" si="2"/>
        <v>1604305.5155</v>
      </c>
      <c r="AL13" s="247">
        <f t="shared" si="2"/>
        <v>1618623.0155</v>
      </c>
      <c r="AM13" s="247">
        <f t="shared" si="2"/>
        <v>1633532.4859</v>
      </c>
      <c r="AN13" s="247">
        <f t="shared" si="2"/>
        <v>1648976.0208000001</v>
      </c>
      <c r="AO13" s="247">
        <f t="shared" si="2"/>
        <v>1665004.0567000001</v>
      </c>
      <c r="AP13" s="247">
        <f t="shared" si="2"/>
        <v>1681557.9555000002</v>
      </c>
      <c r="AQ13" s="247">
        <f t="shared" si="2"/>
        <v>1698454.8659999999</v>
      </c>
      <c r="AR13" s="247">
        <f t="shared" si="2"/>
        <v>1715792.2967999999</v>
      </c>
      <c r="AS13" s="247">
        <f t="shared" si="2"/>
        <v>1733492.3037</v>
      </c>
      <c r="AT13" s="247">
        <f t="shared" si="2"/>
        <v>1751515.0487000002</v>
      </c>
      <c r="AU13" s="248">
        <f t="shared" si="2"/>
        <v>1770099.7104000002</v>
      </c>
      <c r="AW13" t="s">
        <v>530</v>
      </c>
      <c r="AX13" s="299">
        <f>Q19/Q18</f>
        <v>0.92133958210401512</v>
      </c>
      <c r="AY13" s="299">
        <f>AA19/AA18</f>
        <v>0.91268706949564726</v>
      </c>
      <c r="AZ13" s="299">
        <f>AU19/AU18</f>
        <v>0.89510955252169067</v>
      </c>
    </row>
    <row r="14" spans="1:52" x14ac:dyDescent="0.25">
      <c r="B14" s="249" t="s">
        <v>494</v>
      </c>
      <c r="C14" s="250">
        <f>Résultats!E294</f>
        <v>269949.78960000002</v>
      </c>
      <c r="D14" s="251">
        <f>Résultats!F294</f>
        <v>277116.0122</v>
      </c>
      <c r="E14" s="251">
        <f>Résultats!G294</f>
        <v>283665.12459999998</v>
      </c>
      <c r="F14" s="251">
        <f>Résultats!H294</f>
        <v>285001.46509999997</v>
      </c>
      <c r="G14" s="251">
        <f>Résultats!I294</f>
        <v>276921.88429999998</v>
      </c>
      <c r="H14" s="251">
        <f>Résultats!J294</f>
        <v>276123.69050000003</v>
      </c>
      <c r="I14" s="251">
        <f>Résultats!K294</f>
        <v>278196.62459999998</v>
      </c>
      <c r="J14" s="251">
        <f>Résultats!L294</f>
        <v>278284.15539999999</v>
      </c>
      <c r="K14" s="251">
        <f>Résultats!M294</f>
        <v>283630.36599999998</v>
      </c>
      <c r="L14" s="251">
        <f>Résultats!N294</f>
        <v>292646.592</v>
      </c>
      <c r="M14" s="251">
        <f>Résultats!O294</f>
        <v>300160.36580000003</v>
      </c>
      <c r="N14" s="251">
        <f>Résultats!P294</f>
        <v>308542.87780000002</v>
      </c>
      <c r="O14" s="251">
        <f>Résultats!Q294</f>
        <v>316647.5037</v>
      </c>
      <c r="P14" s="251">
        <f>Résultats!R294</f>
        <v>327675.27980000002</v>
      </c>
      <c r="Q14" s="251">
        <f>Résultats!S294</f>
        <v>324347.4731</v>
      </c>
      <c r="R14" s="251">
        <f>Résultats!T294</f>
        <v>321865.5246</v>
      </c>
      <c r="S14" s="251">
        <f>Résultats!U294</f>
        <v>321393.03269999998</v>
      </c>
      <c r="T14" s="251">
        <f>Résultats!V294</f>
        <v>321265.33309999999</v>
      </c>
      <c r="U14" s="251">
        <f>Résultats!W294</f>
        <v>328629.42320000002</v>
      </c>
      <c r="V14" s="251">
        <f>Résultats!X294</f>
        <v>335403.2953</v>
      </c>
      <c r="W14" s="251">
        <f>Résultats!Y294</f>
        <v>342695.45880000002</v>
      </c>
      <c r="X14" s="251">
        <f>Résultats!Z294</f>
        <v>350141.68109999999</v>
      </c>
      <c r="Y14" s="251">
        <f>Résultats!AA294</f>
        <v>358281.80040000001</v>
      </c>
      <c r="Z14" s="251">
        <f>Résultats!AB294</f>
        <v>366913.03970000002</v>
      </c>
      <c r="AA14" s="251">
        <f>Résultats!AC294</f>
        <v>375892.91570000001</v>
      </c>
      <c r="AB14" s="251">
        <f>Résultats!AD294</f>
        <v>385131.2218</v>
      </c>
      <c r="AC14" s="251">
        <f>Résultats!AE294</f>
        <v>394414.0673</v>
      </c>
      <c r="AD14" s="251">
        <f>Résultats!AF294</f>
        <v>403596.85239999997</v>
      </c>
      <c r="AE14" s="251">
        <f>Résultats!AG294</f>
        <v>412636.56709999999</v>
      </c>
      <c r="AF14" s="251">
        <f>Résultats!AH294</f>
        <v>421595.85350000003</v>
      </c>
      <c r="AG14" s="251">
        <f>Résultats!AI294</f>
        <v>430545.3371</v>
      </c>
      <c r="AH14" s="251">
        <f>Résultats!AJ294</f>
        <v>439547.47039999999</v>
      </c>
      <c r="AI14" s="251">
        <f>Résultats!AK294</f>
        <v>448635.05829999998</v>
      </c>
      <c r="AJ14" s="251">
        <f>Résultats!AL294</f>
        <v>458014.42580000003</v>
      </c>
      <c r="AK14" s="251">
        <f>Résultats!AM294</f>
        <v>467747.11210000003</v>
      </c>
      <c r="AL14" s="251">
        <f>Résultats!AN294</f>
        <v>477829.40500000003</v>
      </c>
      <c r="AM14" s="251">
        <f>Résultats!AO294</f>
        <v>488307.99229999998</v>
      </c>
      <c r="AN14" s="251">
        <f>Résultats!AP294</f>
        <v>499173.9191</v>
      </c>
      <c r="AO14" s="251">
        <f>Résultats!AQ294</f>
        <v>510498.99979999999</v>
      </c>
      <c r="AP14" s="251">
        <f>Résultats!AR294</f>
        <v>522276.8824</v>
      </c>
      <c r="AQ14" s="251">
        <f>Résultats!AS294</f>
        <v>534402.75199999998</v>
      </c>
      <c r="AR14" s="251">
        <f>Résultats!AT294</f>
        <v>546977.04940000002</v>
      </c>
      <c r="AS14" s="251">
        <f>Résultats!AU294</f>
        <v>559941.56279999996</v>
      </c>
      <c r="AT14" s="251">
        <f>Résultats!AV294</f>
        <v>573265.97080000001</v>
      </c>
      <c r="AU14" s="252">
        <f>Résultats!AW294</f>
        <v>587127.32440000004</v>
      </c>
      <c r="AW14" t="s">
        <v>531</v>
      </c>
      <c r="AX14" s="299">
        <f>Q16/Q15</f>
        <v>0.68721146642745945</v>
      </c>
      <c r="AY14" s="299">
        <f>AA16/AA15</f>
        <v>0.69916026492977457</v>
      </c>
      <c r="AZ14" s="299">
        <f>AU16/AU15</f>
        <v>0.69918347748455101</v>
      </c>
    </row>
    <row r="15" spans="1:52" x14ac:dyDescent="0.25">
      <c r="B15" s="254" t="s">
        <v>495</v>
      </c>
      <c r="C15" s="255">
        <f>Résultats!E300</f>
        <v>248850.0986</v>
      </c>
      <c r="D15" s="256">
        <f>Résultats!F300</f>
        <v>262890.8811</v>
      </c>
      <c r="E15" s="256">
        <f>Résultats!G300</f>
        <v>272238.14299999998</v>
      </c>
      <c r="F15" s="256">
        <f>Résultats!H300</f>
        <v>287783.47470000002</v>
      </c>
      <c r="G15" s="256">
        <f>Résultats!I300</f>
        <v>299421.9204</v>
      </c>
      <c r="H15" s="256">
        <f>Résultats!J300</f>
        <v>315316.44829999999</v>
      </c>
      <c r="I15" s="256">
        <f>Résultats!K300</f>
        <v>335103.01010000001</v>
      </c>
      <c r="J15" s="256">
        <f>Résultats!L300</f>
        <v>357437.95669999998</v>
      </c>
      <c r="K15" s="256">
        <f>Résultats!M300</f>
        <v>383049.06430000003</v>
      </c>
      <c r="L15" s="256">
        <f>Résultats!N300</f>
        <v>405923.96600000001</v>
      </c>
      <c r="M15" s="256">
        <f>Résultats!O300</f>
        <v>397378.99849999999</v>
      </c>
      <c r="N15" s="256">
        <f>Résultats!P300</f>
        <v>389740.7341</v>
      </c>
      <c r="O15" s="256">
        <f>Résultats!Q300</f>
        <v>380785.28700000001</v>
      </c>
      <c r="P15" s="256">
        <f>Résultats!R300</f>
        <v>367575.75640000001</v>
      </c>
      <c r="Q15" s="256">
        <f>Résultats!S300</f>
        <v>366596.2476</v>
      </c>
      <c r="R15" s="256">
        <f>Résultats!T300</f>
        <v>368077.21350000001</v>
      </c>
      <c r="S15" s="256">
        <f>Résultats!U300</f>
        <v>368617.89370000002</v>
      </c>
      <c r="T15" s="256">
        <f>Résultats!V300</f>
        <v>369279.5453</v>
      </c>
      <c r="U15" s="256">
        <f>Résultats!W300</f>
        <v>369781.35889999999</v>
      </c>
      <c r="V15" s="256">
        <f>Résultats!X300</f>
        <v>370202.27899999998</v>
      </c>
      <c r="W15" s="256">
        <f>Résultats!Y300</f>
        <v>370875.1716</v>
      </c>
      <c r="X15" s="256">
        <f>Résultats!Z300</f>
        <v>371837.9485</v>
      </c>
      <c r="Y15" s="256">
        <f>Résultats!AA300</f>
        <v>373131.52620000002</v>
      </c>
      <c r="Z15" s="256">
        <f>Résultats!AB300</f>
        <v>374505.77220000001</v>
      </c>
      <c r="AA15" s="256">
        <f>Résultats!AC300</f>
        <v>375945.78480000002</v>
      </c>
      <c r="AB15" s="256">
        <f>Résultats!AD300</f>
        <v>377456.3651</v>
      </c>
      <c r="AC15" s="256">
        <f>Résultats!AE300</f>
        <v>378964.81459999998</v>
      </c>
      <c r="AD15" s="256">
        <f>Résultats!AF300</f>
        <v>380433.81099999999</v>
      </c>
      <c r="AE15" s="256">
        <f>Résultats!AG300</f>
        <v>381849.38630000001</v>
      </c>
      <c r="AF15" s="256">
        <f>Résultats!AH300</f>
        <v>383223.19150000002</v>
      </c>
      <c r="AG15" s="256">
        <f>Résultats!AI300</f>
        <v>384564.90010000003</v>
      </c>
      <c r="AH15" s="256">
        <f>Résultats!AJ300</f>
        <v>385897.88589999999</v>
      </c>
      <c r="AI15" s="256">
        <f>Résultats!AK300</f>
        <v>387251.13429999998</v>
      </c>
      <c r="AJ15" s="256">
        <f>Résultats!AL300</f>
        <v>388647.05430000002</v>
      </c>
      <c r="AK15" s="256">
        <f>Résultats!AM300</f>
        <v>390100.45699999999</v>
      </c>
      <c r="AL15" s="256">
        <f>Résultats!AN300</f>
        <v>391567.44040000002</v>
      </c>
      <c r="AM15" s="256">
        <f>Résultats!AO300</f>
        <v>393097.8027</v>
      </c>
      <c r="AN15" s="256">
        <f>Résultats!AP300</f>
        <v>394701.61839999998</v>
      </c>
      <c r="AO15" s="256">
        <f>Résultats!AQ300</f>
        <v>396379.57299999997</v>
      </c>
      <c r="AP15" s="256">
        <f>Résultats!AR300</f>
        <v>398120.95199999999</v>
      </c>
      <c r="AQ15" s="256">
        <f>Résultats!AS300</f>
        <v>399899.43689999997</v>
      </c>
      <c r="AR15" s="256">
        <f>Résultats!AT300</f>
        <v>401717.70939999999</v>
      </c>
      <c r="AS15" s="256">
        <f>Résultats!AU300</f>
        <v>403570.73629999999</v>
      </c>
      <c r="AT15" s="256">
        <f>Résultats!AV300</f>
        <v>405452.92700000003</v>
      </c>
      <c r="AU15" s="257">
        <f>Résultats!AW300</f>
        <v>407375.12280000001</v>
      </c>
      <c r="AW15" t="s">
        <v>532</v>
      </c>
      <c r="AX15" s="299">
        <f>Q21/(Q18+Q15)</f>
        <v>0.84225731025183703</v>
      </c>
      <c r="AY15" s="299">
        <f>AA21/(AA18+AA15)</f>
        <v>0.83968335346518064</v>
      </c>
      <c r="AZ15" s="299">
        <f>AU21/(AU18+AU15)</f>
        <v>0.82763933105028553</v>
      </c>
    </row>
    <row r="16" spans="1:52" x14ac:dyDescent="0.25">
      <c r="B16" s="258" t="s">
        <v>496</v>
      </c>
      <c r="C16" s="259">
        <f>Résultats!E295</f>
        <v>163461.30420000001</v>
      </c>
      <c r="D16" s="212">
        <f>Résultats!F295</f>
        <v>168450.85130000001</v>
      </c>
      <c r="E16" s="212">
        <f>Résultats!G295</f>
        <v>175102.25930000001</v>
      </c>
      <c r="F16" s="212">
        <f>Résultats!H295</f>
        <v>184377.08840000001</v>
      </c>
      <c r="G16" s="212">
        <f>Résultats!I295</f>
        <v>191958.0405</v>
      </c>
      <c r="H16" s="212">
        <f>Résultats!J295</f>
        <v>200434.6243</v>
      </c>
      <c r="I16" s="212">
        <f>Résultats!K295</f>
        <v>214631.4149</v>
      </c>
      <c r="J16" s="212">
        <f>Résultats!L295</f>
        <v>230322.84169999999</v>
      </c>
      <c r="K16" s="212">
        <f>Résultats!M295</f>
        <v>246883.24789999999</v>
      </c>
      <c r="L16" s="212">
        <f>Résultats!N295</f>
        <v>260023.80989999999</v>
      </c>
      <c r="M16" s="212">
        <f>Résultats!O295</f>
        <v>260861.47659999999</v>
      </c>
      <c r="N16" s="212">
        <f>Résultats!P295</f>
        <v>258329.35269999999</v>
      </c>
      <c r="O16" s="212">
        <f>Résultats!Q295</f>
        <v>254212.92120000001</v>
      </c>
      <c r="P16" s="212">
        <f>Résultats!R295</f>
        <v>252983.95819999999</v>
      </c>
      <c r="Q16" s="212">
        <f>Résultats!S295</f>
        <v>251929.14490000001</v>
      </c>
      <c r="R16" s="212">
        <f>Résultats!T295</f>
        <v>253874.12669999999</v>
      </c>
      <c r="S16" s="212">
        <f>Résultats!U295</f>
        <v>254809.1372</v>
      </c>
      <c r="T16" s="212">
        <f>Résultats!V295</f>
        <v>255689.04810000001</v>
      </c>
      <c r="U16" s="212">
        <f>Résultats!W295</f>
        <v>256602.19630000001</v>
      </c>
      <c r="V16" s="212">
        <f>Résultats!X295</f>
        <v>257310.01980000001</v>
      </c>
      <c r="W16" s="212">
        <f>Résultats!Y295</f>
        <v>258252.8456</v>
      </c>
      <c r="X16" s="212">
        <f>Résultats!Z295</f>
        <v>259337.66560000001</v>
      </c>
      <c r="Y16" s="212">
        <f>Résultats!AA295</f>
        <v>260493.64780000001</v>
      </c>
      <c r="Z16" s="212">
        <f>Résultats!AB295</f>
        <v>261673.99189999999</v>
      </c>
      <c r="AA16" s="212">
        <f>Résultats!AC295</f>
        <v>262846.35450000002</v>
      </c>
      <c r="AB16" s="212">
        <f>Résultats!AD295</f>
        <v>264030.90169999999</v>
      </c>
      <c r="AC16" s="212">
        <f>Résultats!AE295</f>
        <v>265172.30349999998</v>
      </c>
      <c r="AD16" s="212">
        <f>Résultats!AF295</f>
        <v>266250.80900000001</v>
      </c>
      <c r="AE16" s="212">
        <f>Résultats!AG295</f>
        <v>267259.99839999998</v>
      </c>
      <c r="AF16" s="212">
        <f>Résultats!AH295</f>
        <v>268209.66859999998</v>
      </c>
      <c r="AG16" s="212">
        <f>Résultats!AI295</f>
        <v>269115.02179999999</v>
      </c>
      <c r="AH16" s="212">
        <f>Résultats!AJ295</f>
        <v>269996.07140000002</v>
      </c>
      <c r="AI16" s="212">
        <f>Résultats!AK295</f>
        <v>270888.24719999998</v>
      </c>
      <c r="AJ16" s="212">
        <f>Résultats!AL295</f>
        <v>271804.15139999997</v>
      </c>
      <c r="AK16" s="212">
        <f>Résultats!AM295</f>
        <v>272764.29119999998</v>
      </c>
      <c r="AL16" s="212">
        <f>Résultats!AN295</f>
        <v>273683.77309999999</v>
      </c>
      <c r="AM16" s="212">
        <f>Résultats!AO295</f>
        <v>274655.40419999999</v>
      </c>
      <c r="AN16" s="212">
        <f>Résultats!AP295</f>
        <v>275705.72110000002</v>
      </c>
      <c r="AO16" s="212">
        <f>Résultats!AQ295</f>
        <v>276835.21980000002</v>
      </c>
      <c r="AP16" s="212">
        <f>Résultats!AR295</f>
        <v>278041.60989999998</v>
      </c>
      <c r="AQ16" s="212">
        <f>Résultats!AS295</f>
        <v>279295.72769999999</v>
      </c>
      <c r="AR16" s="212">
        <f>Résultats!AT295</f>
        <v>280600.95909999998</v>
      </c>
      <c r="AS16" s="212">
        <f>Résultats!AU295</f>
        <v>281960.87560000003</v>
      </c>
      <c r="AT16" s="212">
        <f>Résultats!AV295</f>
        <v>283372.58110000001</v>
      </c>
      <c r="AU16" s="260">
        <f>Résultats!AW295</f>
        <v>284829.95500000002</v>
      </c>
    </row>
    <row r="17" spans="1:49" x14ac:dyDescent="0.25">
      <c r="B17" s="261" t="s">
        <v>497</v>
      </c>
      <c r="C17" s="262">
        <f>Résultats!E298</f>
        <v>47168.089010000003</v>
      </c>
      <c r="D17" s="263">
        <f>Résultats!F298</f>
        <v>49522.891580000003</v>
      </c>
      <c r="E17" s="263">
        <f>Résultats!G298</f>
        <v>49196.677179999999</v>
      </c>
      <c r="F17" s="263">
        <f>Résultats!H298</f>
        <v>50593.85557</v>
      </c>
      <c r="G17" s="263">
        <f>Résultats!I298</f>
        <v>51439.560019999997</v>
      </c>
      <c r="H17" s="263">
        <f>Résultats!J298</f>
        <v>52712.098570000002</v>
      </c>
      <c r="I17" s="263">
        <f>Résultats!K298</f>
        <v>53334.195290000003</v>
      </c>
      <c r="J17" s="263">
        <f>Résultats!L298</f>
        <v>54542.040070000003</v>
      </c>
      <c r="K17" s="263">
        <f>Résultats!M298</f>
        <v>56527.358189999999</v>
      </c>
      <c r="L17" s="263">
        <f>Résultats!N298</f>
        <v>57960.656430000003</v>
      </c>
      <c r="M17" s="263">
        <f>Résultats!O298</f>
        <v>56826.552150000003</v>
      </c>
      <c r="N17" s="263">
        <f>Résultats!P298</f>
        <v>56746.964399999997</v>
      </c>
      <c r="O17" s="263">
        <f>Résultats!Q298</f>
        <v>56844.234940000002</v>
      </c>
      <c r="P17" s="263">
        <f>Résultats!R298</f>
        <v>56036.444600000003</v>
      </c>
      <c r="Q17" s="263">
        <f>Résultats!S298</f>
        <v>56567.853900000002</v>
      </c>
      <c r="R17" s="263">
        <f>Résultats!T298</f>
        <v>56435.252990000001</v>
      </c>
      <c r="S17" s="263">
        <f>Résultats!U298</f>
        <v>56249.467389999998</v>
      </c>
      <c r="T17" s="263">
        <f>Résultats!V298</f>
        <v>56091.853609999998</v>
      </c>
      <c r="U17" s="263">
        <f>Résultats!W298</f>
        <v>55791.735390000002</v>
      </c>
      <c r="V17" s="263">
        <f>Résultats!X298</f>
        <v>55493.700449999997</v>
      </c>
      <c r="W17" s="263">
        <f>Résultats!Y298</f>
        <v>55244.4565</v>
      </c>
      <c r="X17" s="263">
        <f>Résultats!Z298</f>
        <v>55086.95693</v>
      </c>
      <c r="Y17" s="263">
        <f>Résultats!AA298</f>
        <v>55037.304080000002</v>
      </c>
      <c r="Z17" s="263">
        <f>Résultats!AB298</f>
        <v>55061.142209999998</v>
      </c>
      <c r="AA17" s="263">
        <f>Résultats!AC298</f>
        <v>55141.775739999997</v>
      </c>
      <c r="AB17" s="263">
        <f>Résultats!AD298</f>
        <v>55242.845970000002</v>
      </c>
      <c r="AC17" s="263">
        <f>Résultats!AE298</f>
        <v>55360.711130000003</v>
      </c>
      <c r="AD17" s="263">
        <f>Résultats!AF298</f>
        <v>55489.20377</v>
      </c>
      <c r="AE17" s="263">
        <f>Résultats!AG298</f>
        <v>55626.262450000002</v>
      </c>
      <c r="AF17" s="263">
        <f>Résultats!AH298</f>
        <v>55773.480159999999</v>
      </c>
      <c r="AG17" s="263">
        <f>Résultats!AI298</f>
        <v>55930.042079999999</v>
      </c>
      <c r="AH17" s="263">
        <f>Résultats!AJ298</f>
        <v>56098.338900000002</v>
      </c>
      <c r="AI17" s="263">
        <f>Résultats!AK298</f>
        <v>56273.934549999998</v>
      </c>
      <c r="AJ17" s="263">
        <f>Résultats!AL298</f>
        <v>56459.597750000001</v>
      </c>
      <c r="AK17" s="263">
        <f>Résultats!AM298</f>
        <v>56652.186150000001</v>
      </c>
      <c r="AL17" s="263">
        <f>Résultats!AN298</f>
        <v>56881.457759999998</v>
      </c>
      <c r="AM17" s="263">
        <f>Résultats!AO298</f>
        <v>57120.48947</v>
      </c>
      <c r="AN17" s="263">
        <f>Résultats!AP298</f>
        <v>57357.5556</v>
      </c>
      <c r="AO17" s="263">
        <f>Résultats!AQ298</f>
        <v>57589.751420000001</v>
      </c>
      <c r="AP17" s="263">
        <f>Résultats!AR298</f>
        <v>57811.665710000001</v>
      </c>
      <c r="AQ17" s="263">
        <f>Résultats!AS298</f>
        <v>58021.101519999997</v>
      </c>
      <c r="AR17" s="263">
        <f>Résultats!AT298</f>
        <v>58216.629860000001</v>
      </c>
      <c r="AS17" s="263">
        <f>Résultats!AU298</f>
        <v>58395.690280000003</v>
      </c>
      <c r="AT17" s="263">
        <f>Résultats!AV298</f>
        <v>58558.218719999997</v>
      </c>
      <c r="AU17" s="264">
        <f>Résultats!AW298</f>
        <v>58712.24338</v>
      </c>
      <c r="AW17" s="253"/>
    </row>
    <row r="18" spans="1:49" x14ac:dyDescent="0.25">
      <c r="B18" s="258" t="s">
        <v>498</v>
      </c>
      <c r="C18" s="259">
        <f>Résultats!E299</f>
        <v>580650.23010000004</v>
      </c>
      <c r="D18" s="212">
        <f>Résultats!F299</f>
        <v>598718.55559999996</v>
      </c>
      <c r="E18" s="212">
        <f>Résultats!G299</f>
        <v>601364.1801</v>
      </c>
      <c r="F18" s="212">
        <f>Résultats!H299</f>
        <v>618381.3811</v>
      </c>
      <c r="G18" s="212">
        <f>Résultats!I299</f>
        <v>629428.13009999995</v>
      </c>
      <c r="H18" s="212">
        <f>Résultats!J299</f>
        <v>643725.53639999998</v>
      </c>
      <c r="I18" s="212">
        <f>Résultats!K299</f>
        <v>659718.85930000001</v>
      </c>
      <c r="J18" s="212">
        <f>Résultats!L299</f>
        <v>680812.95140000002</v>
      </c>
      <c r="K18" s="212">
        <f>Résultats!M299</f>
        <v>707551.95990000002</v>
      </c>
      <c r="L18" s="212">
        <f>Résultats!N299</f>
        <v>726229.3763</v>
      </c>
      <c r="M18" s="212">
        <f>Résultats!O299</f>
        <v>720869.01179999998</v>
      </c>
      <c r="N18" s="212">
        <f>Résultats!P299</f>
        <v>719596.0061</v>
      </c>
      <c r="O18" s="212">
        <f>Résultats!Q299</f>
        <v>718118.07180000003</v>
      </c>
      <c r="P18" s="212">
        <f>Résultats!R299</f>
        <v>715330.4338</v>
      </c>
      <c r="Q18" s="212">
        <f>Résultats!S299</f>
        <v>718735.35270000005</v>
      </c>
      <c r="R18" s="212">
        <f>Résultats!T299</f>
        <v>721346.65890000004</v>
      </c>
      <c r="S18" s="212">
        <f>Résultats!U299</f>
        <v>721413.33440000005</v>
      </c>
      <c r="T18" s="212">
        <f>Résultats!V299</f>
        <v>721553.51619999995</v>
      </c>
      <c r="U18" s="212">
        <f>Résultats!W299</f>
        <v>720640.64300000004</v>
      </c>
      <c r="V18" s="212">
        <f>Résultats!X299</f>
        <v>719434.68640000001</v>
      </c>
      <c r="W18" s="212">
        <f>Résultats!Y299</f>
        <v>718854.29370000004</v>
      </c>
      <c r="X18" s="212">
        <f>Résultats!Z299</f>
        <v>719053.30099999998</v>
      </c>
      <c r="Y18" s="212">
        <f>Résultats!AA299</f>
        <v>720058.80489999999</v>
      </c>
      <c r="Z18" s="212">
        <f>Résultats!AB299</f>
        <v>721648.88910000003</v>
      </c>
      <c r="AA18" s="212">
        <f>Résultats!AC299</f>
        <v>723648.95479999995</v>
      </c>
      <c r="AB18" s="212">
        <f>Résultats!AD299</f>
        <v>725799.27780000004</v>
      </c>
      <c r="AC18" s="212">
        <f>Résultats!AE299</f>
        <v>728015.82369999995</v>
      </c>
      <c r="AD18" s="212">
        <f>Résultats!AF299</f>
        <v>730233.54</v>
      </c>
      <c r="AE18" s="212">
        <f>Résultats!AG299</f>
        <v>732431.98100000003</v>
      </c>
      <c r="AF18" s="212">
        <f>Résultats!AH299</f>
        <v>734634.2807</v>
      </c>
      <c r="AG18" s="212">
        <f>Résultats!AI299</f>
        <v>736855.47869999998</v>
      </c>
      <c r="AH18" s="212">
        <f>Résultats!AJ299</f>
        <v>739134.96039999998</v>
      </c>
      <c r="AI18" s="212">
        <f>Résultats!AK299</f>
        <v>741477.0845</v>
      </c>
      <c r="AJ18" s="212">
        <f>Résultats!AL299</f>
        <v>743917.94389999995</v>
      </c>
      <c r="AK18" s="212">
        <f>Résultats!AM299</f>
        <v>746457.94640000002</v>
      </c>
      <c r="AL18" s="212">
        <f>Résultats!AN299</f>
        <v>749226.17009999999</v>
      </c>
      <c r="AM18" s="212">
        <f>Résultats!AO299</f>
        <v>752126.69090000005</v>
      </c>
      <c r="AN18" s="212">
        <f>Résultats!AP299</f>
        <v>755100.48329999996</v>
      </c>
      <c r="AO18" s="212">
        <f>Résultats!AQ299</f>
        <v>758125.48389999999</v>
      </c>
      <c r="AP18" s="212">
        <f>Résultats!AR299</f>
        <v>761160.12109999999</v>
      </c>
      <c r="AQ18" s="212">
        <f>Résultats!AS299</f>
        <v>764152.67709999997</v>
      </c>
      <c r="AR18" s="212">
        <f>Résultats!AT299</f>
        <v>767097.53799999994</v>
      </c>
      <c r="AS18" s="212">
        <f>Résultats!AU299</f>
        <v>769980.00459999999</v>
      </c>
      <c r="AT18" s="212">
        <f>Résultats!AV299</f>
        <v>772796.15090000001</v>
      </c>
      <c r="AU18" s="260">
        <f>Résultats!AW299</f>
        <v>775597.26320000004</v>
      </c>
    </row>
    <row r="19" spans="1:49" x14ac:dyDescent="0.25">
      <c r="B19" s="258" t="s">
        <v>499</v>
      </c>
      <c r="C19" s="259">
        <f>Résultats!E296</f>
        <v>533482.14110000001</v>
      </c>
      <c r="D19" s="212">
        <f>Résultats!F296</f>
        <v>549204.35840000003</v>
      </c>
      <c r="E19" s="212">
        <f>Résultats!G296</f>
        <v>552179.51619999995</v>
      </c>
      <c r="F19" s="212">
        <f>Résultats!H296</f>
        <v>567799.87899999996</v>
      </c>
      <c r="G19" s="212">
        <f>Résultats!I296</f>
        <v>578001.18000000005</v>
      </c>
      <c r="H19" s="212">
        <f>Résultats!J296</f>
        <v>591026.44609999994</v>
      </c>
      <c r="I19" s="212">
        <f>Résultats!K296</f>
        <v>606402.80350000004</v>
      </c>
      <c r="J19" s="212">
        <f>Résultats!L296</f>
        <v>626292.09239999996</v>
      </c>
      <c r="K19" s="212">
        <f>Résultats!M296</f>
        <v>651046.85089999996</v>
      </c>
      <c r="L19" s="212">
        <f>Résultats!N296</f>
        <v>668291.58889999997</v>
      </c>
      <c r="M19" s="212">
        <f>Résultats!O296</f>
        <v>664069.9118</v>
      </c>
      <c r="N19" s="212">
        <f>Résultats!P296</f>
        <v>662876.44949999999</v>
      </c>
      <c r="O19" s="212">
        <f>Résultats!Q296</f>
        <v>661301.62540000002</v>
      </c>
      <c r="P19" s="212">
        <f>Résultats!R296</f>
        <v>659324.99950000003</v>
      </c>
      <c r="Q19" s="212">
        <f>Résultats!S296</f>
        <v>662199.32949999999</v>
      </c>
      <c r="R19" s="212">
        <f>Résultats!T296</f>
        <v>662839.35089999996</v>
      </c>
      <c r="S19" s="212">
        <f>Résultats!U296</f>
        <v>662429.21149999998</v>
      </c>
      <c r="T19" s="212">
        <f>Résultats!V296</f>
        <v>662064.35470000003</v>
      </c>
      <c r="U19" s="212">
        <f>Résultats!W296</f>
        <v>660795.2818</v>
      </c>
      <c r="V19" s="212">
        <f>Résultats!X296</f>
        <v>659234.9878</v>
      </c>
      <c r="W19" s="212">
        <f>Résultats!Y296</f>
        <v>658249.46669999999</v>
      </c>
      <c r="X19" s="212">
        <f>Résultats!Z296</f>
        <v>657946.5074</v>
      </c>
      <c r="Y19" s="212">
        <f>Résultats!AA296</f>
        <v>658334.74010000005</v>
      </c>
      <c r="Z19" s="212">
        <f>Résultats!AB296</f>
        <v>659226.7574</v>
      </c>
      <c r="AA19" s="212">
        <f>Résultats!AC296</f>
        <v>660465.04390000005</v>
      </c>
      <c r="AB19" s="212">
        <f>Résultats!AD296</f>
        <v>661828.27879999997</v>
      </c>
      <c r="AC19" s="212">
        <f>Résultats!AE296</f>
        <v>663236.7611</v>
      </c>
      <c r="AD19" s="212">
        <f>Résultats!AF296</f>
        <v>664632.34510000004</v>
      </c>
      <c r="AE19" s="212">
        <f>Résultats!AG296</f>
        <v>665996.96299999999</v>
      </c>
      <c r="AF19" s="212">
        <f>Résultats!AH296</f>
        <v>667351.86309999996</v>
      </c>
      <c r="AG19" s="212">
        <f>Résultats!AI296</f>
        <v>668712.6557</v>
      </c>
      <c r="AH19" s="212">
        <f>Résultats!AJ296</f>
        <v>670115.60939999996</v>
      </c>
      <c r="AI19" s="212">
        <f>Résultats!AK296</f>
        <v>671569.28949999996</v>
      </c>
      <c r="AJ19" s="212">
        <f>Résultats!AL296</f>
        <v>673106.16170000006</v>
      </c>
      <c r="AK19" s="212">
        <f>Résultats!AM296</f>
        <v>674729.50529999996</v>
      </c>
      <c r="AL19" s="212">
        <f>Résultats!AN296</f>
        <v>676535.67689999996</v>
      </c>
      <c r="AM19" s="212">
        <f>Résultats!AO296</f>
        <v>678457.17039999994</v>
      </c>
      <c r="AN19" s="212">
        <f>Résultats!AP296</f>
        <v>680447.67760000005</v>
      </c>
      <c r="AO19" s="212">
        <f>Résultats!AQ296</f>
        <v>682488.36640000006</v>
      </c>
      <c r="AP19" s="212">
        <f>Résultats!AR296</f>
        <v>684543.96329999994</v>
      </c>
      <c r="AQ19" s="212">
        <f>Résultats!AS296</f>
        <v>686566.24560000002</v>
      </c>
      <c r="AR19" s="212">
        <f>Résultats!AT296</f>
        <v>688551.28980000003</v>
      </c>
      <c r="AS19" s="212">
        <f>Résultats!AU296</f>
        <v>690487.48659999995</v>
      </c>
      <c r="AT19" s="212">
        <f>Résultats!AV296</f>
        <v>692371.25089999998</v>
      </c>
      <c r="AU19" s="260">
        <f>Résultats!AW296</f>
        <v>694244.51919999998</v>
      </c>
    </row>
    <row r="20" spans="1:49" x14ac:dyDescent="0.25">
      <c r="B20" s="261" t="s">
        <v>500</v>
      </c>
      <c r="C20" s="262">
        <f>Résultats!E297</f>
        <v>85388.794389999995</v>
      </c>
      <c r="D20" s="263">
        <f>Résultats!F297</f>
        <v>94596.243409999995</v>
      </c>
      <c r="E20" s="263">
        <f>Résultats!G297</f>
        <v>97301.128209999995</v>
      </c>
      <c r="F20" s="263">
        <f>Résultats!H297</f>
        <v>103585.0487</v>
      </c>
      <c r="G20" s="263">
        <f>Résultats!I297</f>
        <v>107649.8798</v>
      </c>
      <c r="H20" s="263">
        <f>Résultats!J297</f>
        <v>115098.12360000001</v>
      </c>
      <c r="I20" s="263">
        <f>Résultats!K297</f>
        <v>120718.1811</v>
      </c>
      <c r="J20" s="263">
        <f>Résultats!L297</f>
        <v>127389.7032</v>
      </c>
      <c r="K20" s="263">
        <f>Résultats!M297</f>
        <v>136460.098</v>
      </c>
      <c r="L20" s="263">
        <f>Résultats!N297</f>
        <v>146225.9117</v>
      </c>
      <c r="M20" s="263">
        <f>Résultats!O297</f>
        <v>137047.2023</v>
      </c>
      <c r="N20" s="263">
        <f>Résultats!P297</f>
        <v>131965.4007</v>
      </c>
      <c r="O20" s="263">
        <f>Résultats!Q297</f>
        <v>127132.8677</v>
      </c>
      <c r="P20" s="263">
        <f>Résultats!R297</f>
        <v>115470.9437</v>
      </c>
      <c r="Q20" s="263">
        <f>Résultats!S297</f>
        <v>115544.82369999999</v>
      </c>
      <c r="R20" s="263">
        <f>Résultats!T297</f>
        <v>115089.7313</v>
      </c>
      <c r="S20" s="263">
        <f>Résultats!U297</f>
        <v>114698.6891</v>
      </c>
      <c r="T20" s="263">
        <f>Résultats!V297</f>
        <v>114483.15119999999</v>
      </c>
      <c r="U20" s="263">
        <f>Résultats!W297</f>
        <v>114075.04399999999</v>
      </c>
      <c r="V20" s="263">
        <f>Résultats!X297</f>
        <v>113790.2509</v>
      </c>
      <c r="W20" s="263">
        <f>Résultats!Y297</f>
        <v>113523.37420000001</v>
      </c>
      <c r="X20" s="263">
        <f>Résultats!Z297</f>
        <v>113404.75380000001</v>
      </c>
      <c r="Y20" s="263">
        <f>Résultats!AA297</f>
        <v>113545.902</v>
      </c>
      <c r="Z20" s="263">
        <f>Résultats!AB297</f>
        <v>113743.4553</v>
      </c>
      <c r="AA20" s="263">
        <f>Résultats!AC297</f>
        <v>114014.7841</v>
      </c>
      <c r="AB20" s="263">
        <f>Résultats!AD297</f>
        <v>114344.59849999999</v>
      </c>
      <c r="AC20" s="263">
        <f>Résultats!AE297</f>
        <v>114715.36569999999</v>
      </c>
      <c r="AD20" s="263">
        <f>Résultats!AF297</f>
        <v>115109.4498</v>
      </c>
      <c r="AE20" s="263">
        <f>Résultats!AG297</f>
        <v>115519.2852</v>
      </c>
      <c r="AF20" s="263">
        <f>Résultats!AH297</f>
        <v>115946.7666</v>
      </c>
      <c r="AG20" s="263">
        <f>Résultats!AI297</f>
        <v>116386.39629999999</v>
      </c>
      <c r="AH20" s="263">
        <f>Résultats!AJ297</f>
        <v>116841.59510000001</v>
      </c>
      <c r="AI20" s="263">
        <f>Résultats!AK297</f>
        <v>117305.9816</v>
      </c>
      <c r="AJ20" s="263">
        <f>Résultats!AL297</f>
        <v>117789.4192</v>
      </c>
      <c r="AK20" s="263">
        <f>Résultats!AM297</f>
        <v>118286.24099999999</v>
      </c>
      <c r="AL20" s="263">
        <f>Résultats!AN297</f>
        <v>118837.3835</v>
      </c>
      <c r="AM20" s="263">
        <f>Résultats!AO297</f>
        <v>119399.8999</v>
      </c>
      <c r="AN20" s="263">
        <f>Résultats!AP297</f>
        <v>119957.3348</v>
      </c>
      <c r="AO20" s="263">
        <f>Résultats!AQ297</f>
        <v>120509.8887</v>
      </c>
      <c r="AP20" s="263">
        <f>Résultats!AR297</f>
        <v>121049.11990000001</v>
      </c>
      <c r="AQ20" s="263">
        <f>Résultats!AS297</f>
        <v>121577.8201</v>
      </c>
      <c r="AR20" s="263">
        <f>Résultats!AT297</f>
        <v>122095.2977</v>
      </c>
      <c r="AS20" s="263">
        <f>Résultats!AU297</f>
        <v>122592.947</v>
      </c>
      <c r="AT20" s="263">
        <f>Résultats!AV297</f>
        <v>123068.0716</v>
      </c>
      <c r="AU20" s="264">
        <f>Résultats!AW297</f>
        <v>123537.65150000001</v>
      </c>
    </row>
    <row r="21" spans="1:49" x14ac:dyDescent="0.25">
      <c r="B21" s="249" t="s">
        <v>501</v>
      </c>
      <c r="C21" s="250">
        <f t="shared" ref="C21:AU21" si="3">C16+C19</f>
        <v>696943.44530000002</v>
      </c>
      <c r="D21" s="251">
        <f t="shared" si="3"/>
        <v>717655.20970000001</v>
      </c>
      <c r="E21" s="251">
        <f t="shared" si="3"/>
        <v>727281.77549999999</v>
      </c>
      <c r="F21" s="251">
        <f t="shared" si="3"/>
        <v>752176.96739999996</v>
      </c>
      <c r="G21" s="251">
        <f t="shared" si="3"/>
        <v>769959.22050000005</v>
      </c>
      <c r="H21" s="251">
        <f t="shared" si="3"/>
        <v>791461.07039999997</v>
      </c>
      <c r="I21" s="251">
        <f t="shared" si="3"/>
        <v>821034.21840000001</v>
      </c>
      <c r="J21" s="251">
        <f t="shared" si="3"/>
        <v>856614.93409999995</v>
      </c>
      <c r="K21" s="251">
        <f t="shared" si="3"/>
        <v>897930.09879999992</v>
      </c>
      <c r="L21" s="251">
        <f t="shared" si="3"/>
        <v>928315.39879999997</v>
      </c>
      <c r="M21" s="251">
        <f t="shared" si="3"/>
        <v>924931.38840000005</v>
      </c>
      <c r="N21" s="251">
        <f t="shared" si="3"/>
        <v>921205.80220000003</v>
      </c>
      <c r="O21" s="251">
        <f t="shared" si="3"/>
        <v>915514.5466</v>
      </c>
      <c r="P21" s="251">
        <f t="shared" si="3"/>
        <v>912308.95770000003</v>
      </c>
      <c r="Q21" s="251">
        <f t="shared" si="3"/>
        <v>914128.47439999995</v>
      </c>
      <c r="R21" s="251">
        <f t="shared" si="3"/>
        <v>916713.47759999998</v>
      </c>
      <c r="S21" s="251">
        <f t="shared" si="3"/>
        <v>917238.34869999997</v>
      </c>
      <c r="T21" s="251">
        <f t="shared" si="3"/>
        <v>917753.40280000004</v>
      </c>
      <c r="U21" s="251">
        <f t="shared" si="3"/>
        <v>917397.47809999995</v>
      </c>
      <c r="V21" s="251">
        <f t="shared" si="3"/>
        <v>916545.00760000001</v>
      </c>
      <c r="W21" s="251">
        <f t="shared" si="3"/>
        <v>916502.31229999999</v>
      </c>
      <c r="X21" s="251">
        <f t="shared" si="3"/>
        <v>917284.17299999995</v>
      </c>
      <c r="Y21" s="251">
        <f t="shared" si="3"/>
        <v>918828.38790000009</v>
      </c>
      <c r="Z21" s="251">
        <f t="shared" si="3"/>
        <v>920900.74930000002</v>
      </c>
      <c r="AA21" s="251">
        <f t="shared" si="3"/>
        <v>923311.39840000006</v>
      </c>
      <c r="AB21" s="251">
        <f t="shared" si="3"/>
        <v>925859.18050000002</v>
      </c>
      <c r="AC21" s="251">
        <f t="shared" si="3"/>
        <v>928409.06459999993</v>
      </c>
      <c r="AD21" s="251">
        <f t="shared" si="3"/>
        <v>930883.15410000004</v>
      </c>
      <c r="AE21" s="251">
        <f t="shared" si="3"/>
        <v>933256.96139999991</v>
      </c>
      <c r="AF21" s="251">
        <f t="shared" si="3"/>
        <v>935561.53169999993</v>
      </c>
      <c r="AG21" s="251">
        <f t="shared" si="3"/>
        <v>937827.67749999999</v>
      </c>
      <c r="AH21" s="251">
        <f t="shared" si="3"/>
        <v>940111.68079999997</v>
      </c>
      <c r="AI21" s="251">
        <f t="shared" si="3"/>
        <v>942457.53669999994</v>
      </c>
      <c r="AJ21" s="251">
        <f t="shared" si="3"/>
        <v>944910.31310000003</v>
      </c>
      <c r="AK21" s="251">
        <f t="shared" si="3"/>
        <v>947493.79649999994</v>
      </c>
      <c r="AL21" s="251">
        <f t="shared" si="3"/>
        <v>950219.45</v>
      </c>
      <c r="AM21" s="251">
        <f t="shared" si="3"/>
        <v>953112.57459999993</v>
      </c>
      <c r="AN21" s="251">
        <f t="shared" si="3"/>
        <v>956153.39870000002</v>
      </c>
      <c r="AO21" s="251">
        <f t="shared" si="3"/>
        <v>959323.58620000002</v>
      </c>
      <c r="AP21" s="251">
        <f t="shared" si="3"/>
        <v>962585.57319999998</v>
      </c>
      <c r="AQ21" s="251">
        <f t="shared" si="3"/>
        <v>965861.97329999995</v>
      </c>
      <c r="AR21" s="251">
        <f t="shared" si="3"/>
        <v>969152.24890000001</v>
      </c>
      <c r="AS21" s="251">
        <f t="shared" si="3"/>
        <v>972448.36219999997</v>
      </c>
      <c r="AT21" s="251">
        <f t="shared" si="3"/>
        <v>975743.83199999994</v>
      </c>
      <c r="AU21" s="252">
        <f t="shared" si="3"/>
        <v>979074.47420000006</v>
      </c>
      <c r="AW21" s="253"/>
    </row>
    <row r="22" spans="1:49" x14ac:dyDescent="0.2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2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2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f t="shared" si="4"/>
        <v>0</v>
      </c>
      <c r="Q24" s="247">
        <f t="shared" si="4"/>
        <v>0</v>
      </c>
      <c r="R24" s="247">
        <f t="shared" si="4"/>
        <v>0</v>
      </c>
      <c r="S24" s="247">
        <f t="shared" si="4"/>
        <v>0</v>
      </c>
      <c r="T24" s="247">
        <f t="shared" si="4"/>
        <v>0</v>
      </c>
      <c r="U24" s="247">
        <f t="shared" si="4"/>
        <v>726.70019999984652</v>
      </c>
      <c r="V24" s="247">
        <f t="shared" si="4"/>
        <v>1942.0868999999948</v>
      </c>
      <c r="W24" s="247">
        <f t="shared" si="4"/>
        <v>3365.0387000001501</v>
      </c>
      <c r="X24" s="247">
        <f t="shared" si="4"/>
        <v>4830.5384999997914</v>
      </c>
      <c r="Y24" s="247">
        <f t="shared" si="4"/>
        <v>6245.875299999956</v>
      </c>
      <c r="Z24" s="247">
        <f t="shared" si="4"/>
        <v>7558.7224000000861</v>
      </c>
      <c r="AA24" s="247">
        <f t="shared" si="4"/>
        <v>8534.2697000000626</v>
      </c>
      <c r="AB24" s="247">
        <f t="shared" si="4"/>
        <v>9355.34039999987</v>
      </c>
      <c r="AC24" s="247">
        <f t="shared" si="4"/>
        <v>10042.902299999958</v>
      </c>
      <c r="AD24" s="247">
        <f t="shared" si="4"/>
        <v>10681.965700000059</v>
      </c>
      <c r="AE24" s="247">
        <f t="shared" si="4"/>
        <v>11290.452399999835</v>
      </c>
      <c r="AF24" s="247">
        <f t="shared" si="4"/>
        <v>11875.06100000022</v>
      </c>
      <c r="AG24" s="247">
        <f t="shared" si="4"/>
        <v>12447.766999999993</v>
      </c>
      <c r="AH24" s="247">
        <f t="shared" si="4"/>
        <v>13016.083700000308</v>
      </c>
      <c r="AI24" s="247">
        <f t="shared" si="4"/>
        <v>13577.869200000074</v>
      </c>
      <c r="AJ24" s="247">
        <f t="shared" si="4"/>
        <v>14132.967499999795</v>
      </c>
      <c r="AK24" s="247">
        <f t="shared" si="4"/>
        <v>14678.437699999893</v>
      </c>
      <c r="AL24" s="247">
        <f t="shared" si="4"/>
        <v>15121.789399999892</v>
      </c>
      <c r="AM24" s="247">
        <f t="shared" si="4"/>
        <v>15536.09039999987</v>
      </c>
      <c r="AN24" s="247">
        <f t="shared" si="4"/>
        <v>15915.776199999964</v>
      </c>
      <c r="AO24" s="247">
        <f t="shared" si="4"/>
        <v>16272.775799999945</v>
      </c>
      <c r="AP24" s="247">
        <f t="shared" si="4"/>
        <v>16611.567599999718</v>
      </c>
      <c r="AQ24" s="247">
        <f t="shared" si="4"/>
        <v>16944.221300000092</v>
      </c>
      <c r="AR24" s="247">
        <f t="shared" si="4"/>
        <v>17273.567200000165</v>
      </c>
      <c r="AS24" s="247">
        <f t="shared" si="4"/>
        <v>17594.928599999985</v>
      </c>
      <c r="AT24" s="247">
        <f t="shared" si="4"/>
        <v>17904.006699999794</v>
      </c>
      <c r="AU24" s="247">
        <f t="shared" si="4"/>
        <v>18193.886299999896</v>
      </c>
      <c r="AV24" s="268"/>
    </row>
    <row r="25" spans="1:49" x14ac:dyDescent="0.2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0</v>
      </c>
      <c r="I25" s="251">
        <f t="shared" si="4"/>
        <v>0</v>
      </c>
      <c r="J25" s="251">
        <f t="shared" si="4"/>
        <v>0</v>
      </c>
      <c r="K25" s="251">
        <f t="shared" si="4"/>
        <v>0</v>
      </c>
      <c r="L25" s="251">
        <f t="shared" si="4"/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0</v>
      </c>
      <c r="R25" s="251">
        <f t="shared" si="4"/>
        <v>0</v>
      </c>
      <c r="S25" s="251">
        <f t="shared" si="4"/>
        <v>0</v>
      </c>
      <c r="T25" s="251">
        <f t="shared" si="4"/>
        <v>0</v>
      </c>
      <c r="U25" s="251">
        <f t="shared" si="4"/>
        <v>49.821599999966566</v>
      </c>
      <c r="V25" s="251">
        <f t="shared" si="4"/>
        <v>163.83470000000671</v>
      </c>
      <c r="W25" s="251">
        <f t="shared" si="4"/>
        <v>295.09799999999814</v>
      </c>
      <c r="X25" s="251">
        <f t="shared" si="4"/>
        <v>438.29670000000624</v>
      </c>
      <c r="Y25" s="251">
        <f t="shared" si="4"/>
        <v>595.24589999997988</v>
      </c>
      <c r="Z25" s="251">
        <f t="shared" si="4"/>
        <v>763.45819999999367</v>
      </c>
      <c r="AA25" s="251">
        <f t="shared" si="4"/>
        <v>923.99119999998948</v>
      </c>
      <c r="AB25" s="251">
        <f t="shared" si="4"/>
        <v>1069.3854000000283</v>
      </c>
      <c r="AC25" s="251">
        <f t="shared" si="4"/>
        <v>1180.0803999999771</v>
      </c>
      <c r="AD25" s="251">
        <f t="shared" si="4"/>
        <v>1298.7224000000278</v>
      </c>
      <c r="AE25" s="251">
        <f t="shared" si="4"/>
        <v>1427.0577000000048</v>
      </c>
      <c r="AF25" s="251">
        <f t="shared" si="4"/>
        <v>1565.3325999999652</v>
      </c>
      <c r="AG25" s="251">
        <f t="shared" si="4"/>
        <v>1714.6873999999953</v>
      </c>
      <c r="AH25" s="251">
        <f t="shared" si="4"/>
        <v>1875.9530000000377</v>
      </c>
      <c r="AI25" s="251">
        <f t="shared" si="4"/>
        <v>2047.4618000000482</v>
      </c>
      <c r="AJ25" s="251">
        <f t="shared" si="4"/>
        <v>2227.7444999999716</v>
      </c>
      <c r="AK25" s="251">
        <f t="shared" si="4"/>
        <v>2414.4216000000015</v>
      </c>
      <c r="AL25" s="251">
        <f t="shared" si="4"/>
        <v>2615.1849999999977</v>
      </c>
      <c r="AM25" s="251">
        <f t="shared" si="4"/>
        <v>2848.929700000037</v>
      </c>
      <c r="AN25" s="251">
        <f t="shared" si="4"/>
        <v>3088.6798999999883</v>
      </c>
      <c r="AO25" s="251">
        <f t="shared" si="4"/>
        <v>3332.4174999999814</v>
      </c>
      <c r="AP25" s="251">
        <f t="shared" si="4"/>
        <v>3577.5505999999586</v>
      </c>
      <c r="AQ25" s="251">
        <f t="shared" si="4"/>
        <v>3821.985800000024</v>
      </c>
      <c r="AR25" s="251">
        <f t="shared" si="4"/>
        <v>4066.8059999999823</v>
      </c>
      <c r="AS25" s="251">
        <f t="shared" si="4"/>
        <v>4310.4620000000577</v>
      </c>
      <c r="AT25" s="251">
        <f t="shared" si="4"/>
        <v>4552.5834999999497</v>
      </c>
      <c r="AU25" s="251">
        <f t="shared" si="4"/>
        <v>4793.0844999999972</v>
      </c>
      <c r="AV25" s="268"/>
    </row>
    <row r="26" spans="1:49" x14ac:dyDescent="0.2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0</v>
      </c>
      <c r="I26" s="256">
        <f t="shared" si="6"/>
        <v>0</v>
      </c>
      <c r="J26" s="256">
        <f t="shared" si="6"/>
        <v>0</v>
      </c>
      <c r="K26" s="256">
        <f t="shared" si="6"/>
        <v>0</v>
      </c>
      <c r="L26" s="256">
        <f t="shared" si="6"/>
        <v>0</v>
      </c>
      <c r="M26" s="256">
        <f t="shared" si="6"/>
        <v>0</v>
      </c>
      <c r="N26" s="256">
        <f t="shared" si="6"/>
        <v>0</v>
      </c>
      <c r="O26" s="256">
        <f t="shared" si="6"/>
        <v>0</v>
      </c>
      <c r="P26" s="256">
        <f t="shared" si="6"/>
        <v>0</v>
      </c>
      <c r="Q26" s="256">
        <f t="shared" si="6"/>
        <v>0</v>
      </c>
      <c r="R26" s="256">
        <f t="shared" si="6"/>
        <v>0</v>
      </c>
      <c r="S26" s="256">
        <f t="shared" si="6"/>
        <v>0</v>
      </c>
      <c r="T26" s="256">
        <f t="shared" si="6"/>
        <v>0</v>
      </c>
      <c r="U26" s="256">
        <f t="shared" si="6"/>
        <v>-87.439290000023902</v>
      </c>
      <c r="V26" s="256">
        <f t="shared" si="6"/>
        <v>-75.821329999998852</v>
      </c>
      <c r="W26" s="256">
        <f t="shared" si="6"/>
        <v>24.884849999987637</v>
      </c>
      <c r="X26" s="256">
        <f t="shared" si="6"/>
        <v>179.20131999998557</v>
      </c>
      <c r="Y26" s="256">
        <f t="shared" si="6"/>
        <v>358.63805000000866</v>
      </c>
      <c r="Z26" s="256">
        <f t="shared" si="6"/>
        <v>542.05096000000776</v>
      </c>
      <c r="AA26" s="256">
        <f t="shared" si="6"/>
        <v>744.82576999998855</v>
      </c>
      <c r="AB26" s="256">
        <f t="shared" si="6"/>
        <v>886.15579000000434</v>
      </c>
      <c r="AC26" s="256">
        <f t="shared" si="6"/>
        <v>997.71029000003909</v>
      </c>
      <c r="AD26" s="256">
        <f t="shared" si="6"/>
        <v>1091.0292899999986</v>
      </c>
      <c r="AE26" s="256">
        <f t="shared" si="6"/>
        <v>1174.7028600000413</v>
      </c>
      <c r="AF26" s="256">
        <f t="shared" si="6"/>
        <v>1252.9461600000359</v>
      </c>
      <c r="AG26" s="256">
        <f t="shared" si="6"/>
        <v>1326.1654499999859</v>
      </c>
      <c r="AH26" s="256">
        <f t="shared" si="6"/>
        <v>1396.0189300000129</v>
      </c>
      <c r="AI26" s="256">
        <f t="shared" si="6"/>
        <v>1463.9449699999896</v>
      </c>
      <c r="AJ26" s="256">
        <f t="shared" si="6"/>
        <v>1529.6938900000532</v>
      </c>
      <c r="AK26" s="256">
        <f t="shared" si="6"/>
        <v>1593.2548800000004</v>
      </c>
      <c r="AL26" s="256">
        <f t="shared" si="6"/>
        <v>1673.0681300000288</v>
      </c>
      <c r="AM26" s="256">
        <f t="shared" si="6"/>
        <v>1735.5256700000027</v>
      </c>
      <c r="AN26" s="256">
        <f t="shared" si="6"/>
        <v>1784.1002799999478</v>
      </c>
      <c r="AO26" s="256">
        <f t="shared" si="6"/>
        <v>1823.2004299999826</v>
      </c>
      <c r="AP26" s="256">
        <f t="shared" si="6"/>
        <v>1855.8029400000451</v>
      </c>
      <c r="AQ26" s="256">
        <f t="shared" si="6"/>
        <v>1882.0070499999929</v>
      </c>
      <c r="AR26" s="256">
        <f t="shared" si="6"/>
        <v>1905.7546200000288</v>
      </c>
      <c r="AS26" s="256">
        <f t="shared" si="6"/>
        <v>1928.5874899999471</v>
      </c>
      <c r="AT26" s="256">
        <f t="shared" si="6"/>
        <v>1950.6829499999658</v>
      </c>
      <c r="AU26" s="256">
        <f t="shared" si="6"/>
        <v>1972.4287699999913</v>
      </c>
      <c r="AV26" s="268"/>
    </row>
    <row r="27" spans="1:49" x14ac:dyDescent="0.2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0</v>
      </c>
      <c r="I27" s="212">
        <f t="shared" si="7"/>
        <v>0</v>
      </c>
      <c r="J27" s="212">
        <f t="shared" si="7"/>
        <v>0</v>
      </c>
      <c r="K27" s="212">
        <f t="shared" si="7"/>
        <v>0</v>
      </c>
      <c r="L27" s="212">
        <f t="shared" si="7"/>
        <v>0</v>
      </c>
      <c r="M27" s="212">
        <f t="shared" si="7"/>
        <v>0</v>
      </c>
      <c r="N27" s="212">
        <f t="shared" si="7"/>
        <v>0</v>
      </c>
      <c r="O27" s="212">
        <f t="shared" si="7"/>
        <v>0</v>
      </c>
      <c r="P27" s="212">
        <f t="shared" si="7"/>
        <v>0</v>
      </c>
      <c r="Q27" s="212">
        <f t="shared" si="7"/>
        <v>0</v>
      </c>
      <c r="R27" s="212">
        <f t="shared" si="7"/>
        <v>0</v>
      </c>
      <c r="S27" s="212">
        <f t="shared" si="7"/>
        <v>0</v>
      </c>
      <c r="T27" s="212">
        <f t="shared" si="7"/>
        <v>0</v>
      </c>
      <c r="U27" s="212">
        <f t="shared" si="7"/>
        <v>-229.76020000001881</v>
      </c>
      <c r="V27" s="212">
        <f t="shared" si="7"/>
        <v>-399.44180000000051</v>
      </c>
      <c r="W27" s="212">
        <f t="shared" si="7"/>
        <v>-482.71170000001439</v>
      </c>
      <c r="X27" s="212">
        <f t="shared" si="7"/>
        <v>-499.77110000001267</v>
      </c>
      <c r="Y27" s="212">
        <f t="shared" si="7"/>
        <v>-472.76269999999204</v>
      </c>
      <c r="Z27" s="212">
        <f t="shared" si="7"/>
        <v>-421.56489999999758</v>
      </c>
      <c r="AA27" s="212">
        <f t="shared" si="7"/>
        <v>-289.98560000001453</v>
      </c>
      <c r="AB27" s="212">
        <f t="shared" si="7"/>
        <v>-216.16169999999693</v>
      </c>
      <c r="AC27" s="212">
        <f t="shared" si="7"/>
        <v>-165.59219999995548</v>
      </c>
      <c r="AD27" s="212">
        <f t="shared" si="7"/>
        <v>-129.61269999999786</v>
      </c>
      <c r="AE27" s="212">
        <f t="shared" si="7"/>
        <v>-99.637499999953434</v>
      </c>
      <c r="AF27" s="212">
        <f t="shared" si="7"/>
        <v>-71.234499999962281</v>
      </c>
      <c r="AG27" s="212">
        <f t="shared" si="7"/>
        <v>-45.642500000016298</v>
      </c>
      <c r="AH27" s="212">
        <f t="shared" si="7"/>
        <v>-21.806099999987055</v>
      </c>
      <c r="AI27" s="212">
        <f t="shared" si="7"/>
        <v>2.3575999999884516</v>
      </c>
      <c r="AJ27" s="212">
        <f t="shared" si="7"/>
        <v>26.257200000050943</v>
      </c>
      <c r="AK27" s="212">
        <f t="shared" si="7"/>
        <v>50.045400000002701</v>
      </c>
      <c r="AL27" s="212">
        <f t="shared" si="7"/>
        <v>114.16720000002533</v>
      </c>
      <c r="AM27" s="212">
        <f t="shared" si="7"/>
        <v>166.21090000000549</v>
      </c>
      <c r="AN27" s="212">
        <f t="shared" si="7"/>
        <v>207.08589999994729</v>
      </c>
      <c r="AO27" s="212">
        <f t="shared" si="7"/>
        <v>240.2729999999865</v>
      </c>
      <c r="AP27" s="212">
        <f t="shared" si="7"/>
        <v>268.56100000004517</v>
      </c>
      <c r="AQ27" s="212">
        <f t="shared" si="7"/>
        <v>289.6357999999891</v>
      </c>
      <c r="AR27" s="212">
        <f t="shared" si="7"/>
        <v>308.43440000002738</v>
      </c>
      <c r="AS27" s="212">
        <f t="shared" si="7"/>
        <v>327.5614999999525</v>
      </c>
      <c r="AT27" s="212">
        <f t="shared" si="7"/>
        <v>347.90359999996144</v>
      </c>
      <c r="AU27" s="212">
        <f t="shared" si="7"/>
        <v>370.94839999999385</v>
      </c>
      <c r="AV27" s="268"/>
    </row>
    <row r="28" spans="1:49" x14ac:dyDescent="0.2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0</v>
      </c>
      <c r="I28" s="263">
        <f t="shared" si="7"/>
        <v>0</v>
      </c>
      <c r="J28" s="263">
        <f t="shared" si="7"/>
        <v>0</v>
      </c>
      <c r="K28" s="263">
        <f t="shared" si="7"/>
        <v>0</v>
      </c>
      <c r="L28" s="263">
        <f t="shared" si="7"/>
        <v>0</v>
      </c>
      <c r="M28" s="263">
        <f t="shared" si="7"/>
        <v>0</v>
      </c>
      <c r="N28" s="263">
        <f t="shared" si="7"/>
        <v>0</v>
      </c>
      <c r="O28" s="263">
        <f t="shared" si="7"/>
        <v>0</v>
      </c>
      <c r="P28" s="263">
        <f t="shared" si="7"/>
        <v>0</v>
      </c>
      <c r="Q28" s="263">
        <f t="shared" si="7"/>
        <v>0</v>
      </c>
      <c r="R28" s="263">
        <f t="shared" si="7"/>
        <v>0</v>
      </c>
      <c r="S28" s="263">
        <f t="shared" si="7"/>
        <v>0</v>
      </c>
      <c r="T28" s="263">
        <f t="shared" si="7"/>
        <v>0</v>
      </c>
      <c r="U28" s="263">
        <f t="shared" si="7"/>
        <v>142.32090999999491</v>
      </c>
      <c r="V28" s="263">
        <f t="shared" si="7"/>
        <v>323.62047000000166</v>
      </c>
      <c r="W28" s="263">
        <f t="shared" si="7"/>
        <v>507.59655000000203</v>
      </c>
      <c r="X28" s="263">
        <f t="shared" si="7"/>
        <v>678.97241999999824</v>
      </c>
      <c r="Y28" s="263">
        <f t="shared" si="7"/>
        <v>831.4007500000007</v>
      </c>
      <c r="Z28" s="263">
        <f t="shared" si="7"/>
        <v>963.61586000000534</v>
      </c>
      <c r="AA28" s="263">
        <f t="shared" si="7"/>
        <v>1034.8113700000031</v>
      </c>
      <c r="AB28" s="263">
        <f t="shared" si="7"/>
        <v>1102.3174900000013</v>
      </c>
      <c r="AC28" s="263">
        <f t="shared" si="7"/>
        <v>1163.3024899999946</v>
      </c>
      <c r="AD28" s="263">
        <f t="shared" si="7"/>
        <v>1220.6419899999964</v>
      </c>
      <c r="AE28" s="263">
        <f t="shared" si="7"/>
        <v>1274.3403599999947</v>
      </c>
      <c r="AF28" s="263">
        <f t="shared" si="7"/>
        <v>1324.1806599999982</v>
      </c>
      <c r="AG28" s="263">
        <f t="shared" si="7"/>
        <v>1371.8079500000022</v>
      </c>
      <c r="AH28" s="263">
        <f t="shared" si="7"/>
        <v>1417.82503</v>
      </c>
      <c r="AI28" s="263">
        <f t="shared" si="7"/>
        <v>1461.5873700000011</v>
      </c>
      <c r="AJ28" s="263">
        <f t="shared" si="7"/>
        <v>1503.4366900000023</v>
      </c>
      <c r="AK28" s="263">
        <f t="shared" si="7"/>
        <v>1543.2094799999977</v>
      </c>
      <c r="AL28" s="263">
        <f t="shared" si="7"/>
        <v>1558.9009300000034</v>
      </c>
      <c r="AM28" s="263">
        <f t="shared" si="7"/>
        <v>1569.3147699999972</v>
      </c>
      <c r="AN28" s="263">
        <f t="shared" si="7"/>
        <v>1577.0143800000005</v>
      </c>
      <c r="AO28" s="263">
        <f t="shared" si="7"/>
        <v>1582.9274299999961</v>
      </c>
      <c r="AP28" s="263">
        <f t="shared" si="7"/>
        <v>1587.2419399999999</v>
      </c>
      <c r="AQ28" s="263">
        <f t="shared" si="7"/>
        <v>1592.3712500000038</v>
      </c>
      <c r="AR28" s="263">
        <f t="shared" si="7"/>
        <v>1597.3202200000014</v>
      </c>
      <c r="AS28" s="263">
        <f t="shared" si="7"/>
        <v>1601.0259899999946</v>
      </c>
      <c r="AT28" s="263">
        <f t="shared" si="7"/>
        <v>1602.7793500000043</v>
      </c>
      <c r="AU28" s="263">
        <f t="shared" si="7"/>
        <v>1601.4803699999975</v>
      </c>
      <c r="AV28" s="268"/>
    </row>
    <row r="29" spans="1:49" x14ac:dyDescent="0.2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0</v>
      </c>
      <c r="I29" s="212">
        <f t="shared" si="9"/>
        <v>0</v>
      </c>
      <c r="J29" s="212">
        <f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    <v>0</v>
      </c>
      <c r="N29" s="212">
        <f t="shared" si="9"/>
        <v>0</v>
      </c>
      <c r="O29" s="212">
        <f t="shared" si="9"/>
        <v>0</v>
      </c>
      <c r="P29" s="212">
        <f t="shared" si="9"/>
        <v>0</v>
      </c>
      <c r="Q29" s="212">
        <f t="shared" si="9"/>
        <v>0</v>
      </c>
      <c r="R29" s="212">
        <f t="shared" si="9"/>
        <v>0</v>
      </c>
      <c r="S29" s="212">
        <f t="shared" si="9"/>
        <v>0</v>
      </c>
      <c r="T29" s="212">
        <f t="shared" si="9"/>
        <v>0</v>
      </c>
      <c r="U29" s="212">
        <f t="shared" si="9"/>
        <v>758.29439999998431</v>
      </c>
      <c r="V29" s="212">
        <f t="shared" si="9"/>
        <v>1838.5614999999671</v>
      </c>
      <c r="W29" s="212">
        <f t="shared" si="9"/>
        <v>3017.2458000000333</v>
      </c>
      <c r="X29" s="212">
        <f t="shared" si="9"/>
        <v>4171.0337999999756</v>
      </c>
      <c r="Y29" s="212">
        <f t="shared" si="9"/>
        <v>5234.5174999999581</v>
      </c>
      <c r="Z29" s="212">
        <f t="shared" si="9"/>
        <v>6179.471099999937</v>
      </c>
      <c r="AA29" s="212">
        <f t="shared" si="9"/>
        <v>6777.9268999999331</v>
      </c>
      <c r="AB29" s="212">
        <f t="shared" si="9"/>
        <v>7298.153500000044</v>
      </c>
      <c r="AC29" s="212">
        <f t="shared" si="9"/>
        <v>7749.1644000000088</v>
      </c>
      <c r="AD29" s="212">
        <f t="shared" si="9"/>
        <v>8161.6016999999556</v>
      </c>
      <c r="AE29" s="212">
        <f t="shared" si="9"/>
        <v>8543.0587000000669</v>
      </c>
      <c r="AF29" s="212">
        <f t="shared" si="9"/>
        <v>8895.8342000000703</v>
      </c>
      <c r="AG29" s="212">
        <f t="shared" si="9"/>
        <v>9230.2622000000119</v>
      </c>
      <c r="AH29" s="212">
        <f t="shared" si="9"/>
        <v>9551.3279000000184</v>
      </c>
      <c r="AI29" s="212">
        <f t="shared" si="9"/>
        <v>9857.1979000000865</v>
      </c>
      <c r="AJ29" s="212">
        <f t="shared" si="9"/>
        <v>10149.444999999992</v>
      </c>
      <c r="AK29" s="212">
        <f t="shared" si="9"/>
        <v>10427.570799999987</v>
      </c>
      <c r="AL29" s="212">
        <f t="shared" si="9"/>
        <v>10575.71010000004</v>
      </c>
      <c r="AM29" s="212">
        <f t="shared" si="9"/>
        <v>10680.063300000009</v>
      </c>
      <c r="AN29" s="212">
        <f t="shared" si="9"/>
        <v>10758.189499999993</v>
      </c>
      <c r="AO29" s="212">
        <f t="shared" si="9"/>
        <v>10819.440199999954</v>
      </c>
      <c r="AP29" s="212">
        <f t="shared" si="9"/>
        <v>10867.8379000001</v>
      </c>
      <c r="AQ29" s="212">
        <f t="shared" si="9"/>
        <v>10917.083700000003</v>
      </c>
      <c r="AR29" s="212">
        <f t="shared" si="9"/>
        <v>10965.03599999992</v>
      </c>
      <c r="AS29" s="212">
        <f t="shared" si="9"/>
        <v>11007.171100000051</v>
      </c>
      <c r="AT29" s="212">
        <f t="shared" si="9"/>
        <v>11039.534000000072</v>
      </c>
      <c r="AU29" s="212">
        <f t="shared" si="9"/>
        <v>11055.168699999995</v>
      </c>
      <c r="AV29" s="268"/>
    </row>
    <row r="30" spans="1:49" x14ac:dyDescent="0.2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0</v>
      </c>
      <c r="I30" s="212">
        <f t="shared" si="10"/>
        <v>0</v>
      </c>
      <c r="J30" s="212">
        <f t="shared" si="10"/>
        <v>0</v>
      </c>
      <c r="K30" s="212">
        <f t="shared" si="10"/>
        <v>0</v>
      </c>
      <c r="L30" s="212">
        <f t="shared" si="10"/>
        <v>0</v>
      </c>
      <c r="M30" s="212">
        <f t="shared" si="10"/>
        <v>0</v>
      </c>
      <c r="N30" s="212">
        <f t="shared" si="10"/>
        <v>0</v>
      </c>
      <c r="O30" s="212">
        <f t="shared" si="10"/>
        <v>0</v>
      </c>
      <c r="P30" s="212">
        <f t="shared" si="10"/>
        <v>0</v>
      </c>
      <c r="Q30" s="212">
        <f t="shared" si="10"/>
        <v>0</v>
      </c>
      <c r="R30" s="212">
        <f t="shared" si="10"/>
        <v>0</v>
      </c>
      <c r="S30" s="212">
        <f t="shared" si="10"/>
        <v>0</v>
      </c>
      <c r="T30" s="212">
        <f t="shared" si="10"/>
        <v>0</v>
      </c>
      <c r="U30" s="212">
        <f t="shared" si="10"/>
        <v>680.57059999997728</v>
      </c>
      <c r="V30" s="212">
        <f t="shared" si="10"/>
        <v>1701.0446999999695</v>
      </c>
      <c r="W30" s="212">
        <f t="shared" si="10"/>
        <v>2849.4823000000324</v>
      </c>
      <c r="X30" s="212">
        <f t="shared" si="10"/>
        <v>3996.0069999999832</v>
      </c>
      <c r="Y30" s="212">
        <f t="shared" si="10"/>
        <v>5067.3445999999531</v>
      </c>
      <c r="Z30" s="212">
        <f t="shared" si="10"/>
        <v>6030.8149999999441</v>
      </c>
      <c r="AA30" s="212">
        <f t="shared" si="10"/>
        <v>6677.96809999994</v>
      </c>
      <c r="AB30" s="212">
        <f t="shared" si="10"/>
        <v>7230.6526000000304</v>
      </c>
      <c r="AC30" s="212">
        <f t="shared" si="10"/>
        <v>7710.1777000000002</v>
      </c>
      <c r="AD30" s="212">
        <f t="shared" si="10"/>
        <v>8145.2883999999613</v>
      </c>
      <c r="AE30" s="212">
        <f t="shared" si="10"/>
        <v>8546.0515000000596</v>
      </c>
      <c r="AF30" s="212">
        <f t="shared" si="10"/>
        <v>8916.1181000000797</v>
      </c>
      <c r="AG30" s="212">
        <f t="shared" si="10"/>
        <v>9265.2341000000015</v>
      </c>
      <c r="AH30" s="212">
        <f t="shared" si="10"/>
        <v>9598.7482000000309</v>
      </c>
      <c r="AI30" s="212">
        <f t="shared" si="10"/>
        <v>9915.8008000000846</v>
      </c>
      <c r="AJ30" s="212">
        <f t="shared" si="10"/>
        <v>10218.074699999997</v>
      </c>
      <c r="AK30" s="212">
        <f t="shared" si="10"/>
        <v>10505.411399999983</v>
      </c>
      <c r="AL30" s="212">
        <f t="shared" si="10"/>
        <v>10675.117300000042</v>
      </c>
      <c r="AM30" s="212">
        <f t="shared" si="10"/>
        <v>10794.535900000017</v>
      </c>
      <c r="AN30" s="212">
        <f t="shared" si="10"/>
        <v>10883.888299999991</v>
      </c>
      <c r="AO30" s="212">
        <f t="shared" si="10"/>
        <v>10953.769899999956</v>
      </c>
      <c r="AP30" s="212">
        <f t="shared" si="10"/>
        <v>11009.231300000101</v>
      </c>
      <c r="AQ30" s="212">
        <f t="shared" si="10"/>
        <v>11063.109100000001</v>
      </c>
      <c r="AR30" s="212">
        <f t="shared" si="10"/>
        <v>11114.813299999922</v>
      </c>
      <c r="AS30" s="212">
        <f t="shared" si="10"/>
        <v>11160.640800000052</v>
      </c>
      <c r="AT30" s="212">
        <f t="shared" si="10"/>
        <v>11196.864200000069</v>
      </c>
      <c r="AU30" s="212">
        <f t="shared" si="10"/>
        <v>11217.049200000009</v>
      </c>
      <c r="AV30" s="268"/>
    </row>
    <row r="31" spans="1:49" x14ac:dyDescent="0.2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0</v>
      </c>
      <c r="I31" s="263">
        <f t="shared" si="10"/>
        <v>0</v>
      </c>
      <c r="J31" s="263">
        <f t="shared" si="10"/>
        <v>0</v>
      </c>
      <c r="K31" s="263">
        <f t="shared" si="10"/>
        <v>0</v>
      </c>
      <c r="L31" s="263">
        <f t="shared" si="10"/>
        <v>0</v>
      </c>
      <c r="M31" s="263">
        <f t="shared" si="10"/>
        <v>0</v>
      </c>
      <c r="N31" s="263">
        <f t="shared" si="10"/>
        <v>0</v>
      </c>
      <c r="O31" s="263">
        <f t="shared" si="10"/>
        <v>0</v>
      </c>
      <c r="P31" s="263">
        <f t="shared" si="10"/>
        <v>0</v>
      </c>
      <c r="Q31" s="263">
        <f t="shared" si="10"/>
        <v>0</v>
      </c>
      <c r="R31" s="263">
        <f t="shared" si="10"/>
        <v>0</v>
      </c>
      <c r="S31" s="263">
        <f t="shared" si="10"/>
        <v>0</v>
      </c>
      <c r="T31" s="263">
        <f t="shared" si="10"/>
        <v>0</v>
      </c>
      <c r="U31" s="263">
        <f t="shared" si="10"/>
        <v>77.723800000007031</v>
      </c>
      <c r="V31" s="263">
        <f t="shared" si="10"/>
        <v>137.5167999999976</v>
      </c>
      <c r="W31" s="263">
        <f t="shared" si="10"/>
        <v>167.76350000000093</v>
      </c>
      <c r="X31" s="263">
        <f t="shared" si="10"/>
        <v>175.02679999999236</v>
      </c>
      <c r="Y31" s="263">
        <f t="shared" si="10"/>
        <v>167.17290000000503</v>
      </c>
      <c r="Z31" s="263">
        <f t="shared" si="10"/>
        <v>148.65609999999288</v>
      </c>
      <c r="AA31" s="263">
        <f t="shared" si="10"/>
        <v>99.958799999993062</v>
      </c>
      <c r="AB31" s="263">
        <f t="shared" si="10"/>
        <v>67.500900000013644</v>
      </c>
      <c r="AC31" s="263">
        <f t="shared" si="10"/>
        <v>38.986700000008568</v>
      </c>
      <c r="AD31" s="263">
        <f t="shared" si="10"/>
        <v>16.313299999994342</v>
      </c>
      <c r="AE31" s="263">
        <f t="shared" si="10"/>
        <v>-2.9927999999927124</v>
      </c>
      <c r="AF31" s="263">
        <f t="shared" si="10"/>
        <v>-20.283900000009453</v>
      </c>
      <c r="AG31" s="263">
        <f t="shared" si="10"/>
        <v>-34.971899999989546</v>
      </c>
      <c r="AH31" s="263">
        <f t="shared" si="10"/>
        <v>-47.420300000012503</v>
      </c>
      <c r="AI31" s="263">
        <f t="shared" si="10"/>
        <v>-58.602899999998044</v>
      </c>
      <c r="AJ31" s="263">
        <f t="shared" si="10"/>
        <v>-68.629700000004959</v>
      </c>
      <c r="AK31" s="263">
        <f t="shared" si="10"/>
        <v>-77.840599999995902</v>
      </c>
      <c r="AL31" s="263">
        <f t="shared" si="10"/>
        <v>-99.407200000001467</v>
      </c>
      <c r="AM31" s="263">
        <f t="shared" si="10"/>
        <v>-114.47260000000824</v>
      </c>
      <c r="AN31" s="263">
        <f t="shared" si="10"/>
        <v>-125.6987999999983</v>
      </c>
      <c r="AO31" s="263">
        <f t="shared" si="10"/>
        <v>-134.32970000000205</v>
      </c>
      <c r="AP31" s="263">
        <f t="shared" si="10"/>
        <v>-141.39340000000084</v>
      </c>
      <c r="AQ31" s="263">
        <f t="shared" si="10"/>
        <v>-146.02539999999863</v>
      </c>
      <c r="AR31" s="263">
        <f t="shared" si="10"/>
        <v>-149.77730000000156</v>
      </c>
      <c r="AS31" s="263">
        <f t="shared" si="10"/>
        <v>-153.46970000000147</v>
      </c>
      <c r="AT31" s="263">
        <f t="shared" si="10"/>
        <v>-157.33019999999669</v>
      </c>
      <c r="AU31" s="263">
        <f t="shared" si="10"/>
        <v>-161.88050000001385</v>
      </c>
      <c r="AV31" s="268"/>
    </row>
    <row r="32" spans="1:49" x14ac:dyDescent="0.2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0</v>
      </c>
      <c r="I32" s="251">
        <f t="shared" si="12"/>
        <v>0</v>
      </c>
      <c r="J32" s="251">
        <f t="shared" si="12"/>
        <v>0</v>
      </c>
      <c r="K32" s="251">
        <f t="shared" si="12"/>
        <v>0</v>
      </c>
      <c r="L32" s="251">
        <f t="shared" si="12"/>
        <v>0</v>
      </c>
      <c r="M32" s="251">
        <f t="shared" si="12"/>
        <v>0</v>
      </c>
      <c r="N32" s="251">
        <f t="shared" si="12"/>
        <v>0</v>
      </c>
      <c r="O32" s="251">
        <f t="shared" si="12"/>
        <v>0</v>
      </c>
      <c r="P32" s="251">
        <f t="shared" si="12"/>
        <v>0</v>
      </c>
      <c r="Q32" s="251">
        <f t="shared" si="12"/>
        <v>0</v>
      </c>
      <c r="R32" s="251">
        <f t="shared" si="12"/>
        <v>0</v>
      </c>
      <c r="S32" s="251">
        <f t="shared" si="12"/>
        <v>0</v>
      </c>
      <c r="T32" s="251">
        <f t="shared" si="12"/>
        <v>0</v>
      </c>
      <c r="U32" s="251">
        <f t="shared" si="12"/>
        <v>450.81039999995846</v>
      </c>
      <c r="V32" s="251">
        <f t="shared" si="12"/>
        <v>1301.6028999999689</v>
      </c>
      <c r="W32" s="251">
        <f t="shared" si="12"/>
        <v>2366.770600000018</v>
      </c>
      <c r="X32" s="251">
        <f t="shared" si="12"/>
        <v>3496.2358999999706</v>
      </c>
      <c r="Y32" s="251">
        <f t="shared" si="12"/>
        <v>4594.581899999961</v>
      </c>
      <c r="Z32" s="251">
        <f t="shared" si="12"/>
        <v>5609.2500999999465</v>
      </c>
      <c r="AA32" s="251">
        <f t="shared" si="12"/>
        <v>6387.9824999999255</v>
      </c>
      <c r="AB32" s="251">
        <f t="shared" si="12"/>
        <v>7014.4909000000334</v>
      </c>
      <c r="AC32" s="251">
        <f t="shared" si="12"/>
        <v>7544.5855000000447</v>
      </c>
      <c r="AD32" s="251">
        <f t="shared" si="12"/>
        <v>8015.6756999999634</v>
      </c>
      <c r="AE32" s="251">
        <f t="shared" si="12"/>
        <v>8446.4140000001062</v>
      </c>
      <c r="AF32" s="251">
        <f t="shared" si="12"/>
        <v>8844.8836000001174</v>
      </c>
      <c r="AG32" s="251">
        <f t="shared" si="12"/>
        <v>9219.5915999999852</v>
      </c>
      <c r="AH32" s="251">
        <f t="shared" si="12"/>
        <v>9576.9421000000439</v>
      </c>
      <c r="AI32" s="251">
        <f t="shared" si="12"/>
        <v>9918.158400000073</v>
      </c>
      <c r="AJ32" s="251">
        <f t="shared" si="12"/>
        <v>10244.331900000048</v>
      </c>
      <c r="AK32" s="251">
        <f t="shared" si="12"/>
        <v>10555.456799999985</v>
      </c>
      <c r="AL32" s="251">
        <f t="shared" si="12"/>
        <v>10789.284500000067</v>
      </c>
      <c r="AM32" s="251">
        <f t="shared" si="12"/>
        <v>10960.746800000023</v>
      </c>
      <c r="AN32" s="251">
        <f t="shared" si="12"/>
        <v>11090.974199999939</v>
      </c>
      <c r="AO32" s="251">
        <f t="shared" si="12"/>
        <v>11194.042899999942</v>
      </c>
      <c r="AP32" s="251">
        <f t="shared" si="12"/>
        <v>11277.792300000146</v>
      </c>
      <c r="AQ32" s="251">
        <f t="shared" si="12"/>
        <v>11352.744899999991</v>
      </c>
      <c r="AR32" s="251">
        <f t="shared" si="12"/>
        <v>11423.247699999949</v>
      </c>
      <c r="AS32" s="251">
        <f t="shared" si="12"/>
        <v>11488.202300000004</v>
      </c>
      <c r="AT32" s="251">
        <f t="shared" si="12"/>
        <v>11544.767800000031</v>
      </c>
      <c r="AU32" s="251">
        <f t="shared" si="12"/>
        <v>11587.997600000002</v>
      </c>
      <c r="AV32" s="268"/>
    </row>
    <row r="36" spans="1:50" s="244" customFormat="1" ht="45" customHeight="1" x14ac:dyDescent="0.25">
      <c r="A36" s="239" t="str">
        <f>[4]Résultats!B1</f>
        <v>SNBC3</v>
      </c>
      <c r="B36" s="240" t="s">
        <v>533</v>
      </c>
      <c r="C36" s="241">
        <v>2006</v>
      </c>
      <c r="D36" s="242">
        <v>2007</v>
      </c>
      <c r="E36" s="242">
        <v>2008</v>
      </c>
      <c r="F36" s="242">
        <v>2009</v>
      </c>
      <c r="G36" s="242">
        <v>2010</v>
      </c>
      <c r="H36" s="242">
        <v>2011</v>
      </c>
      <c r="I36" s="242">
        <v>2012</v>
      </c>
      <c r="J36" s="242">
        <v>2013</v>
      </c>
      <c r="K36" s="242">
        <v>2014</v>
      </c>
      <c r="L36" s="242">
        <v>2015</v>
      </c>
      <c r="M36" s="242">
        <v>2016</v>
      </c>
      <c r="N36" s="242">
        <v>2017</v>
      </c>
      <c r="O36" s="242">
        <v>2018</v>
      </c>
      <c r="P36" s="242">
        <v>2019</v>
      </c>
      <c r="Q36" s="242">
        <v>2020</v>
      </c>
      <c r="R36" s="242">
        <v>2021</v>
      </c>
      <c r="S36" s="242">
        <v>2022</v>
      </c>
      <c r="T36" s="242">
        <v>2023</v>
      </c>
      <c r="U36" s="242">
        <v>2024</v>
      </c>
      <c r="V36" s="242">
        <v>2025</v>
      </c>
      <c r="W36" s="242">
        <v>2026</v>
      </c>
      <c r="X36" s="242">
        <v>2027</v>
      </c>
      <c r="Y36" s="242">
        <v>2028</v>
      </c>
      <c r="Z36" s="242">
        <v>2029</v>
      </c>
      <c r="AA36" s="242">
        <v>2030</v>
      </c>
      <c r="AB36" s="242">
        <v>2031</v>
      </c>
      <c r="AC36" s="242">
        <v>2032</v>
      </c>
      <c r="AD36" s="242">
        <v>2033</v>
      </c>
      <c r="AE36" s="242">
        <v>2034</v>
      </c>
      <c r="AF36" s="242">
        <v>2035</v>
      </c>
      <c r="AG36" s="242">
        <v>2036</v>
      </c>
      <c r="AH36" s="242">
        <v>2037</v>
      </c>
      <c r="AI36" s="242">
        <v>2038</v>
      </c>
      <c r="AJ36" s="242">
        <v>2039</v>
      </c>
      <c r="AK36" s="242">
        <v>2040</v>
      </c>
      <c r="AL36" s="242">
        <v>2041</v>
      </c>
      <c r="AM36" s="242">
        <v>2042</v>
      </c>
      <c r="AN36" s="242">
        <v>2043</v>
      </c>
      <c r="AO36" s="242">
        <v>2044</v>
      </c>
      <c r="AP36" s="242">
        <v>2045</v>
      </c>
      <c r="AQ36" s="242">
        <v>2046</v>
      </c>
      <c r="AR36" s="242">
        <v>2047</v>
      </c>
      <c r="AS36" s="242">
        <v>2048</v>
      </c>
      <c r="AT36" s="242">
        <v>2049</v>
      </c>
      <c r="AU36" s="243">
        <v>2050</v>
      </c>
      <c r="AW36" s="242" t="s">
        <v>534</v>
      </c>
      <c r="AX36" s="242" t="s">
        <v>535</v>
      </c>
    </row>
    <row r="37" spans="1:50" x14ac:dyDescent="0.25">
      <c r="B37" s="245" t="s">
        <v>536</v>
      </c>
      <c r="C37" s="246">
        <f t="shared" ref="C37:AU37" si="13">C38+C39+C42</f>
        <v>0.99999999999999978</v>
      </c>
      <c r="D37" s="247">
        <f t="shared" si="13"/>
        <v>1</v>
      </c>
      <c r="E37" s="247">
        <f t="shared" si="13"/>
        <v>1</v>
      </c>
      <c r="F37" s="247">
        <f t="shared" si="13"/>
        <v>0.99999999999999978</v>
      </c>
      <c r="G37" s="247">
        <f t="shared" si="13"/>
        <v>1</v>
      </c>
      <c r="H37" s="247">
        <f t="shared" si="13"/>
        <v>1</v>
      </c>
      <c r="I37" s="247">
        <f t="shared" si="13"/>
        <v>1</v>
      </c>
      <c r="J37" s="247">
        <f t="shared" si="13"/>
        <v>0.99999999999999989</v>
      </c>
      <c r="K37" s="247">
        <f t="shared" si="13"/>
        <v>1</v>
      </c>
      <c r="L37" s="247">
        <f t="shared" si="13"/>
        <v>1</v>
      </c>
      <c r="M37" s="247">
        <f t="shared" si="13"/>
        <v>1</v>
      </c>
      <c r="N37" s="247">
        <f t="shared" si="13"/>
        <v>1</v>
      </c>
      <c r="O37" s="247">
        <f t="shared" si="13"/>
        <v>1</v>
      </c>
      <c r="P37" s="247">
        <f t="shared" si="13"/>
        <v>1</v>
      </c>
      <c r="Q37" s="247">
        <f t="shared" si="13"/>
        <v>1</v>
      </c>
      <c r="R37" s="247">
        <f t="shared" si="13"/>
        <v>1.0000000000000002</v>
      </c>
      <c r="S37" s="247">
        <f t="shared" si="13"/>
        <v>1</v>
      </c>
      <c r="T37" s="247">
        <f t="shared" si="13"/>
        <v>1</v>
      </c>
      <c r="U37" s="247">
        <f t="shared" si="13"/>
        <v>1</v>
      </c>
      <c r="V37" s="247">
        <f t="shared" si="13"/>
        <v>1</v>
      </c>
      <c r="W37" s="247">
        <f t="shared" si="13"/>
        <v>1</v>
      </c>
      <c r="X37" s="247">
        <f t="shared" si="13"/>
        <v>1</v>
      </c>
      <c r="Y37" s="247">
        <f t="shared" si="13"/>
        <v>1</v>
      </c>
      <c r="Z37" s="247">
        <f t="shared" si="13"/>
        <v>0.99999999999999978</v>
      </c>
      <c r="AA37" s="247">
        <f t="shared" si="13"/>
        <v>1</v>
      </c>
      <c r="AB37" s="247">
        <f t="shared" si="13"/>
        <v>1</v>
      </c>
      <c r="AC37" s="247">
        <f t="shared" si="13"/>
        <v>0.99999999999999989</v>
      </c>
      <c r="AD37" s="247">
        <f t="shared" si="13"/>
        <v>1</v>
      </c>
      <c r="AE37" s="247">
        <f t="shared" si="13"/>
        <v>0.99999999999999989</v>
      </c>
      <c r="AF37" s="247">
        <f t="shared" si="13"/>
        <v>0.99999999999999989</v>
      </c>
      <c r="AG37" s="247">
        <f t="shared" si="13"/>
        <v>1</v>
      </c>
      <c r="AH37" s="247">
        <f t="shared" si="13"/>
        <v>0.99999999999999978</v>
      </c>
      <c r="AI37" s="247">
        <f t="shared" si="13"/>
        <v>1</v>
      </c>
      <c r="AJ37" s="247">
        <f t="shared" si="13"/>
        <v>1</v>
      </c>
      <c r="AK37" s="247">
        <f t="shared" si="13"/>
        <v>1.0000000000000002</v>
      </c>
      <c r="AL37" s="247">
        <f t="shared" si="13"/>
        <v>1.0000000000000002</v>
      </c>
      <c r="AM37" s="247">
        <f t="shared" si="13"/>
        <v>1.0000000000000002</v>
      </c>
      <c r="AN37" s="247">
        <f t="shared" si="13"/>
        <v>0.99999999999999989</v>
      </c>
      <c r="AO37" s="247">
        <f t="shared" si="13"/>
        <v>1</v>
      </c>
      <c r="AP37" s="247">
        <f t="shared" si="13"/>
        <v>1.0000000000000002</v>
      </c>
      <c r="AQ37" s="247">
        <f t="shared" si="13"/>
        <v>1</v>
      </c>
      <c r="AR37" s="247">
        <f t="shared" si="13"/>
        <v>1</v>
      </c>
      <c r="AS37" s="247">
        <f t="shared" si="13"/>
        <v>1</v>
      </c>
      <c r="AT37" s="247">
        <f t="shared" si="13"/>
        <v>0.99999999999999989</v>
      </c>
      <c r="AU37" s="248">
        <f t="shared" si="13"/>
        <v>1</v>
      </c>
    </row>
    <row r="38" spans="1:50" x14ac:dyDescent="0.25">
      <c r="B38" s="249" t="s">
        <v>494</v>
      </c>
      <c r="C38" s="300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2"/>
      <c r="AV38" s="253"/>
      <c r="AW38" s="253"/>
    </row>
    <row r="39" spans="1:50" x14ac:dyDescent="0.25">
      <c r="B39" s="254" t="s">
        <v>495</v>
      </c>
      <c r="C39" s="301">
        <f>C4/(C$2-C$3)</f>
        <v>0.29999999998794447</v>
      </c>
      <c r="D39" s="301">
        <f t="shared" ref="D39:AU45" si="14">D4/(D$2-D$3)</f>
        <v>0.30511606524051432</v>
      </c>
      <c r="E39" s="301">
        <f t="shared" si="14"/>
        <v>0.31162708225632463</v>
      </c>
      <c r="F39" s="301">
        <f t="shared" si="14"/>
        <v>0.31758401670293507</v>
      </c>
      <c r="G39" s="301">
        <f t="shared" si="14"/>
        <v>0.32235765098879116</v>
      </c>
      <c r="H39" s="301">
        <f t="shared" si="14"/>
        <v>0.32878273665843194</v>
      </c>
      <c r="I39" s="301">
        <f t="shared" si="14"/>
        <v>0.33684724914834085</v>
      </c>
      <c r="J39" s="301">
        <f t="shared" si="14"/>
        <v>0.34426934174718105</v>
      </c>
      <c r="K39" s="301">
        <f t="shared" si="14"/>
        <v>0.35122749364826794</v>
      </c>
      <c r="L39" s="301">
        <f t="shared" si="14"/>
        <v>0.35854150743869606</v>
      </c>
      <c r="M39" s="301">
        <f t="shared" si="14"/>
        <v>0.3553585562771468</v>
      </c>
      <c r="N39" s="301">
        <f t="shared" si="14"/>
        <v>0.3513277077884705</v>
      </c>
      <c r="O39" s="301">
        <f t="shared" si="14"/>
        <v>0.34651389856139547</v>
      </c>
      <c r="P39" s="301">
        <f t="shared" si="14"/>
        <v>0.33943453248901745</v>
      </c>
      <c r="Q39" s="301">
        <f t="shared" si="14"/>
        <v>0.33777349475373974</v>
      </c>
      <c r="R39" s="301">
        <f t="shared" si="14"/>
        <v>0.33786409755197144</v>
      </c>
      <c r="S39" s="301">
        <f t="shared" si="14"/>
        <v>0.33817186535336841</v>
      </c>
      <c r="T39" s="301">
        <f t="shared" si="14"/>
        <v>0.33852984323027874</v>
      </c>
      <c r="U39" s="301">
        <f t="shared" si="14"/>
        <v>0.33876900243048136</v>
      </c>
      <c r="V39" s="301">
        <f t="shared" si="14"/>
        <v>0.33895643595065078</v>
      </c>
      <c r="W39" s="301">
        <f t="shared" si="14"/>
        <v>0.33909468971654988</v>
      </c>
      <c r="X39" s="301">
        <f t="shared" si="14"/>
        <v>0.3391957760260273</v>
      </c>
      <c r="Y39" s="301">
        <f t="shared" si="14"/>
        <v>0.33929220924778219</v>
      </c>
      <c r="Z39" s="301">
        <f t="shared" si="14"/>
        <v>0.33930365717224026</v>
      </c>
      <c r="AA39" s="301">
        <f t="shared" si="14"/>
        <v>0.33937477319675813</v>
      </c>
      <c r="AB39" s="301">
        <f t="shared" si="14"/>
        <v>0.33944678050091714</v>
      </c>
      <c r="AC39" s="301">
        <f t="shared" si="14"/>
        <v>0.3395096534706562</v>
      </c>
      <c r="AD39" s="301">
        <f t="shared" si="14"/>
        <v>0.33955776768967338</v>
      </c>
      <c r="AE39" s="301">
        <f t="shared" si="14"/>
        <v>0.33958979902269915</v>
      </c>
      <c r="AF39" s="301">
        <f t="shared" si="14"/>
        <v>0.33960656549511103</v>
      </c>
      <c r="AG39" s="301">
        <f t="shared" si="14"/>
        <v>0.33960553725938253</v>
      </c>
      <c r="AH39" s="301">
        <f t="shared" si="14"/>
        <v>0.33958732500288985</v>
      </c>
      <c r="AI39" s="301">
        <f t="shared" si="14"/>
        <v>0.33956871160919083</v>
      </c>
      <c r="AJ39" s="301">
        <f t="shared" si="14"/>
        <v>0.33955092732123587</v>
      </c>
      <c r="AK39" s="301">
        <f t="shared" si="14"/>
        <v>0.3395423655378968</v>
      </c>
      <c r="AL39" s="301">
        <f t="shared" si="14"/>
        <v>0.33953289277237619</v>
      </c>
      <c r="AM39" s="301">
        <f t="shared" si="14"/>
        <v>0.33953422840162539</v>
      </c>
      <c r="AN39" s="301">
        <f t="shared" si="14"/>
        <v>0.3395614462281894</v>
      </c>
      <c r="AO39" s="301">
        <f t="shared" si="14"/>
        <v>0.33961888893287245</v>
      </c>
      <c r="AP39" s="301">
        <f t="shared" si="14"/>
        <v>0.33971163202038873</v>
      </c>
      <c r="AQ39" s="301">
        <f t="shared" si="14"/>
        <v>0.33983408190122139</v>
      </c>
      <c r="AR39" s="301">
        <f t="shared" si="14"/>
        <v>0.33999134227288025</v>
      </c>
      <c r="AS39" s="301">
        <f t="shared" si="14"/>
        <v>0.34018680162890264</v>
      </c>
      <c r="AT39" s="301">
        <f t="shared" si="14"/>
        <v>0.34041971434682872</v>
      </c>
      <c r="AU39" s="302">
        <f t="shared" si="14"/>
        <v>0.3406837810779631</v>
      </c>
      <c r="AV39" s="253"/>
      <c r="AW39" s="303">
        <f t="shared" ref="AW39:AW44" si="15">AA39-P39</f>
        <v>-5.9759292259320418E-5</v>
      </c>
      <c r="AX39" s="303">
        <f t="shared" ref="AX39:AX44" si="16">AU39-P39</f>
        <v>1.2492485889456506E-3</v>
      </c>
    </row>
    <row r="40" spans="1:50" x14ac:dyDescent="0.25">
      <c r="B40" s="258" t="s">
        <v>496</v>
      </c>
      <c r="C40" s="304">
        <f>C5/(C$2-C$3)</f>
        <v>0.19705996314212187</v>
      </c>
      <c r="D40" s="304">
        <f t="shared" si="14"/>
        <v>0.19550720329291399</v>
      </c>
      <c r="E40" s="304">
        <f t="shared" si="14"/>
        <v>0.20043703487262399</v>
      </c>
      <c r="F40" s="304">
        <f t="shared" si="14"/>
        <v>0.20346969673329937</v>
      </c>
      <c r="G40" s="304">
        <f t="shared" si="14"/>
        <v>0.2066620337660196</v>
      </c>
      <c r="H40" s="304">
        <f t="shared" si="14"/>
        <v>0.20899462953407447</v>
      </c>
      <c r="I40" s="304">
        <f t="shared" si="14"/>
        <v>0.21574858927201626</v>
      </c>
      <c r="J40" s="304">
        <f t="shared" si="14"/>
        <v>0.22183736118419675</v>
      </c>
      <c r="K40" s="304">
        <f t="shared" si="14"/>
        <v>0.22637357055583074</v>
      </c>
      <c r="L40" s="304">
        <f t="shared" si="14"/>
        <v>0.2296719006029295</v>
      </c>
      <c r="M40" s="304">
        <f t="shared" si="14"/>
        <v>0.23327694232160262</v>
      </c>
      <c r="N40" s="304">
        <f t="shared" si="14"/>
        <v>0.23286829268218986</v>
      </c>
      <c r="O40" s="304">
        <f t="shared" si="14"/>
        <v>0.23133328255325378</v>
      </c>
      <c r="P40" s="304">
        <f t="shared" si="14"/>
        <v>0.23361576514146329</v>
      </c>
      <c r="Q40" s="304">
        <f t="shared" si="14"/>
        <v>0.23212181865004525</v>
      </c>
      <c r="R40" s="304">
        <f t="shared" si="14"/>
        <v>0.23303521533883367</v>
      </c>
      <c r="S40" s="304">
        <f t="shared" si="14"/>
        <v>0.23376315341364118</v>
      </c>
      <c r="T40" s="304">
        <f t="shared" si="14"/>
        <v>0.23439796346876676</v>
      </c>
      <c r="U40" s="304">
        <f t="shared" si="14"/>
        <v>0.23496718829233554</v>
      </c>
      <c r="V40" s="304">
        <f t="shared" si="14"/>
        <v>0.23539215310277711</v>
      </c>
      <c r="W40" s="304">
        <f t="shared" si="14"/>
        <v>0.23588055821106477</v>
      </c>
      <c r="X40" s="304">
        <f t="shared" si="14"/>
        <v>0.23632045635307022</v>
      </c>
      <c r="Y40" s="304">
        <f t="shared" si="14"/>
        <v>0.23663195534837364</v>
      </c>
      <c r="Z40" s="304">
        <f t="shared" si="14"/>
        <v>0.23686698821033644</v>
      </c>
      <c r="AA40" s="304">
        <f t="shared" si="14"/>
        <v>0.23713437403901522</v>
      </c>
      <c r="AB40" s="304">
        <f t="shared" si="14"/>
        <v>0.23734131093106794</v>
      </c>
      <c r="AC40" s="304">
        <f t="shared" si="14"/>
        <v>0.2374945238756887</v>
      </c>
      <c r="AD40" s="304">
        <f t="shared" si="14"/>
        <v>0.23759747787671881</v>
      </c>
      <c r="AE40" s="304">
        <f t="shared" si="14"/>
        <v>0.23765654560778002</v>
      </c>
      <c r="AF40" s="304">
        <f t="shared" si="14"/>
        <v>0.23767614761127101</v>
      </c>
      <c r="AG40" s="304">
        <f t="shared" si="14"/>
        <v>0.23766157962389522</v>
      </c>
      <c r="AH40" s="304">
        <f t="shared" si="14"/>
        <v>0.23761722093835716</v>
      </c>
      <c r="AI40" s="304">
        <f t="shared" si="14"/>
        <v>0.23756944133171246</v>
      </c>
      <c r="AJ40" s="304">
        <f t="shared" si="14"/>
        <v>0.23751636658136929</v>
      </c>
      <c r="AK40" s="304">
        <f t="shared" si="14"/>
        <v>0.23747302626522254</v>
      </c>
      <c r="AL40" s="304">
        <f t="shared" si="14"/>
        <v>0.23740387521191997</v>
      </c>
      <c r="AM40" s="304">
        <f t="shared" si="14"/>
        <v>0.23734247261388847</v>
      </c>
      <c r="AN40" s="304">
        <f t="shared" si="14"/>
        <v>0.23731797504710522</v>
      </c>
      <c r="AO40" s="304">
        <f t="shared" si="14"/>
        <v>0.2373348588229566</v>
      </c>
      <c r="AP40" s="304">
        <f t="shared" si="14"/>
        <v>0.23740219097261628</v>
      </c>
      <c r="AQ40" s="304">
        <f t="shared" si="14"/>
        <v>0.23750548388924098</v>
      </c>
      <c r="AR40" s="304">
        <f t="shared" si="14"/>
        <v>0.23765157624493996</v>
      </c>
      <c r="AS40" s="304">
        <f t="shared" si="14"/>
        <v>0.23784973289983899</v>
      </c>
      <c r="AT40" s="304">
        <f t="shared" si="14"/>
        <v>0.23810034020469914</v>
      </c>
      <c r="AU40" s="305">
        <f t="shared" si="14"/>
        <v>0.23838790964920689</v>
      </c>
      <c r="AW40" s="303">
        <f t="shared" si="15"/>
        <v>3.5186088975519281E-3</v>
      </c>
      <c r="AX40" s="303">
        <f t="shared" si="16"/>
        <v>4.7721445077436031E-3</v>
      </c>
    </row>
    <row r="41" spans="1:50" x14ac:dyDescent="0.25">
      <c r="B41" s="261" t="s">
        <v>497</v>
      </c>
      <c r="C41" s="306">
        <f t="shared" ref="C41:R45" si="17">C6/(C$2-C$3)</f>
        <v>5.6863255357502057E-2</v>
      </c>
      <c r="D41" s="306">
        <f t="shared" si="17"/>
        <v>5.7477192647372506E-2</v>
      </c>
      <c r="E41" s="306">
        <f t="shared" si="17"/>
        <v>5.6314727970759447E-2</v>
      </c>
      <c r="F41" s="306">
        <f t="shared" si="17"/>
        <v>5.5832948327414027E-2</v>
      </c>
      <c r="G41" s="306">
        <f t="shared" si="17"/>
        <v>5.5379832290809575E-2</v>
      </c>
      <c r="H41" s="306">
        <f t="shared" si="17"/>
        <v>5.4963285665214121E-2</v>
      </c>
      <c r="I41" s="306">
        <f t="shared" si="17"/>
        <v>5.3611804213921317E-2</v>
      </c>
      <c r="J41" s="306">
        <f t="shared" si="17"/>
        <v>5.2532619663017657E-2</v>
      </c>
      <c r="K41" s="306">
        <f t="shared" si="17"/>
        <v>5.1831381903813173E-2</v>
      </c>
      <c r="L41" s="306">
        <f t="shared" si="17"/>
        <v>5.119505835865959E-2</v>
      </c>
      <c r="M41" s="306">
        <f t="shared" si="17"/>
        <v>5.0817485590477163E-2</v>
      </c>
      <c r="N41" s="306">
        <f t="shared" si="17"/>
        <v>5.1153957444670238E-2</v>
      </c>
      <c r="O41" s="306">
        <f t="shared" si="17"/>
        <v>5.1728147416051015E-2</v>
      </c>
      <c r="P41" s="306">
        <f t="shared" si="17"/>
        <v>5.1746351721981318E-2</v>
      </c>
      <c r="Q41" s="306">
        <f t="shared" si="17"/>
        <v>5.2120341731839277E-2</v>
      </c>
      <c r="R41" s="306">
        <f t="shared" si="17"/>
        <v>5.1802842235936314E-2</v>
      </c>
      <c r="S41" s="306">
        <f t="shared" si="14"/>
        <v>5.1603537531715232E-2</v>
      </c>
      <c r="T41" s="306">
        <f t="shared" si="14"/>
        <v>5.1421116199822842E-2</v>
      </c>
      <c r="U41" s="306">
        <f t="shared" si="14"/>
        <v>5.1263966355064E-2</v>
      </c>
      <c r="V41" s="306">
        <f t="shared" si="14"/>
        <v>5.1142150136719876E-2</v>
      </c>
      <c r="W41" s="306">
        <f t="shared" si="14"/>
        <v>5.1017645822183037E-2</v>
      </c>
      <c r="X41" s="306">
        <f t="shared" si="14"/>
        <v>5.0914607764069385E-2</v>
      </c>
      <c r="Y41" s="306">
        <f t="shared" si="14"/>
        <v>5.0843303843149737E-2</v>
      </c>
      <c r="Z41" s="306">
        <f t="shared" si="14"/>
        <v>5.0795377718170033E-2</v>
      </c>
      <c r="AA41" s="306">
        <f t="shared" si="14"/>
        <v>5.0737294531414665E-2</v>
      </c>
      <c r="AB41" s="306">
        <f t="shared" si="14"/>
        <v>5.0691007485865684E-2</v>
      </c>
      <c r="AC41" s="306">
        <f t="shared" si="14"/>
        <v>5.0655863152945145E-2</v>
      </c>
      <c r="AD41" s="306">
        <f t="shared" si="14"/>
        <v>5.063150365581659E-2</v>
      </c>
      <c r="AE41" s="306">
        <f t="shared" si="14"/>
        <v>5.0616793079893384E-2</v>
      </c>
      <c r="AF41" s="306">
        <f t="shared" si="14"/>
        <v>5.061099169487767E-2</v>
      </c>
      <c r="AG41" s="306">
        <f t="shared" si="14"/>
        <v>5.0613147541836802E-2</v>
      </c>
      <c r="AH41" s="306">
        <f t="shared" si="14"/>
        <v>5.0622717750133564E-2</v>
      </c>
      <c r="AI41" s="306">
        <f t="shared" si="14"/>
        <v>5.0633707646139968E-2</v>
      </c>
      <c r="AJ41" s="306">
        <f t="shared" si="14"/>
        <v>5.0646170923717523E-2</v>
      </c>
      <c r="AK41" s="306">
        <f t="shared" si="14"/>
        <v>5.0656563314048386E-2</v>
      </c>
      <c r="AL41" s="306">
        <f t="shared" si="14"/>
        <v>5.0672286309308666E-2</v>
      </c>
      <c r="AM41" s="306">
        <f t="shared" si="14"/>
        <v>5.0685908568283769E-2</v>
      </c>
      <c r="AN41" s="306">
        <f t="shared" si="14"/>
        <v>5.069077060973657E-2</v>
      </c>
      <c r="AO41" s="306">
        <f t="shared" si="14"/>
        <v>5.0685606435708914E-2</v>
      </c>
      <c r="AP41" s="306">
        <f t="shared" si="14"/>
        <v>5.0668039805691831E-2</v>
      </c>
      <c r="AQ41" s="306">
        <f t="shared" si="14"/>
        <v>5.064115846163364E-2</v>
      </c>
      <c r="AR41" s="306">
        <f t="shared" si="14"/>
        <v>5.0603076461194073E-2</v>
      </c>
      <c r="AS41" s="306">
        <f t="shared" si="14"/>
        <v>5.0551850746305062E-2</v>
      </c>
      <c r="AT41" s="306">
        <f t="shared" si="14"/>
        <v>5.0487556873686855E-2</v>
      </c>
      <c r="AU41" s="307">
        <f t="shared" si="14"/>
        <v>5.0413804292045672E-2</v>
      </c>
      <c r="AV41" s="253"/>
      <c r="AW41" s="303">
        <f t="shared" si="15"/>
        <v>-1.0090571905666534E-3</v>
      </c>
      <c r="AX41" s="303">
        <f t="shared" si="16"/>
        <v>-1.332547429935646E-3</v>
      </c>
    </row>
    <row r="42" spans="1:50" x14ac:dyDescent="0.25">
      <c r="B42" s="258" t="s">
        <v>498</v>
      </c>
      <c r="C42" s="304">
        <f t="shared" si="17"/>
        <v>0.70000000001205531</v>
      </c>
      <c r="D42" s="304">
        <f t="shared" si="14"/>
        <v>0.69488393475948562</v>
      </c>
      <c r="E42" s="304">
        <f t="shared" si="14"/>
        <v>0.68837291774367537</v>
      </c>
      <c r="F42" s="304">
        <f t="shared" si="14"/>
        <v>0.68241598329706465</v>
      </c>
      <c r="G42" s="304">
        <f t="shared" si="14"/>
        <v>0.6776423490112089</v>
      </c>
      <c r="H42" s="304">
        <f t="shared" si="14"/>
        <v>0.67121726334156817</v>
      </c>
      <c r="I42" s="304">
        <f t="shared" si="14"/>
        <v>0.66315275085165915</v>
      </c>
      <c r="J42" s="304">
        <f t="shared" si="14"/>
        <v>0.65573065825281884</v>
      </c>
      <c r="K42" s="304">
        <f t="shared" si="14"/>
        <v>0.648772506351732</v>
      </c>
      <c r="L42" s="304">
        <f t="shared" si="14"/>
        <v>0.64145849256130405</v>
      </c>
      <c r="M42" s="304">
        <f t="shared" si="14"/>
        <v>0.64464144372285315</v>
      </c>
      <c r="N42" s="304">
        <f t="shared" si="14"/>
        <v>0.64867229221152956</v>
      </c>
      <c r="O42" s="304">
        <f t="shared" si="14"/>
        <v>0.65348610143860453</v>
      </c>
      <c r="P42" s="304">
        <f t="shared" si="14"/>
        <v>0.66056546751098255</v>
      </c>
      <c r="Q42" s="304">
        <f t="shared" si="14"/>
        <v>0.66222650524626026</v>
      </c>
      <c r="R42" s="304">
        <f t="shared" si="14"/>
        <v>0.66213590244802878</v>
      </c>
      <c r="S42" s="304">
        <f t="shared" si="14"/>
        <v>0.6618281346466317</v>
      </c>
      <c r="T42" s="304">
        <f t="shared" si="14"/>
        <v>0.66147015676972121</v>
      </c>
      <c r="U42" s="304">
        <f t="shared" si="14"/>
        <v>0.66123099756951864</v>
      </c>
      <c r="V42" s="304">
        <f t="shared" si="14"/>
        <v>0.66104356404934916</v>
      </c>
      <c r="W42" s="304">
        <f t="shared" si="14"/>
        <v>0.66090531028345023</v>
      </c>
      <c r="X42" s="304">
        <f t="shared" si="14"/>
        <v>0.66080422397397276</v>
      </c>
      <c r="Y42" s="304">
        <f t="shared" si="14"/>
        <v>0.66070779075221775</v>
      </c>
      <c r="Z42" s="304">
        <f t="shared" si="14"/>
        <v>0.66069634282775958</v>
      </c>
      <c r="AA42" s="304">
        <f t="shared" si="14"/>
        <v>0.66062522680324187</v>
      </c>
      <c r="AB42" s="304">
        <f t="shared" si="14"/>
        <v>0.66055321949908286</v>
      </c>
      <c r="AC42" s="304">
        <f t="shared" si="14"/>
        <v>0.66049034652934369</v>
      </c>
      <c r="AD42" s="304">
        <f t="shared" si="14"/>
        <v>0.66044223231032662</v>
      </c>
      <c r="AE42" s="304">
        <f t="shared" si="14"/>
        <v>0.66041020097730074</v>
      </c>
      <c r="AF42" s="304">
        <f t="shared" si="14"/>
        <v>0.66039343450488885</v>
      </c>
      <c r="AG42" s="304">
        <f t="shared" si="14"/>
        <v>0.66039446274061742</v>
      </c>
      <c r="AH42" s="304">
        <f t="shared" si="14"/>
        <v>0.66041267499710998</v>
      </c>
      <c r="AI42" s="304">
        <f t="shared" si="14"/>
        <v>0.66043128839080911</v>
      </c>
      <c r="AJ42" s="304">
        <f t="shared" si="14"/>
        <v>0.66044907267876407</v>
      </c>
      <c r="AK42" s="304">
        <f t="shared" si="14"/>
        <v>0.66045763446210337</v>
      </c>
      <c r="AL42" s="304">
        <f t="shared" si="14"/>
        <v>0.66046710722762403</v>
      </c>
      <c r="AM42" s="304">
        <f t="shared" si="14"/>
        <v>0.66046577159837483</v>
      </c>
      <c r="AN42" s="304">
        <f t="shared" si="14"/>
        <v>0.66043855377181049</v>
      </c>
      <c r="AO42" s="304">
        <f t="shared" si="14"/>
        <v>0.66038111106712749</v>
      </c>
      <c r="AP42" s="304">
        <f t="shared" si="14"/>
        <v>0.66028836797961143</v>
      </c>
      <c r="AQ42" s="304">
        <f t="shared" si="14"/>
        <v>0.66016591809877867</v>
      </c>
      <c r="AR42" s="304">
        <f t="shared" si="14"/>
        <v>0.6600086577271197</v>
      </c>
      <c r="AS42" s="304">
        <f t="shared" si="14"/>
        <v>0.65981319837109731</v>
      </c>
      <c r="AT42" s="304">
        <f t="shared" si="14"/>
        <v>0.65958028565317117</v>
      </c>
      <c r="AU42" s="305">
        <f t="shared" si="14"/>
        <v>0.65931621892203696</v>
      </c>
      <c r="AW42" s="303">
        <f t="shared" si="15"/>
        <v>5.9759292259320418E-5</v>
      </c>
      <c r="AX42" s="303">
        <f t="shared" si="16"/>
        <v>-1.2492485889455951E-3</v>
      </c>
    </row>
    <row r="43" spans="1:50" x14ac:dyDescent="0.25">
      <c r="B43" s="258" t="s">
        <v>499</v>
      </c>
      <c r="C43" s="304">
        <f t="shared" si="17"/>
        <v>0.64313674466660875</v>
      </c>
      <c r="D43" s="304">
        <f t="shared" si="14"/>
        <v>0.63741683297188068</v>
      </c>
      <c r="E43" s="304">
        <f t="shared" si="14"/>
        <v>0.63207194120154919</v>
      </c>
      <c r="F43" s="304">
        <f t="shared" si="14"/>
        <v>0.62659666766564504</v>
      </c>
      <c r="G43" s="304">
        <f t="shared" si="14"/>
        <v>0.62227609256075522</v>
      </c>
      <c r="H43" s="304">
        <f t="shared" si="14"/>
        <v>0.61626754149337926</v>
      </c>
      <c r="I43" s="304">
        <f t="shared" si="14"/>
        <v>0.60955918054529257</v>
      </c>
      <c r="J43" s="304">
        <f t="shared" si="14"/>
        <v>0.60321843931359032</v>
      </c>
      <c r="K43" s="304">
        <f t="shared" si="14"/>
        <v>0.59696152529984015</v>
      </c>
      <c r="L43" s="304">
        <f t="shared" si="14"/>
        <v>0.59028363378970172</v>
      </c>
      <c r="M43" s="304">
        <f t="shared" si="14"/>
        <v>0.59384850738240569</v>
      </c>
      <c r="N43" s="304">
        <f t="shared" si="14"/>
        <v>0.59754304124146418</v>
      </c>
      <c r="O43" s="304">
        <f t="shared" si="14"/>
        <v>0.60178324154194951</v>
      </c>
      <c r="P43" s="304">
        <f t="shared" si="14"/>
        <v>0.60884775197215413</v>
      </c>
      <c r="Q43" s="304">
        <f t="shared" si="14"/>
        <v>0.61013549160179181</v>
      </c>
      <c r="R43" s="304">
        <f t="shared" si="14"/>
        <v>0.60843108701094051</v>
      </c>
      <c r="S43" s="304">
        <f t="shared" si="14"/>
        <v>0.60771581072467074</v>
      </c>
      <c r="T43" s="304">
        <f t="shared" si="14"/>
        <v>0.60693462461579417</v>
      </c>
      <c r="U43" s="304">
        <f t="shared" si="14"/>
        <v>0.60624739354225743</v>
      </c>
      <c r="V43" s="304">
        <f t="shared" si="14"/>
        <v>0.6055770726317935</v>
      </c>
      <c r="W43" s="304">
        <f t="shared" si="14"/>
        <v>0.60495910353743365</v>
      </c>
      <c r="X43" s="304">
        <f t="shared" si="14"/>
        <v>0.60435724600791307</v>
      </c>
      <c r="Y43" s="304">
        <f t="shared" si="14"/>
        <v>0.60372893671358552</v>
      </c>
      <c r="Z43" s="304">
        <f t="shared" si="14"/>
        <v>0.60316208108760594</v>
      </c>
      <c r="AA43" s="304">
        <f t="shared" si="14"/>
        <v>0.60254695480412401</v>
      </c>
      <c r="AB43" s="304">
        <f t="shared" si="14"/>
        <v>0.60191983157808193</v>
      </c>
      <c r="AC43" s="304">
        <f t="shared" si="14"/>
        <v>0.6012912767170242</v>
      </c>
      <c r="AD43" s="304">
        <f t="shared" si="14"/>
        <v>0.60066718139680741</v>
      </c>
      <c r="AE43" s="304">
        <f t="shared" si="14"/>
        <v>0.60004995557680674</v>
      </c>
      <c r="AF43" s="304">
        <f t="shared" si="14"/>
        <v>0.59943949871999136</v>
      </c>
      <c r="AG43" s="304">
        <f t="shared" si="14"/>
        <v>0.59883921633569237</v>
      </c>
      <c r="AH43" s="304">
        <f t="shared" si="14"/>
        <v>0.59824900905031808</v>
      </c>
      <c r="AI43" s="304">
        <f t="shared" si="14"/>
        <v>0.59765835104541309</v>
      </c>
      <c r="AJ43" s="304">
        <f t="shared" si="14"/>
        <v>0.59706598192089333</v>
      </c>
      <c r="AK43" s="304">
        <f t="shared" si="14"/>
        <v>0.59646722162528276</v>
      </c>
      <c r="AL43" s="304">
        <f t="shared" si="14"/>
        <v>0.59586461991562756</v>
      </c>
      <c r="AM43" s="304">
        <f t="shared" si="14"/>
        <v>0.59525414027953449</v>
      </c>
      <c r="AN43" s="304">
        <f t="shared" si="14"/>
        <v>0.59462773435352856</v>
      </c>
      <c r="AO43" s="304">
        <f t="shared" si="14"/>
        <v>0.59398249140513637</v>
      </c>
      <c r="AP43" s="304">
        <f t="shared" si="14"/>
        <v>0.59331591009433182</v>
      </c>
      <c r="AQ43" s="304">
        <f t="shared" si="14"/>
        <v>0.59263044169822021</v>
      </c>
      <c r="AR43" s="304">
        <f t="shared" si="14"/>
        <v>0.59192307588984083</v>
      </c>
      <c r="AS43" s="304">
        <f t="shared" si="14"/>
        <v>0.59119254549077738</v>
      </c>
      <c r="AT43" s="304">
        <f t="shared" si="14"/>
        <v>0.59043959317784489</v>
      </c>
      <c r="AU43" s="305">
        <f t="shared" si="14"/>
        <v>0.58966681600184223</v>
      </c>
      <c r="AW43" s="303">
        <f t="shared" si="15"/>
        <v>-6.3007971680301145E-3</v>
      </c>
      <c r="AX43" s="303">
        <f t="shared" si="16"/>
        <v>-1.9180935970311896E-2</v>
      </c>
    </row>
    <row r="44" spans="1:50" x14ac:dyDescent="0.25">
      <c r="B44" s="261" t="s">
        <v>500</v>
      </c>
      <c r="C44" s="306">
        <f t="shared" si="17"/>
        <v>0.10294003683376717</v>
      </c>
      <c r="D44" s="306">
        <f t="shared" si="14"/>
        <v>0.10979016638014963</v>
      </c>
      <c r="E44" s="306">
        <f t="shared" si="14"/>
        <v>0.1113792003948942</v>
      </c>
      <c r="F44" s="306">
        <f t="shared" si="14"/>
        <v>0.1143114832108014</v>
      </c>
      <c r="G44" s="306">
        <f t="shared" si="14"/>
        <v>0.11589586472224669</v>
      </c>
      <c r="H44" s="306">
        <f t="shared" si="14"/>
        <v>0.12001364427857046</v>
      </c>
      <c r="I44" s="306">
        <f t="shared" si="14"/>
        <v>0.12134652927645019</v>
      </c>
      <c r="J44" s="306">
        <f t="shared" si="14"/>
        <v>0.12269645247228654</v>
      </c>
      <c r="K44" s="306">
        <f t="shared" si="14"/>
        <v>0.12512375742549756</v>
      </c>
      <c r="L44" s="306">
        <f t="shared" si="14"/>
        <v>0.12915733782398958</v>
      </c>
      <c r="M44" s="306">
        <f t="shared" si="14"/>
        <v>0.12255528383478494</v>
      </c>
      <c r="N44" s="306">
        <f t="shared" si="14"/>
        <v>0.11895883000882874</v>
      </c>
      <c r="O44" s="306">
        <f t="shared" si="14"/>
        <v>0.11569067168820815</v>
      </c>
      <c r="P44" s="306">
        <f t="shared" si="14"/>
        <v>0.10663060636736583</v>
      </c>
      <c r="Q44" s="306">
        <f t="shared" si="14"/>
        <v>0.10646038839011218</v>
      </c>
      <c r="R44" s="306">
        <f t="shared" si="14"/>
        <v>0.10564274770889445</v>
      </c>
      <c r="S44" s="306">
        <f t="shared" si="14"/>
        <v>0.10522514047595478</v>
      </c>
      <c r="T44" s="306">
        <f t="shared" si="14"/>
        <v>0.10495020296008876</v>
      </c>
      <c r="U44" s="306">
        <f t="shared" si="14"/>
        <v>0.10462183569255344</v>
      </c>
      <c r="V44" s="306">
        <f t="shared" si="14"/>
        <v>0.10438535752738068</v>
      </c>
      <c r="W44" s="306">
        <f t="shared" si="14"/>
        <v>0.10403660276147698</v>
      </c>
      <c r="X44" s="306">
        <f t="shared" si="14"/>
        <v>0.10369897976385213</v>
      </c>
      <c r="Y44" s="306">
        <f t="shared" si="14"/>
        <v>0.10348456144941823</v>
      </c>
      <c r="Z44" s="306">
        <f t="shared" si="14"/>
        <v>0.10326136188673235</v>
      </c>
      <c r="AA44" s="306">
        <f t="shared" si="14"/>
        <v>0.10306559402686291</v>
      </c>
      <c r="AB44" s="306">
        <f t="shared" si="14"/>
        <v>0.10293101006400042</v>
      </c>
      <c r="AC44" s="306">
        <f t="shared" si="14"/>
        <v>0.1028409059989757</v>
      </c>
      <c r="AD44" s="306">
        <f t="shared" si="14"/>
        <v>0.10278621669938968</v>
      </c>
      <c r="AE44" s="306">
        <f t="shared" si="14"/>
        <v>0.10275926758265676</v>
      </c>
      <c r="AF44" s="306">
        <f t="shared" si="14"/>
        <v>0.10275647318796903</v>
      </c>
      <c r="AG44" s="306">
        <f t="shared" si="14"/>
        <v>0.10277001190671803</v>
      </c>
      <c r="AH44" s="306">
        <f t="shared" si="14"/>
        <v>0.10279612098184938</v>
      </c>
      <c r="AI44" s="306">
        <f t="shared" si="14"/>
        <v>0.10282525034757768</v>
      </c>
      <c r="AJ44" s="306">
        <f t="shared" si="14"/>
        <v>0.1028605090105074</v>
      </c>
      <c r="AK44" s="306">
        <f t="shared" si="14"/>
        <v>0.1028952764096018</v>
      </c>
      <c r="AL44" s="306">
        <f t="shared" si="14"/>
        <v>0.10295495896555912</v>
      </c>
      <c r="AM44" s="306">
        <f t="shared" si="14"/>
        <v>0.103017727524396</v>
      </c>
      <c r="AN44" s="306">
        <f t="shared" si="14"/>
        <v>0.10306952225708681</v>
      </c>
      <c r="AO44" s="306">
        <f t="shared" si="14"/>
        <v>0.1031102246261149</v>
      </c>
      <c r="AP44" s="306">
        <f t="shared" si="14"/>
        <v>0.10313586127231923</v>
      </c>
      <c r="AQ44" s="306">
        <f t="shared" si="14"/>
        <v>0.10315531828533102</v>
      </c>
      <c r="AR44" s="306">
        <f t="shared" si="14"/>
        <v>0.10316687803845008</v>
      </c>
      <c r="AS44" s="306">
        <f t="shared" si="14"/>
        <v>0.10316468244813171</v>
      </c>
      <c r="AT44" s="306">
        <f t="shared" si="14"/>
        <v>0.10314760801672845</v>
      </c>
      <c r="AU44" s="307">
        <f t="shared" si="14"/>
        <v>0.10312482113283949</v>
      </c>
      <c r="AW44" s="303">
        <f t="shared" si="15"/>
        <v>-3.5650123405029238E-3</v>
      </c>
      <c r="AX44" s="303">
        <f t="shared" si="16"/>
        <v>-3.5057852345263402E-3</v>
      </c>
    </row>
    <row r="45" spans="1:50" x14ac:dyDescent="0.25">
      <c r="B45" s="249" t="s">
        <v>501</v>
      </c>
      <c r="C45" s="308">
        <f t="shared" si="17"/>
        <v>0.84019670780873057</v>
      </c>
      <c r="D45" s="308">
        <f t="shared" si="14"/>
        <v>0.83292403626479461</v>
      </c>
      <c r="E45" s="308">
        <f t="shared" si="14"/>
        <v>0.83250897607417318</v>
      </c>
      <c r="F45" s="308">
        <f t="shared" si="14"/>
        <v>0.83006636439894443</v>
      </c>
      <c r="G45" s="308">
        <f t="shared" si="14"/>
        <v>0.82893812632677477</v>
      </c>
      <c r="H45" s="308">
        <f t="shared" si="14"/>
        <v>0.82526217102745369</v>
      </c>
      <c r="I45" s="308">
        <f t="shared" si="14"/>
        <v>0.8253077698173088</v>
      </c>
      <c r="J45" s="308">
        <f t="shared" ref="J45:AU45" si="18">J10/(J$2-J$3)</f>
        <v>0.82505580049778704</v>
      </c>
      <c r="K45" s="308">
        <f t="shared" si="18"/>
        <v>0.82333509585567088</v>
      </c>
      <c r="L45" s="308">
        <f t="shared" si="18"/>
        <v>0.81995553439263125</v>
      </c>
      <c r="M45" s="308">
        <f t="shared" si="18"/>
        <v>0.82712544970400836</v>
      </c>
      <c r="N45" s="308">
        <f t="shared" si="18"/>
        <v>0.83041133392365407</v>
      </c>
      <c r="O45" s="308">
        <f t="shared" si="18"/>
        <v>0.8331165240952032</v>
      </c>
      <c r="P45" s="308">
        <f t="shared" si="18"/>
        <v>0.84246351711361744</v>
      </c>
      <c r="Q45" s="308">
        <f t="shared" si="18"/>
        <v>0.84225731025183703</v>
      </c>
      <c r="R45" s="308">
        <f t="shared" si="18"/>
        <v>0.84146630234977415</v>
      </c>
      <c r="S45" s="308">
        <f t="shared" si="18"/>
        <v>0.84147896413831191</v>
      </c>
      <c r="T45" s="308">
        <f t="shared" si="18"/>
        <v>0.84133258808456091</v>
      </c>
      <c r="U45" s="308">
        <f t="shared" si="18"/>
        <v>0.84121458183459297</v>
      </c>
      <c r="V45" s="308">
        <f t="shared" si="18"/>
        <v>0.84096922573457056</v>
      </c>
      <c r="W45" s="308">
        <f t="shared" si="18"/>
        <v>0.84083966174849845</v>
      </c>
      <c r="X45" s="308">
        <f t="shared" si="18"/>
        <v>0.84067770236098327</v>
      </c>
      <c r="Y45" s="308">
        <f t="shared" si="18"/>
        <v>0.84036089206195919</v>
      </c>
      <c r="Z45" s="308">
        <f t="shared" si="18"/>
        <v>0.84002906929794241</v>
      </c>
      <c r="AA45" s="308">
        <f t="shared" si="18"/>
        <v>0.83968132884313917</v>
      </c>
      <c r="AB45" s="308">
        <f t="shared" si="18"/>
        <v>0.83926114250914985</v>
      </c>
      <c r="AC45" s="308">
        <f t="shared" si="18"/>
        <v>0.83878580059271279</v>
      </c>
      <c r="AD45" s="308">
        <f t="shared" si="18"/>
        <v>0.83826465927352611</v>
      </c>
      <c r="AE45" s="308">
        <f t="shared" si="18"/>
        <v>0.83770650118458667</v>
      </c>
      <c r="AF45" s="308">
        <f t="shared" si="18"/>
        <v>0.83711564633126234</v>
      </c>
      <c r="AG45" s="308">
        <f t="shared" si="18"/>
        <v>0.8365007959595876</v>
      </c>
      <c r="AH45" s="308">
        <f t="shared" si="18"/>
        <v>0.83586622998867532</v>
      </c>
      <c r="AI45" s="308">
        <f t="shared" si="18"/>
        <v>0.83522779237712552</v>
      </c>
      <c r="AJ45" s="308">
        <f t="shared" si="18"/>
        <v>0.83458234850226265</v>
      </c>
      <c r="AK45" s="308">
        <f t="shared" si="18"/>
        <v>0.83394024789050536</v>
      </c>
      <c r="AL45" s="308">
        <f t="shared" si="18"/>
        <v>0.83326849512754753</v>
      </c>
      <c r="AM45" s="308">
        <f t="shared" si="18"/>
        <v>0.83259661289342302</v>
      </c>
      <c r="AN45" s="308">
        <f t="shared" si="18"/>
        <v>0.83194570940063384</v>
      </c>
      <c r="AO45" s="308">
        <f t="shared" si="18"/>
        <v>0.83131735022809305</v>
      </c>
      <c r="AP45" s="308">
        <f t="shared" si="18"/>
        <v>0.8307181010669481</v>
      </c>
      <c r="AQ45" s="308">
        <f t="shared" si="18"/>
        <v>0.83013592558746119</v>
      </c>
      <c r="AR45" s="308">
        <f t="shared" si="18"/>
        <v>0.82957465213478088</v>
      </c>
      <c r="AS45" s="308">
        <f t="shared" si="18"/>
        <v>0.82904227839061639</v>
      </c>
      <c r="AT45" s="308">
        <f t="shared" si="18"/>
        <v>0.82853993338254395</v>
      </c>
      <c r="AU45" s="309">
        <f t="shared" si="18"/>
        <v>0.82805472565104909</v>
      </c>
      <c r="AW45" s="310">
        <f>AA45-P45</f>
        <v>-2.7821882704782697E-3</v>
      </c>
      <c r="AX45" s="310">
        <f>AU45-P45</f>
        <v>-1.4408791462568349E-2</v>
      </c>
    </row>
    <row r="46" spans="1:50" x14ac:dyDescent="0.25"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</row>
    <row r="47" spans="1:50" s="244" customFormat="1" ht="45" customHeight="1" x14ac:dyDescent="0.25">
      <c r="A47" s="239" t="s">
        <v>502</v>
      </c>
      <c r="B47" s="240" t="s">
        <v>533</v>
      </c>
      <c r="C47" s="242">
        <v>2006</v>
      </c>
      <c r="D47" s="242">
        <v>2007</v>
      </c>
      <c r="E47" s="242">
        <v>2008</v>
      </c>
      <c r="F47" s="242">
        <v>2009</v>
      </c>
      <c r="G47" s="242">
        <v>2010</v>
      </c>
      <c r="H47" s="242">
        <v>2011</v>
      </c>
      <c r="I47" s="242">
        <v>2012</v>
      </c>
      <c r="J47" s="242">
        <v>2013</v>
      </c>
      <c r="K47" s="242">
        <v>2014</v>
      </c>
      <c r="L47" s="242">
        <v>2015</v>
      </c>
      <c r="M47" s="242">
        <v>2016</v>
      </c>
      <c r="N47" s="242">
        <v>2017</v>
      </c>
      <c r="O47" s="242">
        <v>2018</v>
      </c>
      <c r="P47" s="242">
        <v>2019</v>
      </c>
      <c r="Q47" s="242">
        <v>2020</v>
      </c>
      <c r="R47" s="242">
        <v>2021</v>
      </c>
      <c r="S47" s="242">
        <v>2022</v>
      </c>
      <c r="T47" s="242">
        <v>2023</v>
      </c>
      <c r="U47" s="242">
        <v>2024</v>
      </c>
      <c r="V47" s="242">
        <v>2025</v>
      </c>
      <c r="W47" s="242">
        <v>2026</v>
      </c>
      <c r="X47" s="242">
        <v>2027</v>
      </c>
      <c r="Y47" s="242">
        <v>2028</v>
      </c>
      <c r="Z47" s="242">
        <v>2029</v>
      </c>
      <c r="AA47" s="242">
        <v>2030</v>
      </c>
      <c r="AB47" s="242">
        <v>2031</v>
      </c>
      <c r="AC47" s="242">
        <v>2032</v>
      </c>
      <c r="AD47" s="242">
        <v>2033</v>
      </c>
      <c r="AE47" s="242">
        <v>2034</v>
      </c>
      <c r="AF47" s="242">
        <v>2035</v>
      </c>
      <c r="AG47" s="242">
        <v>2036</v>
      </c>
      <c r="AH47" s="242">
        <v>2037</v>
      </c>
      <c r="AI47" s="242">
        <v>2038</v>
      </c>
      <c r="AJ47" s="242">
        <v>2039</v>
      </c>
      <c r="AK47" s="242">
        <v>2040</v>
      </c>
      <c r="AL47" s="242">
        <v>2041</v>
      </c>
      <c r="AM47" s="242">
        <v>2042</v>
      </c>
      <c r="AN47" s="242">
        <v>2043</v>
      </c>
      <c r="AO47" s="242">
        <v>2044</v>
      </c>
      <c r="AP47" s="242">
        <v>2045</v>
      </c>
      <c r="AQ47" s="242">
        <v>2046</v>
      </c>
      <c r="AR47" s="242">
        <v>2047</v>
      </c>
      <c r="AS47" s="242">
        <v>2048</v>
      </c>
      <c r="AT47" s="242">
        <v>2049</v>
      </c>
      <c r="AU47" s="243">
        <v>2050</v>
      </c>
      <c r="AW47" s="242" t="s">
        <v>534</v>
      </c>
      <c r="AX47" s="242" t="s">
        <v>535</v>
      </c>
    </row>
    <row r="48" spans="1:50" x14ac:dyDescent="0.25">
      <c r="B48" s="245" t="s">
        <v>1</v>
      </c>
      <c r="C48" s="246">
        <f t="shared" ref="C48:AU48" si="19">C49+C50+C53</f>
        <v>0.99999999999999978</v>
      </c>
      <c r="D48" s="247">
        <f t="shared" si="19"/>
        <v>1</v>
      </c>
      <c r="E48" s="247">
        <f t="shared" si="19"/>
        <v>1</v>
      </c>
      <c r="F48" s="247">
        <f t="shared" si="19"/>
        <v>0.99999999999999978</v>
      </c>
      <c r="G48" s="247">
        <f t="shared" si="19"/>
        <v>1</v>
      </c>
      <c r="H48" s="247">
        <f t="shared" si="19"/>
        <v>1</v>
      </c>
      <c r="I48" s="247">
        <f t="shared" si="19"/>
        <v>1</v>
      </c>
      <c r="J48" s="247">
        <f t="shared" si="19"/>
        <v>0.99999999999999989</v>
      </c>
      <c r="K48" s="247">
        <f t="shared" si="19"/>
        <v>1</v>
      </c>
      <c r="L48" s="247">
        <f t="shared" si="19"/>
        <v>1</v>
      </c>
      <c r="M48" s="247">
        <f t="shared" si="19"/>
        <v>1</v>
      </c>
      <c r="N48" s="247">
        <f t="shared" si="19"/>
        <v>1</v>
      </c>
      <c r="O48" s="247">
        <f t="shared" si="19"/>
        <v>1</v>
      </c>
      <c r="P48" s="247">
        <f t="shared" si="19"/>
        <v>1</v>
      </c>
      <c r="Q48" s="247">
        <f t="shared" si="19"/>
        <v>1</v>
      </c>
      <c r="R48" s="247">
        <f t="shared" si="19"/>
        <v>1.0000000000000002</v>
      </c>
      <c r="S48" s="247">
        <f t="shared" si="19"/>
        <v>1</v>
      </c>
      <c r="T48" s="247">
        <f t="shared" si="19"/>
        <v>1</v>
      </c>
      <c r="U48" s="247">
        <f t="shared" si="19"/>
        <v>0.99937963587709877</v>
      </c>
      <c r="V48" s="247">
        <f t="shared" si="19"/>
        <v>0.99837069140018908</v>
      </c>
      <c r="W48" s="247">
        <f t="shared" si="19"/>
        <v>0.99719075551913328</v>
      </c>
      <c r="X48" s="247">
        <f t="shared" si="19"/>
        <v>0.99598985848422972</v>
      </c>
      <c r="Y48" s="247">
        <f t="shared" si="19"/>
        <v>0.99485764582580827</v>
      </c>
      <c r="Z48" s="247">
        <f t="shared" si="19"/>
        <v>0.99383900933043745</v>
      </c>
      <c r="AA48" s="247">
        <f t="shared" si="19"/>
        <v>0.99312658597496295</v>
      </c>
      <c r="AB48" s="247">
        <f t="shared" si="19"/>
        <v>0.99254552864629242</v>
      </c>
      <c r="AC48" s="247">
        <f t="shared" si="19"/>
        <v>0.9920572892021865</v>
      </c>
      <c r="AD48" s="247">
        <f t="shared" si="19"/>
        <v>0.99162248263805952</v>
      </c>
      <c r="AE48" s="247">
        <f t="shared" si="19"/>
        <v>0.99122586784779232</v>
      </c>
      <c r="AF48" s="247">
        <f t="shared" si="19"/>
        <v>0.9908615244313812</v>
      </c>
      <c r="AG48" s="247">
        <f t="shared" si="19"/>
        <v>0.99051976609675463</v>
      </c>
      <c r="AH48" s="247">
        <f t="shared" si="19"/>
        <v>0.990195039905442</v>
      </c>
      <c r="AI48" s="247">
        <f t="shared" si="19"/>
        <v>0.98988790162594431</v>
      </c>
      <c r="AJ48" s="247">
        <f t="shared" si="19"/>
        <v>0.98959761225808285</v>
      </c>
      <c r="AK48" s="247">
        <f t="shared" si="19"/>
        <v>0.98932470685474838</v>
      </c>
      <c r="AL48" s="247">
        <f t="shared" si="19"/>
        <v>0.9891558119573538</v>
      </c>
      <c r="AM48" s="247">
        <f t="shared" si="19"/>
        <v>0.9890430667548038</v>
      </c>
      <c r="AN48" s="247">
        <f t="shared" si="19"/>
        <v>0.98896716483461289</v>
      </c>
      <c r="AO48" s="247">
        <f t="shared" si="19"/>
        <v>0.98891566309523493</v>
      </c>
      <c r="AP48" s="247">
        <f t="shared" si="19"/>
        <v>0.9888818141896577</v>
      </c>
      <c r="AQ48" s="247">
        <f t="shared" si="19"/>
        <v>0.98885276806653688</v>
      </c>
      <c r="AR48" s="247">
        <f t="shared" si="19"/>
        <v>0.98882697521373375</v>
      </c>
      <c r="AS48" s="247">
        <f t="shared" si="19"/>
        <v>0.98880681452989339</v>
      </c>
      <c r="AT48" s="247">
        <f t="shared" si="19"/>
        <v>0.98879538638354481</v>
      </c>
      <c r="AU48" s="248">
        <f t="shared" si="19"/>
        <v>0.98879881132688829</v>
      </c>
    </row>
    <row r="49" spans="1:50" x14ac:dyDescent="0.25">
      <c r="B49" s="249" t="s">
        <v>494</v>
      </c>
      <c r="C49" s="300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51"/>
      <c r="AT49" s="251"/>
      <c r="AU49" s="252"/>
      <c r="AW49" s="253"/>
    </row>
    <row r="50" spans="1:50" x14ac:dyDescent="0.25">
      <c r="B50" s="254" t="s">
        <v>495</v>
      </c>
      <c r="C50" s="301">
        <f>C15/(C$2-C$3)</f>
        <v>0.29999999998794447</v>
      </c>
      <c r="D50" s="301">
        <f t="shared" ref="D50:AU51" si="20">D15/(D$2-D$3)</f>
        <v>0.30511606524051432</v>
      </c>
      <c r="E50" s="301">
        <f t="shared" si="20"/>
        <v>0.31162708225632463</v>
      </c>
      <c r="F50" s="301">
        <f t="shared" si="20"/>
        <v>0.31758401670293507</v>
      </c>
      <c r="G50" s="301">
        <f t="shared" si="20"/>
        <v>0.32235765098879116</v>
      </c>
      <c r="H50" s="301">
        <f t="shared" si="20"/>
        <v>0.32878273665843194</v>
      </c>
      <c r="I50" s="301">
        <f t="shared" si="20"/>
        <v>0.33684724914834085</v>
      </c>
      <c r="J50" s="301">
        <f t="shared" si="20"/>
        <v>0.34426934174718105</v>
      </c>
      <c r="K50" s="301">
        <f t="shared" si="20"/>
        <v>0.35122749364826794</v>
      </c>
      <c r="L50" s="301">
        <f t="shared" si="20"/>
        <v>0.35854150743869606</v>
      </c>
      <c r="M50" s="301">
        <f t="shared" si="20"/>
        <v>0.3553585562771468</v>
      </c>
      <c r="N50" s="301">
        <f t="shared" si="20"/>
        <v>0.3513277077884705</v>
      </c>
      <c r="O50" s="301">
        <f t="shared" si="20"/>
        <v>0.34651389856139547</v>
      </c>
      <c r="P50" s="301">
        <f t="shared" si="20"/>
        <v>0.33943453248901745</v>
      </c>
      <c r="Q50" s="301">
        <f t="shared" si="20"/>
        <v>0.33777349475373974</v>
      </c>
      <c r="R50" s="301">
        <f t="shared" si="20"/>
        <v>0.33786409755197144</v>
      </c>
      <c r="S50" s="301">
        <f t="shared" si="20"/>
        <v>0.33817186535336841</v>
      </c>
      <c r="T50" s="301">
        <f t="shared" si="20"/>
        <v>0.33852984323027874</v>
      </c>
      <c r="U50" s="301">
        <f t="shared" si="20"/>
        <v>0.3389072846729953</v>
      </c>
      <c r="V50" s="301">
        <f t="shared" si="20"/>
        <v>0.33919471987395161</v>
      </c>
      <c r="W50" s="301">
        <f t="shared" si="20"/>
        <v>0.33938083198409058</v>
      </c>
      <c r="X50" s="301">
        <f t="shared" si="20"/>
        <v>0.33949014246408743</v>
      </c>
      <c r="Y50" s="301">
        <f t="shared" si="20"/>
        <v>0.33956827203657924</v>
      </c>
      <c r="Z50" s="301">
        <f t="shared" si="20"/>
        <v>0.33954920666976368</v>
      </c>
      <c r="AA50" s="301">
        <f t="shared" si="20"/>
        <v>0.33954487078204837</v>
      </c>
      <c r="AB50" s="301">
        <f t="shared" si="20"/>
        <v>0.33957916268101551</v>
      </c>
      <c r="AC50" s="301">
        <f t="shared" si="20"/>
        <v>0.33962184492444447</v>
      </c>
      <c r="AD50" s="301">
        <f t="shared" si="20"/>
        <v>0.33965770201457762</v>
      </c>
      <c r="AE50" s="301">
        <f t="shared" si="20"/>
        <v>0.33967990530031039</v>
      </c>
      <c r="AF50" s="301">
        <f t="shared" si="20"/>
        <v>0.33968652101939151</v>
      </c>
      <c r="AG50" s="301">
        <f t="shared" si="20"/>
        <v>0.3396755954298642</v>
      </c>
      <c r="AH50" s="301">
        <f t="shared" si="20"/>
        <v>0.33964712566825989</v>
      </c>
      <c r="AI50" s="301">
        <f t="shared" si="20"/>
        <v>0.33961693023147238</v>
      </c>
      <c r="AJ50" s="301">
        <f t="shared" si="20"/>
        <v>0.33958686482248157</v>
      </c>
      <c r="AK50" s="301">
        <f t="shared" si="20"/>
        <v>0.33956549800776242</v>
      </c>
      <c r="AL50" s="301">
        <f t="shared" si="20"/>
        <v>0.33951909081535375</v>
      </c>
      <c r="AM50" s="301">
        <f t="shared" si="20"/>
        <v>0.33948859676832777</v>
      </c>
      <c r="AN50" s="301">
        <f t="shared" si="20"/>
        <v>0.33949054357053909</v>
      </c>
      <c r="AO50" s="301">
        <f t="shared" si="20"/>
        <v>0.33952728567792995</v>
      </c>
      <c r="AP50" s="301">
        <f t="shared" si="20"/>
        <v>0.33960234356962837</v>
      </c>
      <c r="AQ50" s="301">
        <f t="shared" si="20"/>
        <v>0.33971130705477537</v>
      </c>
      <c r="AR50" s="301">
        <f t="shared" si="20"/>
        <v>0.33985637025134491</v>
      </c>
      <c r="AS50" s="301">
        <f t="shared" si="20"/>
        <v>0.34003940374342156</v>
      </c>
      <c r="AT50" s="301">
        <f t="shared" si="20"/>
        <v>0.34025911085612587</v>
      </c>
      <c r="AU50" s="302">
        <f t="shared" si="20"/>
        <v>0.34050840235655777</v>
      </c>
      <c r="AW50" s="303">
        <f t="shared" ref="AW50:AW55" si="21">AA50-P50</f>
        <v>1.1033829303092046E-4</v>
      </c>
      <c r="AX50" s="303">
        <f t="shared" ref="AX50:AX55" si="22">AU50-P50</f>
        <v>1.0738698675403224E-3</v>
      </c>
    </row>
    <row r="51" spans="1:50" x14ac:dyDescent="0.25">
      <c r="B51" s="258" t="s">
        <v>496</v>
      </c>
      <c r="C51" s="304">
        <f>C16/(C$2-C$3)</f>
        <v>0.19705996314212187</v>
      </c>
      <c r="D51" s="304">
        <f t="shared" si="20"/>
        <v>0.19550720329291399</v>
      </c>
      <c r="E51" s="304">
        <f t="shared" si="20"/>
        <v>0.20043703487262399</v>
      </c>
      <c r="F51" s="304">
        <f t="shared" si="20"/>
        <v>0.20346969673329937</v>
      </c>
      <c r="G51" s="304">
        <f t="shared" si="20"/>
        <v>0.2066620337660196</v>
      </c>
      <c r="H51" s="304">
        <f t="shared" si="20"/>
        <v>0.20899462953407447</v>
      </c>
      <c r="I51" s="304">
        <f t="shared" si="20"/>
        <v>0.21574858927201626</v>
      </c>
      <c r="J51" s="304">
        <f t="shared" si="20"/>
        <v>0.22183736118419675</v>
      </c>
      <c r="K51" s="304">
        <f t="shared" si="20"/>
        <v>0.22637357055583074</v>
      </c>
      <c r="L51" s="304">
        <f t="shared" si="20"/>
        <v>0.2296719006029295</v>
      </c>
      <c r="M51" s="304">
        <f t="shared" si="20"/>
        <v>0.23327694232160262</v>
      </c>
      <c r="N51" s="304">
        <f t="shared" si="20"/>
        <v>0.23286829268218986</v>
      </c>
      <c r="O51" s="304">
        <f t="shared" si="20"/>
        <v>0.23133328255325378</v>
      </c>
      <c r="P51" s="304">
        <f t="shared" si="20"/>
        <v>0.23361576514146329</v>
      </c>
      <c r="Q51" s="304">
        <f t="shared" si="20"/>
        <v>0.23212181865004525</v>
      </c>
      <c r="R51" s="304">
        <f t="shared" si="20"/>
        <v>0.23303521533883367</v>
      </c>
      <c r="S51" s="304">
        <f t="shared" si="20"/>
        <v>0.23376315341364118</v>
      </c>
      <c r="T51" s="304">
        <f t="shared" si="20"/>
        <v>0.23439796346876676</v>
      </c>
      <c r="U51" s="304">
        <f t="shared" si="20"/>
        <v>0.23517776517414365</v>
      </c>
      <c r="V51" s="304">
        <f t="shared" si="20"/>
        <v>0.23575813828747919</v>
      </c>
      <c r="W51" s="304">
        <f t="shared" si="20"/>
        <v>0.23632227852803209</v>
      </c>
      <c r="X51" s="304">
        <f t="shared" si="20"/>
        <v>0.23677675018381794</v>
      </c>
      <c r="Y51" s="304">
        <f t="shared" si="20"/>
        <v>0.23706219295053299</v>
      </c>
      <c r="Z51" s="304">
        <f t="shared" si="20"/>
        <v>0.23724920402109403</v>
      </c>
      <c r="AA51" s="304">
        <f t="shared" si="20"/>
        <v>0.237396281811523</v>
      </c>
      <c r="AB51" s="304">
        <f t="shared" si="20"/>
        <v>0.23753578111590709</v>
      </c>
      <c r="AC51" s="304">
        <f t="shared" si="20"/>
        <v>0.23764292479921098</v>
      </c>
      <c r="AD51" s="304">
        <f t="shared" si="20"/>
        <v>0.23771319827422549</v>
      </c>
      <c r="AE51" s="304">
        <f t="shared" si="20"/>
        <v>0.23774517965507361</v>
      </c>
      <c r="AF51" s="304">
        <f t="shared" si="20"/>
        <v>0.23773928940440422</v>
      </c>
      <c r="AG51" s="304">
        <f t="shared" si="20"/>
        <v>0.23770189438834818</v>
      </c>
      <c r="AH51" s="304">
        <f t="shared" si="20"/>
        <v>0.2376364135264942</v>
      </c>
      <c r="AI51" s="304">
        <f t="shared" si="20"/>
        <v>0.23756737373060355</v>
      </c>
      <c r="AJ51" s="304">
        <f t="shared" si="20"/>
        <v>0.23749342391364964</v>
      </c>
      <c r="AK51" s="304">
        <f t="shared" si="20"/>
        <v>0.23742946391898823</v>
      </c>
      <c r="AL51" s="304">
        <f t="shared" si="20"/>
        <v>0.23730488346759784</v>
      </c>
      <c r="AM51" s="304">
        <f t="shared" si="20"/>
        <v>0.23719892893386524</v>
      </c>
      <c r="AN51" s="304">
        <f t="shared" si="20"/>
        <v>0.237139856434261</v>
      </c>
      <c r="AO51" s="304">
        <f t="shared" si="20"/>
        <v>0.23712904791576417</v>
      </c>
      <c r="AP51" s="304">
        <f t="shared" si="20"/>
        <v>0.23717310495106114</v>
      </c>
      <c r="AQ51" s="304">
        <f t="shared" si="20"/>
        <v>0.23725944064159205</v>
      </c>
      <c r="AR51" s="304">
        <f t="shared" si="20"/>
        <v>0.23739063829475296</v>
      </c>
      <c r="AS51" s="304">
        <f t="shared" si="20"/>
        <v>0.23757373712727511</v>
      </c>
      <c r="AT51" s="304">
        <f t="shared" si="20"/>
        <v>0.23780837691693718</v>
      </c>
      <c r="AU51" s="305">
        <f t="shared" si="20"/>
        <v>0.23807784887236674</v>
      </c>
      <c r="AW51" s="303">
        <f t="shared" si="21"/>
        <v>3.7805166700597137E-3</v>
      </c>
      <c r="AX51" s="303">
        <f t="shared" si="22"/>
        <v>4.4620837309034544E-3</v>
      </c>
    </row>
    <row r="52" spans="1:50" x14ac:dyDescent="0.25">
      <c r="B52" s="261" t="s">
        <v>497</v>
      </c>
      <c r="C52" s="306">
        <f t="shared" ref="C52:AU56" si="23">C17/(C$2-C$3)</f>
        <v>5.6863255357502057E-2</v>
      </c>
      <c r="D52" s="306">
        <f t="shared" si="23"/>
        <v>5.7477192647372506E-2</v>
      </c>
      <c r="E52" s="306">
        <f t="shared" si="23"/>
        <v>5.6314727970759447E-2</v>
      </c>
      <c r="F52" s="306">
        <f t="shared" si="23"/>
        <v>5.5832948327414027E-2</v>
      </c>
      <c r="G52" s="306">
        <f t="shared" si="23"/>
        <v>5.5379832290809575E-2</v>
      </c>
      <c r="H52" s="306">
        <f t="shared" si="23"/>
        <v>5.4963285665214121E-2</v>
      </c>
      <c r="I52" s="306">
        <f t="shared" si="23"/>
        <v>5.3611804213921317E-2</v>
      </c>
      <c r="J52" s="306">
        <f t="shared" si="23"/>
        <v>5.2532619663017657E-2</v>
      </c>
      <c r="K52" s="306">
        <f t="shared" si="23"/>
        <v>5.1831381903813173E-2</v>
      </c>
      <c r="L52" s="306">
        <f t="shared" si="23"/>
        <v>5.119505835865959E-2</v>
      </c>
      <c r="M52" s="306">
        <f t="shared" si="23"/>
        <v>5.0817485590477163E-2</v>
      </c>
      <c r="N52" s="306">
        <f t="shared" si="23"/>
        <v>5.1153957444670238E-2</v>
      </c>
      <c r="O52" s="306">
        <f t="shared" si="23"/>
        <v>5.1728147416051015E-2</v>
      </c>
      <c r="P52" s="306">
        <f t="shared" si="23"/>
        <v>5.1746351721981318E-2</v>
      </c>
      <c r="Q52" s="306">
        <f t="shared" si="23"/>
        <v>5.2120341731839277E-2</v>
      </c>
      <c r="R52" s="306">
        <f t="shared" si="23"/>
        <v>5.1802842235936314E-2</v>
      </c>
      <c r="S52" s="306">
        <f t="shared" si="23"/>
        <v>5.1603537531715232E-2</v>
      </c>
      <c r="T52" s="306">
        <f t="shared" si="23"/>
        <v>5.1421116199822842E-2</v>
      </c>
      <c r="U52" s="306">
        <f t="shared" si="23"/>
        <v>5.1133528213715369E-2</v>
      </c>
      <c r="V52" s="306">
        <f t="shared" si="23"/>
        <v>5.0845635606977808E-2</v>
      </c>
      <c r="W52" s="306">
        <f t="shared" si="23"/>
        <v>5.0553153851183558E-2</v>
      </c>
      <c r="X52" s="306">
        <f t="shared" si="23"/>
        <v>5.0294702118277065E-2</v>
      </c>
      <c r="Y52" s="306">
        <f t="shared" si="23"/>
        <v>5.0086687754119265E-2</v>
      </c>
      <c r="Z52" s="306">
        <f t="shared" si="23"/>
        <v>4.9921706268794698E-2</v>
      </c>
      <c r="AA52" s="306">
        <f t="shared" si="23"/>
        <v>4.9802678671584319E-2</v>
      </c>
      <c r="AB52" s="306">
        <f t="shared" si="23"/>
        <v>4.9699305967827519E-2</v>
      </c>
      <c r="AC52" s="306">
        <f t="shared" si="23"/>
        <v>4.9613331174676895E-2</v>
      </c>
      <c r="AD52" s="306">
        <f t="shared" si="23"/>
        <v>4.9541693966672268E-2</v>
      </c>
      <c r="AE52" s="306">
        <f t="shared" si="23"/>
        <v>4.9483184310740932E-2</v>
      </c>
      <c r="AF52" s="306">
        <f t="shared" si="23"/>
        <v>4.9437246651327607E-2</v>
      </c>
      <c r="AG52" s="306">
        <f t="shared" si="23"/>
        <v>4.9401467323203996E-2</v>
      </c>
      <c r="AH52" s="306">
        <f t="shared" si="23"/>
        <v>4.9374822351544091E-2</v>
      </c>
      <c r="AI52" s="306">
        <f t="shared" si="23"/>
        <v>4.9351904258367447E-2</v>
      </c>
      <c r="AJ52" s="306">
        <f t="shared" si="23"/>
        <v>4.9332517966960275E-2</v>
      </c>
      <c r="AK52" s="306">
        <f t="shared" si="23"/>
        <v>4.9313266513946206E-2</v>
      </c>
      <c r="AL52" s="306">
        <f t="shared" si="23"/>
        <v>4.9320599289866658E-2</v>
      </c>
      <c r="AM52" s="306">
        <f t="shared" si="23"/>
        <v>4.9330611068537381E-2</v>
      </c>
      <c r="AN52" s="306">
        <f t="shared" si="23"/>
        <v>4.9334349850037047E-2</v>
      </c>
      <c r="AO52" s="306">
        <f t="shared" si="23"/>
        <v>4.932971655050275E-2</v>
      </c>
      <c r="AP52" s="306">
        <f t="shared" si="23"/>
        <v>4.9314101812908163E-2</v>
      </c>
      <c r="AQ52" s="306">
        <f t="shared" si="23"/>
        <v>4.928845208413199E-2</v>
      </c>
      <c r="AR52" s="306">
        <f t="shared" si="23"/>
        <v>4.9251730878473593E-2</v>
      </c>
      <c r="AS52" s="306">
        <f t="shared" si="23"/>
        <v>4.9202863136329732E-2</v>
      </c>
      <c r="AT52" s="306">
        <f t="shared" si="23"/>
        <v>4.9142492526600363E-2</v>
      </c>
      <c r="AU52" s="307">
        <f t="shared" si="23"/>
        <v>4.9075191569584925E-2</v>
      </c>
      <c r="AW52" s="303">
        <f t="shared" si="21"/>
        <v>-1.943673050396999E-3</v>
      </c>
      <c r="AX52" s="303">
        <f t="shared" si="22"/>
        <v>-2.6711601523963929E-3</v>
      </c>
    </row>
    <row r="53" spans="1:50" x14ac:dyDescent="0.25">
      <c r="B53" s="258" t="s">
        <v>498</v>
      </c>
      <c r="C53" s="304">
        <f t="shared" si="23"/>
        <v>0.70000000001205531</v>
      </c>
      <c r="D53" s="304">
        <f t="shared" si="23"/>
        <v>0.69488393475948562</v>
      </c>
      <c r="E53" s="304">
        <f t="shared" si="23"/>
        <v>0.68837291774367537</v>
      </c>
      <c r="F53" s="304">
        <f t="shared" si="23"/>
        <v>0.68241598329706465</v>
      </c>
      <c r="G53" s="304">
        <f t="shared" si="23"/>
        <v>0.6776423490112089</v>
      </c>
      <c r="H53" s="304">
        <f t="shared" si="23"/>
        <v>0.67121726334156817</v>
      </c>
      <c r="I53" s="304">
        <f t="shared" si="23"/>
        <v>0.66315275085165915</v>
      </c>
      <c r="J53" s="304">
        <f t="shared" si="23"/>
        <v>0.65573065825281884</v>
      </c>
      <c r="K53" s="304">
        <f t="shared" si="23"/>
        <v>0.648772506351732</v>
      </c>
      <c r="L53" s="304">
        <f t="shared" si="23"/>
        <v>0.64145849256130405</v>
      </c>
      <c r="M53" s="304">
        <f t="shared" si="23"/>
        <v>0.64464144372285315</v>
      </c>
      <c r="N53" s="304">
        <f t="shared" si="23"/>
        <v>0.64867229221152956</v>
      </c>
      <c r="O53" s="304">
        <f t="shared" si="23"/>
        <v>0.65348610143860453</v>
      </c>
      <c r="P53" s="304">
        <f t="shared" si="23"/>
        <v>0.66056546751098255</v>
      </c>
      <c r="Q53" s="304">
        <f t="shared" si="23"/>
        <v>0.66222650524626026</v>
      </c>
      <c r="R53" s="304">
        <f t="shared" si="23"/>
        <v>0.66213590244802878</v>
      </c>
      <c r="S53" s="304">
        <f t="shared" si="23"/>
        <v>0.6618281346466317</v>
      </c>
      <c r="T53" s="304">
        <f t="shared" si="23"/>
        <v>0.66147015676972121</v>
      </c>
      <c r="U53" s="304">
        <f t="shared" si="23"/>
        <v>0.66047235120410341</v>
      </c>
      <c r="V53" s="304">
        <f t="shared" si="23"/>
        <v>0.65917597152623753</v>
      </c>
      <c r="W53" s="304">
        <f t="shared" si="23"/>
        <v>0.65780992353504264</v>
      </c>
      <c r="X53" s="304">
        <f t="shared" si="23"/>
        <v>0.65649971602014234</v>
      </c>
      <c r="Y53" s="304">
        <f t="shared" si="23"/>
        <v>0.65528937378922902</v>
      </c>
      <c r="Z53" s="304">
        <f t="shared" si="23"/>
        <v>0.65428980266067382</v>
      </c>
      <c r="AA53" s="304">
        <f t="shared" si="23"/>
        <v>0.65358171519291453</v>
      </c>
      <c r="AB53" s="304">
        <f t="shared" si="23"/>
        <v>0.65296636596527691</v>
      </c>
      <c r="AC53" s="304">
        <f t="shared" si="23"/>
        <v>0.65243544427774203</v>
      </c>
      <c r="AD53" s="304">
        <f t="shared" si="23"/>
        <v>0.65196478062348195</v>
      </c>
      <c r="AE53" s="304">
        <f t="shared" si="23"/>
        <v>0.65154596254748187</v>
      </c>
      <c r="AF53" s="304">
        <f t="shared" si="23"/>
        <v>0.65117500341198975</v>
      </c>
      <c r="AG53" s="304">
        <f t="shared" si="23"/>
        <v>0.65084417066689049</v>
      </c>
      <c r="AH53" s="304">
        <f t="shared" si="23"/>
        <v>0.65054791423718206</v>
      </c>
      <c r="AI53" s="304">
        <f t="shared" si="23"/>
        <v>0.65027097139447188</v>
      </c>
      <c r="AJ53" s="304">
        <f t="shared" si="23"/>
        <v>0.65001074743560128</v>
      </c>
      <c r="AK53" s="304">
        <f t="shared" si="23"/>
        <v>0.6497592088469859</v>
      </c>
      <c r="AL53" s="304">
        <f t="shared" si="23"/>
        <v>0.64963672114200011</v>
      </c>
      <c r="AM53" s="304">
        <f t="shared" si="23"/>
        <v>0.64955446998647604</v>
      </c>
      <c r="AN53" s="304">
        <f t="shared" si="23"/>
        <v>0.64947662126407379</v>
      </c>
      <c r="AO53" s="304">
        <f t="shared" si="23"/>
        <v>0.64938837741730493</v>
      </c>
      <c r="AP53" s="304">
        <f t="shared" si="23"/>
        <v>0.64927947062002933</v>
      </c>
      <c r="AQ53" s="304">
        <f t="shared" si="23"/>
        <v>0.64914146101176151</v>
      </c>
      <c r="AR53" s="304">
        <f t="shared" si="23"/>
        <v>0.64897060496238879</v>
      </c>
      <c r="AS53" s="304">
        <f t="shared" si="23"/>
        <v>0.64876741078647182</v>
      </c>
      <c r="AT53" s="304">
        <f t="shared" si="23"/>
        <v>0.64853627552741888</v>
      </c>
      <c r="AU53" s="305">
        <f t="shared" si="23"/>
        <v>0.64829040897033052</v>
      </c>
      <c r="AW53" s="303">
        <f t="shared" si="21"/>
        <v>-6.9837523180680261E-3</v>
      </c>
      <c r="AX53" s="303">
        <f t="shared" si="22"/>
        <v>-1.2275058540652029E-2</v>
      </c>
    </row>
    <row r="54" spans="1:50" x14ac:dyDescent="0.25">
      <c r="B54" s="258" t="s">
        <v>499</v>
      </c>
      <c r="C54" s="304">
        <f t="shared" si="23"/>
        <v>0.64313674466660875</v>
      </c>
      <c r="D54" s="304">
        <f t="shared" si="23"/>
        <v>0.63741683297188068</v>
      </c>
      <c r="E54" s="304">
        <f t="shared" si="23"/>
        <v>0.63207194120154919</v>
      </c>
      <c r="F54" s="304">
        <f t="shared" si="23"/>
        <v>0.62659666766564504</v>
      </c>
      <c r="G54" s="304">
        <f t="shared" si="23"/>
        <v>0.62227609256075522</v>
      </c>
      <c r="H54" s="304">
        <f t="shared" si="23"/>
        <v>0.61626754149337926</v>
      </c>
      <c r="I54" s="304">
        <f t="shared" si="23"/>
        <v>0.60955918054529257</v>
      </c>
      <c r="J54" s="304">
        <f t="shared" si="23"/>
        <v>0.60321843931359032</v>
      </c>
      <c r="K54" s="304">
        <f t="shared" si="23"/>
        <v>0.59696152529984015</v>
      </c>
      <c r="L54" s="304">
        <f t="shared" si="23"/>
        <v>0.59028363378970172</v>
      </c>
      <c r="M54" s="304">
        <f t="shared" si="23"/>
        <v>0.59384850738240569</v>
      </c>
      <c r="N54" s="304">
        <f t="shared" si="23"/>
        <v>0.59754304124146418</v>
      </c>
      <c r="O54" s="304">
        <f t="shared" si="23"/>
        <v>0.60178324154194951</v>
      </c>
      <c r="P54" s="304">
        <f t="shared" si="23"/>
        <v>0.60884775197215413</v>
      </c>
      <c r="Q54" s="304">
        <f t="shared" si="23"/>
        <v>0.61013549160179181</v>
      </c>
      <c r="R54" s="304">
        <f t="shared" si="23"/>
        <v>0.60843108701094051</v>
      </c>
      <c r="S54" s="304">
        <f t="shared" si="23"/>
        <v>0.60771581072467074</v>
      </c>
      <c r="T54" s="304">
        <f t="shared" si="23"/>
        <v>0.60693462461579417</v>
      </c>
      <c r="U54" s="304">
        <f t="shared" si="23"/>
        <v>0.60562364567470561</v>
      </c>
      <c r="V54" s="304">
        <f t="shared" si="23"/>
        <v>0.60401850475352947</v>
      </c>
      <c r="W54" s="304">
        <f t="shared" si="23"/>
        <v>0.60235159635509539</v>
      </c>
      <c r="X54" s="304">
        <f t="shared" si="23"/>
        <v>0.6007088690975142</v>
      </c>
      <c r="Y54" s="304">
        <f t="shared" si="23"/>
        <v>0.59911740075692244</v>
      </c>
      <c r="Z54" s="304">
        <f t="shared" si="23"/>
        <v>0.59769418552809894</v>
      </c>
      <c r="AA54" s="304">
        <f t="shared" si="23"/>
        <v>0.59651558031535989</v>
      </c>
      <c r="AB54" s="304">
        <f t="shared" si="23"/>
        <v>0.59541476454895703</v>
      </c>
      <c r="AC54" s="304">
        <f t="shared" si="23"/>
        <v>0.59438154611859595</v>
      </c>
      <c r="AD54" s="304">
        <f t="shared" si="23"/>
        <v>0.59339493098111029</v>
      </c>
      <c r="AE54" s="304">
        <f t="shared" si="23"/>
        <v>0.59244768602142006</v>
      </c>
      <c r="AF54" s="304">
        <f t="shared" si="23"/>
        <v>0.59153631017200126</v>
      </c>
      <c r="AG54" s="304">
        <f t="shared" si="23"/>
        <v>0.59065548997664041</v>
      </c>
      <c r="AH54" s="304">
        <f t="shared" si="23"/>
        <v>0.58980069317385275</v>
      </c>
      <c r="AI54" s="304">
        <f t="shared" si="23"/>
        <v>0.58896225300926375</v>
      </c>
      <c r="AJ54" s="304">
        <f t="shared" si="23"/>
        <v>0.58813776822802322</v>
      </c>
      <c r="AK54" s="304">
        <f t="shared" si="23"/>
        <v>0.58732271746025067</v>
      </c>
      <c r="AL54" s="304">
        <f t="shared" si="23"/>
        <v>0.58660847206957378</v>
      </c>
      <c r="AM54" s="304">
        <f t="shared" si="23"/>
        <v>0.58593172275319416</v>
      </c>
      <c r="AN54" s="304">
        <f t="shared" si="23"/>
        <v>0.58526629020717236</v>
      </c>
      <c r="AO54" s="304">
        <f t="shared" si="23"/>
        <v>0.58459980870547168</v>
      </c>
      <c r="AP54" s="304">
        <f t="shared" si="23"/>
        <v>0.58392489278766135</v>
      </c>
      <c r="AQ54" s="304">
        <f t="shared" si="23"/>
        <v>0.58323242083181326</v>
      </c>
      <c r="AR54" s="304">
        <f t="shared" si="23"/>
        <v>0.5825198556290232</v>
      </c>
      <c r="AS54" s="304">
        <f t="shared" si="23"/>
        <v>0.58178884670473507</v>
      </c>
      <c r="AT54" s="304">
        <f t="shared" si="23"/>
        <v>0.58104310149320393</v>
      </c>
      <c r="AU54" s="305">
        <f t="shared" si="23"/>
        <v>0.58029093787753638</v>
      </c>
      <c r="AW54" s="303">
        <f t="shared" si="21"/>
        <v>-1.2332171656794233E-2</v>
      </c>
      <c r="AX54" s="303">
        <f t="shared" si="22"/>
        <v>-2.8556814094617744E-2</v>
      </c>
    </row>
    <row r="55" spans="1:50" x14ac:dyDescent="0.25">
      <c r="B55" s="261" t="s">
        <v>500</v>
      </c>
      <c r="C55" s="306">
        <f t="shared" si="23"/>
        <v>0.10294003683376717</v>
      </c>
      <c r="D55" s="306">
        <f t="shared" si="23"/>
        <v>0.10979016638014963</v>
      </c>
      <c r="E55" s="306">
        <f t="shared" si="23"/>
        <v>0.1113792003948942</v>
      </c>
      <c r="F55" s="306">
        <f t="shared" si="23"/>
        <v>0.1143114832108014</v>
      </c>
      <c r="G55" s="306">
        <f t="shared" si="23"/>
        <v>0.11589586472224669</v>
      </c>
      <c r="H55" s="306">
        <f t="shared" si="23"/>
        <v>0.12001364427857046</v>
      </c>
      <c r="I55" s="306">
        <f t="shared" si="23"/>
        <v>0.12134652927645019</v>
      </c>
      <c r="J55" s="306">
        <f t="shared" si="23"/>
        <v>0.12269645247228654</v>
      </c>
      <c r="K55" s="306">
        <f t="shared" si="23"/>
        <v>0.12512375742549756</v>
      </c>
      <c r="L55" s="306">
        <f t="shared" si="23"/>
        <v>0.12915733782398958</v>
      </c>
      <c r="M55" s="306">
        <f t="shared" si="23"/>
        <v>0.12255528383478494</v>
      </c>
      <c r="N55" s="306">
        <f t="shared" si="23"/>
        <v>0.11895883000882874</v>
      </c>
      <c r="O55" s="306">
        <f t="shared" si="23"/>
        <v>0.11569067168820815</v>
      </c>
      <c r="P55" s="306">
        <f t="shared" si="23"/>
        <v>0.10663060636736583</v>
      </c>
      <c r="Q55" s="306">
        <f t="shared" si="23"/>
        <v>0.10646038839011218</v>
      </c>
      <c r="R55" s="306">
        <f t="shared" si="23"/>
        <v>0.10564274770889445</v>
      </c>
      <c r="S55" s="306">
        <f t="shared" si="23"/>
        <v>0.10522514047595478</v>
      </c>
      <c r="T55" s="306">
        <f t="shared" si="23"/>
        <v>0.10495020296008876</v>
      </c>
      <c r="U55" s="306">
        <f t="shared" si="23"/>
        <v>0.10455060126880956</v>
      </c>
      <c r="V55" s="306">
        <f t="shared" si="23"/>
        <v>0.10425935891770179</v>
      </c>
      <c r="W55" s="306">
        <f t="shared" si="23"/>
        <v>0.10388308556602566</v>
      </c>
      <c r="X55" s="306">
        <f t="shared" si="23"/>
        <v>0.10353917930909293</v>
      </c>
      <c r="Y55" s="306">
        <f t="shared" si="23"/>
        <v>0.10333242578465021</v>
      </c>
      <c r="Z55" s="306">
        <f t="shared" si="23"/>
        <v>0.10312658142520541</v>
      </c>
      <c r="AA55" s="306">
        <f t="shared" si="23"/>
        <v>0.10297531372794273</v>
      </c>
      <c r="AB55" s="306">
        <f t="shared" si="23"/>
        <v>0.10287028278206375</v>
      </c>
      <c r="AC55" s="306">
        <f t="shared" si="23"/>
        <v>0.1028059667791025</v>
      </c>
      <c r="AD55" s="306">
        <f t="shared" si="23"/>
        <v>0.10277165191090333</v>
      </c>
      <c r="AE55" s="306">
        <f t="shared" si="23"/>
        <v>0.10276192987322748</v>
      </c>
      <c r="AF55" s="306">
        <f t="shared" si="23"/>
        <v>0.10277445270376175</v>
      </c>
      <c r="AG55" s="306">
        <f t="shared" si="23"/>
        <v>0.10280090162377936</v>
      </c>
      <c r="AH55" s="306">
        <f t="shared" si="23"/>
        <v>0.1028378578484709</v>
      </c>
      <c r="AI55" s="306">
        <f t="shared" si="23"/>
        <v>0.10287664474061577</v>
      </c>
      <c r="AJ55" s="306">
        <f t="shared" si="23"/>
        <v>0.10292047535889176</v>
      </c>
      <c r="AK55" s="306">
        <f t="shared" si="23"/>
        <v>0.10296303326973853</v>
      </c>
      <c r="AL55" s="306">
        <f t="shared" si="23"/>
        <v>0.1030411526545186</v>
      </c>
      <c r="AM55" s="306">
        <f t="shared" si="23"/>
        <v>0.10311658877998049</v>
      </c>
      <c r="AN55" s="306">
        <f t="shared" si="23"/>
        <v>0.10317763824128558</v>
      </c>
      <c r="AO55" s="306">
        <f t="shared" si="23"/>
        <v>0.10322528756460525</v>
      </c>
      <c r="AP55" s="306">
        <f t="shared" si="23"/>
        <v>0.10325647167919196</v>
      </c>
      <c r="AQ55" s="306">
        <f t="shared" si="23"/>
        <v>0.10327936567054802</v>
      </c>
      <c r="AR55" s="306">
        <f t="shared" si="23"/>
        <v>0.10329359082290779</v>
      </c>
      <c r="AS55" s="306">
        <f t="shared" si="23"/>
        <v>0.1032939924812603</v>
      </c>
      <c r="AT55" s="306">
        <f t="shared" si="23"/>
        <v>0.10327964069030887</v>
      </c>
      <c r="AU55" s="307">
        <f t="shared" si="23"/>
        <v>0.10326013050089521</v>
      </c>
      <c r="AW55" s="303">
        <f t="shared" si="21"/>
        <v>-3.6552926394231022E-3</v>
      </c>
      <c r="AX55" s="303">
        <f t="shared" si="22"/>
        <v>-3.3704758664706291E-3</v>
      </c>
    </row>
    <row r="56" spans="1:50" x14ac:dyDescent="0.25">
      <c r="B56" s="249" t="s">
        <v>501</v>
      </c>
      <c r="C56" s="308">
        <f t="shared" si="23"/>
        <v>0.84019670780873057</v>
      </c>
      <c r="D56" s="308">
        <f t="shared" si="23"/>
        <v>0.83292403626479461</v>
      </c>
      <c r="E56" s="308">
        <f t="shared" si="23"/>
        <v>0.83250897607417318</v>
      </c>
      <c r="F56" s="308">
        <f t="shared" si="23"/>
        <v>0.83006636439894443</v>
      </c>
      <c r="G56" s="308">
        <f t="shared" si="23"/>
        <v>0.82893812632677477</v>
      </c>
      <c r="H56" s="308">
        <f t="shared" si="23"/>
        <v>0.82526217102745369</v>
      </c>
      <c r="I56" s="308">
        <f t="shared" si="23"/>
        <v>0.8253077698173088</v>
      </c>
      <c r="J56" s="308">
        <f t="shared" si="23"/>
        <v>0.82505580049778704</v>
      </c>
      <c r="K56" s="308">
        <f t="shared" si="23"/>
        <v>0.82333509585567088</v>
      </c>
      <c r="L56" s="308">
        <f t="shared" si="23"/>
        <v>0.81995553439263125</v>
      </c>
      <c r="M56" s="308">
        <f t="shared" si="23"/>
        <v>0.82712544970400836</v>
      </c>
      <c r="N56" s="308">
        <f t="shared" si="23"/>
        <v>0.83041133392365407</v>
      </c>
      <c r="O56" s="308">
        <f t="shared" si="23"/>
        <v>0.8331165240952032</v>
      </c>
      <c r="P56" s="308">
        <f t="shared" si="23"/>
        <v>0.84246351711361744</v>
      </c>
      <c r="Q56" s="308">
        <f t="shared" si="23"/>
        <v>0.84225731025183703</v>
      </c>
      <c r="R56" s="308">
        <f t="shared" si="23"/>
        <v>0.84146630234977415</v>
      </c>
      <c r="S56" s="308">
        <f t="shared" si="23"/>
        <v>0.84147896413831191</v>
      </c>
      <c r="T56" s="308">
        <f t="shared" si="23"/>
        <v>0.84133258808456091</v>
      </c>
      <c r="U56" s="308">
        <f t="shared" si="23"/>
        <v>0.8408014108488493</v>
      </c>
      <c r="V56" s="308">
        <f t="shared" si="23"/>
        <v>0.83977664304100863</v>
      </c>
      <c r="W56" s="308">
        <f t="shared" si="23"/>
        <v>0.8386738748831275</v>
      </c>
      <c r="X56" s="308">
        <f t="shared" si="23"/>
        <v>0.83748561928133214</v>
      </c>
      <c r="Y56" s="308">
        <f t="shared" si="23"/>
        <v>0.83617959370745543</v>
      </c>
      <c r="Z56" s="308">
        <f t="shared" si="23"/>
        <v>0.834943389549193</v>
      </c>
      <c r="AA56" s="308">
        <f t="shared" si="23"/>
        <v>0.83391186212688284</v>
      </c>
      <c r="AB56" s="308">
        <f t="shared" si="23"/>
        <v>0.83295054566486415</v>
      </c>
      <c r="AC56" s="308">
        <f t="shared" si="23"/>
        <v>0.83202447091780685</v>
      </c>
      <c r="AD56" s="308">
        <f t="shared" si="23"/>
        <v>0.83110812925533573</v>
      </c>
      <c r="AE56" s="308">
        <f t="shared" si="23"/>
        <v>0.83019286567649353</v>
      </c>
      <c r="AF56" s="308">
        <f t="shared" si="23"/>
        <v>0.8292755995764054</v>
      </c>
      <c r="AG56" s="308">
        <f t="shared" si="23"/>
        <v>0.82835738436498851</v>
      </c>
      <c r="AH56" s="308">
        <f t="shared" si="23"/>
        <v>0.82743710670034698</v>
      </c>
      <c r="AI56" s="308">
        <f t="shared" si="23"/>
        <v>0.8265296267398673</v>
      </c>
      <c r="AJ56" s="308">
        <f t="shared" si="23"/>
        <v>0.8256311921416728</v>
      </c>
      <c r="AK56" s="308">
        <f t="shared" si="23"/>
        <v>0.82475218137923889</v>
      </c>
      <c r="AL56" s="308">
        <f t="shared" si="23"/>
        <v>0.8239133555371716</v>
      </c>
      <c r="AM56" s="308">
        <f t="shared" si="23"/>
        <v>0.82313065168705946</v>
      </c>
      <c r="AN56" s="308">
        <f t="shared" si="23"/>
        <v>0.8224061466414333</v>
      </c>
      <c r="AO56" s="308">
        <f t="shared" si="23"/>
        <v>0.82172885662123574</v>
      </c>
      <c r="AP56" s="308">
        <f t="shared" si="23"/>
        <v>0.8210979977387225</v>
      </c>
      <c r="AQ56" s="308">
        <f t="shared" si="23"/>
        <v>0.82049186147340525</v>
      </c>
      <c r="AR56" s="308">
        <f t="shared" si="23"/>
        <v>0.81991049392377613</v>
      </c>
      <c r="AS56" s="308">
        <f t="shared" si="23"/>
        <v>0.81936258383201022</v>
      </c>
      <c r="AT56" s="308">
        <f t="shared" si="23"/>
        <v>0.81885147841014105</v>
      </c>
      <c r="AU56" s="309">
        <f t="shared" si="23"/>
        <v>0.81836878674990321</v>
      </c>
      <c r="AW56" s="310">
        <f>AA56-P56</f>
        <v>-8.5516549867346026E-3</v>
      </c>
      <c r="AX56" s="310">
        <f>AU56-P56</f>
        <v>-2.4094730363714234E-2</v>
      </c>
    </row>
    <row r="57" spans="1:50" x14ac:dyDescent="0.25"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W57" s="253"/>
    </row>
    <row r="58" spans="1:50" s="244" customFormat="1" ht="45" customHeight="1" x14ac:dyDescent="0.25">
      <c r="A58" s="239" t="str">
        <f>"Ecarts "&amp;[4]Résultats!B1&amp;"  - TEND"</f>
        <v>Ecarts SNBC3  - TEND</v>
      </c>
      <c r="B58" s="266" t="s">
        <v>537</v>
      </c>
      <c r="C58" s="242">
        <v>2006</v>
      </c>
      <c r="D58" s="242">
        <v>2007</v>
      </c>
      <c r="E58" s="242">
        <v>2008</v>
      </c>
      <c r="F58" s="242">
        <v>2009</v>
      </c>
      <c r="G58" s="242">
        <v>2010</v>
      </c>
      <c r="H58" s="242">
        <v>2011</v>
      </c>
      <c r="I58" s="242">
        <v>2012</v>
      </c>
      <c r="J58" s="242">
        <v>2013</v>
      </c>
      <c r="K58" s="242">
        <v>2014</v>
      </c>
      <c r="L58" s="242">
        <v>2015</v>
      </c>
      <c r="M58" s="242">
        <v>2016</v>
      </c>
      <c r="N58" s="242">
        <v>2017</v>
      </c>
      <c r="O58" s="242">
        <v>2018</v>
      </c>
      <c r="P58" s="242">
        <v>2019</v>
      </c>
      <c r="Q58" s="242">
        <v>2020</v>
      </c>
      <c r="R58" s="242">
        <v>2021</v>
      </c>
      <c r="S58" s="242">
        <v>2022</v>
      </c>
      <c r="T58" s="242">
        <v>2023</v>
      </c>
      <c r="U58" s="242">
        <v>2024</v>
      </c>
      <c r="V58" s="242">
        <v>2025</v>
      </c>
      <c r="W58" s="242">
        <v>2026</v>
      </c>
      <c r="X58" s="242">
        <v>2027</v>
      </c>
      <c r="Y58" s="242">
        <v>2028</v>
      </c>
      <c r="Z58" s="242">
        <v>2029</v>
      </c>
      <c r="AA58" s="242">
        <v>2030</v>
      </c>
      <c r="AB58" s="242">
        <v>2031</v>
      </c>
      <c r="AC58" s="242">
        <v>2032</v>
      </c>
      <c r="AD58" s="242">
        <v>2033</v>
      </c>
      <c r="AE58" s="242">
        <v>2034</v>
      </c>
      <c r="AF58" s="242">
        <v>2035</v>
      </c>
      <c r="AG58" s="242">
        <v>2036</v>
      </c>
      <c r="AH58" s="242">
        <v>2037</v>
      </c>
      <c r="AI58" s="242">
        <v>2038</v>
      </c>
      <c r="AJ58" s="242">
        <v>2039</v>
      </c>
      <c r="AK58" s="242">
        <v>2040</v>
      </c>
      <c r="AL58" s="242">
        <v>2041</v>
      </c>
      <c r="AM58" s="242">
        <v>2042</v>
      </c>
      <c r="AN58" s="242">
        <v>2043</v>
      </c>
      <c r="AO58" s="242">
        <v>2044</v>
      </c>
      <c r="AP58" s="242">
        <v>2045</v>
      </c>
      <c r="AQ58" s="242">
        <v>2046</v>
      </c>
      <c r="AR58" s="242">
        <v>2047</v>
      </c>
      <c r="AS58" s="242">
        <v>2048</v>
      </c>
      <c r="AT58" s="242">
        <v>2049</v>
      </c>
      <c r="AU58" s="243">
        <v>2050</v>
      </c>
      <c r="AV58" s="267"/>
    </row>
    <row r="59" spans="1:50" x14ac:dyDescent="0.25">
      <c r="B59" s="245" t="s">
        <v>1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311"/>
      <c r="AJ59" s="311"/>
      <c r="AK59" s="311"/>
      <c r="AL59" s="311"/>
      <c r="AM59" s="311"/>
      <c r="AN59" s="311"/>
      <c r="AO59" s="311"/>
      <c r="AP59" s="311"/>
      <c r="AQ59" s="311"/>
      <c r="AR59" s="311"/>
      <c r="AS59" s="311"/>
      <c r="AT59" s="311"/>
      <c r="AU59" s="311"/>
      <c r="AV59" s="268"/>
    </row>
    <row r="60" spans="1:50" x14ac:dyDescent="0.25">
      <c r="B60" s="249" t="s">
        <v>494</v>
      </c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268"/>
    </row>
    <row r="61" spans="1:50" x14ac:dyDescent="0.25">
      <c r="B61" s="254" t="s">
        <v>495</v>
      </c>
      <c r="C61" s="301">
        <f t="shared" ref="C61:AU66" si="24">C39-C50</f>
        <v>0</v>
      </c>
      <c r="D61" s="301">
        <f t="shared" si="24"/>
        <v>0</v>
      </c>
      <c r="E61" s="301">
        <f t="shared" si="24"/>
        <v>0</v>
      </c>
      <c r="F61" s="301">
        <f t="shared" si="24"/>
        <v>0</v>
      </c>
      <c r="G61" s="301">
        <f t="shared" si="24"/>
        <v>0</v>
      </c>
      <c r="H61" s="301">
        <f t="shared" si="24"/>
        <v>0</v>
      </c>
      <c r="I61" s="301">
        <f t="shared" si="24"/>
        <v>0</v>
      </c>
      <c r="J61" s="301">
        <f t="shared" si="24"/>
        <v>0</v>
      </c>
      <c r="K61" s="301">
        <f t="shared" si="24"/>
        <v>0</v>
      </c>
      <c r="L61" s="301">
        <f t="shared" si="24"/>
        <v>0</v>
      </c>
      <c r="M61" s="301">
        <f t="shared" si="24"/>
        <v>0</v>
      </c>
      <c r="N61" s="301">
        <f t="shared" si="24"/>
        <v>0</v>
      </c>
      <c r="O61" s="301">
        <f t="shared" si="24"/>
        <v>0</v>
      </c>
      <c r="P61" s="301">
        <f t="shared" si="24"/>
        <v>0</v>
      </c>
      <c r="Q61" s="301">
        <f t="shared" si="24"/>
        <v>0</v>
      </c>
      <c r="R61" s="301">
        <f t="shared" si="24"/>
        <v>0</v>
      </c>
      <c r="S61" s="301">
        <f t="shared" si="24"/>
        <v>0</v>
      </c>
      <c r="T61" s="301">
        <f t="shared" si="24"/>
        <v>0</v>
      </c>
      <c r="U61" s="301">
        <f t="shared" si="24"/>
        <v>-1.3828224251394294E-4</v>
      </c>
      <c r="V61" s="301">
        <f t="shared" si="24"/>
        <v>-2.3828392330083048E-4</v>
      </c>
      <c r="W61" s="301">
        <f t="shared" si="24"/>
        <v>-2.8614226754070105E-4</v>
      </c>
      <c r="X61" s="301">
        <f t="shared" si="24"/>
        <v>-2.9436643806013407E-4</v>
      </c>
      <c r="Y61" s="301">
        <f t="shared" si="24"/>
        <v>-2.7606278879704904E-4</v>
      </c>
      <c r="Z61" s="301">
        <f t="shared" si="24"/>
        <v>-2.4554949752342292E-4</v>
      </c>
      <c r="AA61" s="301">
        <f t="shared" si="24"/>
        <v>-1.7009758529024088E-4</v>
      </c>
      <c r="AB61" s="301">
        <f t="shared" si="24"/>
        <v>-1.3238218009836711E-4</v>
      </c>
      <c r="AC61" s="301">
        <f t="shared" si="24"/>
        <v>-1.1219145378826845E-4</v>
      </c>
      <c r="AD61" s="301">
        <f t="shared" si="24"/>
        <v>-9.993432490423837E-5</v>
      </c>
      <c r="AE61" s="301">
        <f t="shared" si="24"/>
        <v>-9.0106277611246011E-5</v>
      </c>
      <c r="AF61" s="301">
        <f t="shared" si="24"/>
        <v>-7.9955524280472812E-5</v>
      </c>
      <c r="AG61" s="301">
        <f t="shared" si="24"/>
        <v>-7.0058170481668292E-5</v>
      </c>
      <c r="AH61" s="301">
        <f t="shared" si="24"/>
        <v>-5.9800665370035588E-5</v>
      </c>
      <c r="AI61" s="301">
        <f t="shared" si="24"/>
        <v>-4.8218622281548384E-5</v>
      </c>
      <c r="AJ61" s="301">
        <f t="shared" si="24"/>
        <v>-3.5937501245697501E-5</v>
      </c>
      <c r="AK61" s="301">
        <f t="shared" si="24"/>
        <v>-2.3132469865627669E-5</v>
      </c>
      <c r="AL61" s="301">
        <f t="shared" si="24"/>
        <v>1.3801957022441247E-5</v>
      </c>
      <c r="AM61" s="301">
        <f t="shared" si="24"/>
        <v>4.5631633297626983E-5</v>
      </c>
      <c r="AN61" s="301">
        <f t="shared" si="24"/>
        <v>7.0902657650306899E-5</v>
      </c>
      <c r="AO61" s="301">
        <f t="shared" si="24"/>
        <v>9.1603254942507206E-5</v>
      </c>
      <c r="AP61" s="301">
        <f t="shared" si="24"/>
        <v>1.0928845076035865E-4</v>
      </c>
      <c r="AQ61" s="301">
        <f t="shared" si="24"/>
        <v>1.2277484644601655E-4</v>
      </c>
      <c r="AR61" s="301">
        <f t="shared" si="24"/>
        <v>1.3497202153534005E-4</v>
      </c>
      <c r="AS61" s="301">
        <f t="shared" si="24"/>
        <v>1.4739788548107091E-4</v>
      </c>
      <c r="AT61" s="301">
        <f t="shared" si="24"/>
        <v>1.6060349070284863E-4</v>
      </c>
      <c r="AU61" s="302">
        <f t="shared" si="24"/>
        <v>1.7537872140532818E-4</v>
      </c>
      <c r="AV61" s="268"/>
    </row>
    <row r="62" spans="1:50" x14ac:dyDescent="0.25">
      <c r="B62" s="258" t="s">
        <v>496</v>
      </c>
      <c r="C62" s="304">
        <f t="shared" si="24"/>
        <v>0</v>
      </c>
      <c r="D62" s="304">
        <f t="shared" si="24"/>
        <v>0</v>
      </c>
      <c r="E62" s="304">
        <f t="shared" si="24"/>
        <v>0</v>
      </c>
      <c r="F62" s="304">
        <f t="shared" si="24"/>
        <v>0</v>
      </c>
      <c r="G62" s="304">
        <f t="shared" si="24"/>
        <v>0</v>
      </c>
      <c r="H62" s="304">
        <f t="shared" si="24"/>
        <v>0</v>
      </c>
      <c r="I62" s="304">
        <f t="shared" si="24"/>
        <v>0</v>
      </c>
      <c r="J62" s="304">
        <f t="shared" si="24"/>
        <v>0</v>
      </c>
      <c r="K62" s="304">
        <f t="shared" si="24"/>
        <v>0</v>
      </c>
      <c r="L62" s="304">
        <f t="shared" si="24"/>
        <v>0</v>
      </c>
      <c r="M62" s="304">
        <f t="shared" si="24"/>
        <v>0</v>
      </c>
      <c r="N62" s="304">
        <f t="shared" si="24"/>
        <v>0</v>
      </c>
      <c r="O62" s="304">
        <f t="shared" si="24"/>
        <v>0</v>
      </c>
      <c r="P62" s="304">
        <f t="shared" si="24"/>
        <v>0</v>
      </c>
      <c r="Q62" s="304">
        <f t="shared" si="24"/>
        <v>0</v>
      </c>
      <c r="R62" s="304">
        <f t="shared" si="24"/>
        <v>0</v>
      </c>
      <c r="S62" s="304">
        <f t="shared" si="24"/>
        <v>0</v>
      </c>
      <c r="T62" s="304">
        <f t="shared" si="24"/>
        <v>0</v>
      </c>
      <c r="U62" s="304">
        <f t="shared" si="24"/>
        <v>-2.1057688180811662E-4</v>
      </c>
      <c r="V62" s="304">
        <f t="shared" si="24"/>
        <v>-3.6598518470207231E-4</v>
      </c>
      <c r="W62" s="304">
        <f t="shared" si="24"/>
        <v>-4.4172031696732006E-4</v>
      </c>
      <c r="X62" s="304">
        <f t="shared" si="24"/>
        <v>-4.5629383074771712E-4</v>
      </c>
      <c r="Y62" s="304">
        <f t="shared" si="24"/>
        <v>-4.3023760215935014E-4</v>
      </c>
      <c r="Z62" s="304">
        <f t="shared" si="24"/>
        <v>-3.8221581075759126E-4</v>
      </c>
      <c r="AA62" s="304">
        <f t="shared" si="24"/>
        <v>-2.6190777250778563E-4</v>
      </c>
      <c r="AB62" s="304">
        <f t="shared" si="24"/>
        <v>-1.9447018483914613E-4</v>
      </c>
      <c r="AC62" s="304">
        <f t="shared" si="24"/>
        <v>-1.484009235222794E-4</v>
      </c>
      <c r="AD62" s="304">
        <f t="shared" si="24"/>
        <v>-1.1572039750668006E-4</v>
      </c>
      <c r="AE62" s="304">
        <f t="shared" si="24"/>
        <v>-8.8634047293589813E-5</v>
      </c>
      <c r="AF62" s="304">
        <f t="shared" si="24"/>
        <v>-6.3141793133214552E-5</v>
      </c>
      <c r="AG62" s="304">
        <f t="shared" si="24"/>
        <v>-4.0314764452958896E-5</v>
      </c>
      <c r="AH62" s="304">
        <f t="shared" si="24"/>
        <v>-1.9192588137040278E-5</v>
      </c>
      <c r="AI62" s="304">
        <f t="shared" si="24"/>
        <v>2.0676011089071356E-6</v>
      </c>
      <c r="AJ62" s="304">
        <f t="shared" si="24"/>
        <v>2.2942667719655363E-5</v>
      </c>
      <c r="AK62" s="304">
        <f t="shared" si="24"/>
        <v>4.3562346234315985E-5</v>
      </c>
      <c r="AL62" s="304">
        <f t="shared" si="24"/>
        <v>9.8991744322124431E-5</v>
      </c>
      <c r="AM62" s="304">
        <f t="shared" si="24"/>
        <v>1.4354368002322815E-4</v>
      </c>
      <c r="AN62" s="304">
        <f t="shared" si="24"/>
        <v>1.781186128442247E-4</v>
      </c>
      <c r="AO62" s="304">
        <f t="shared" si="24"/>
        <v>2.05810907192433E-4</v>
      </c>
      <c r="AP62" s="304">
        <f t="shared" si="24"/>
        <v>2.2908602155513602E-4</v>
      </c>
      <c r="AQ62" s="304">
        <f t="shared" si="24"/>
        <v>2.4604324764893049E-4</v>
      </c>
      <c r="AR62" s="304">
        <f t="shared" si="24"/>
        <v>2.6093795018700128E-4</v>
      </c>
      <c r="AS62" s="304">
        <f t="shared" si="24"/>
        <v>2.7599577256387509E-4</v>
      </c>
      <c r="AT62" s="304">
        <f t="shared" si="24"/>
        <v>2.9196328776195934E-4</v>
      </c>
      <c r="AU62" s="305">
        <f t="shared" si="24"/>
        <v>3.1006077684014866E-4</v>
      </c>
      <c r="AV62" s="268"/>
    </row>
    <row r="63" spans="1:50" x14ac:dyDescent="0.25">
      <c r="B63" s="261" t="s">
        <v>497</v>
      </c>
      <c r="C63" s="306">
        <f t="shared" si="24"/>
        <v>0</v>
      </c>
      <c r="D63" s="306">
        <f t="shared" si="24"/>
        <v>0</v>
      </c>
      <c r="E63" s="306">
        <f t="shared" si="24"/>
        <v>0</v>
      </c>
      <c r="F63" s="306">
        <f t="shared" si="24"/>
        <v>0</v>
      </c>
      <c r="G63" s="306">
        <f t="shared" si="24"/>
        <v>0</v>
      </c>
      <c r="H63" s="306">
        <f t="shared" si="24"/>
        <v>0</v>
      </c>
      <c r="I63" s="306">
        <f t="shared" si="24"/>
        <v>0</v>
      </c>
      <c r="J63" s="306">
        <f t="shared" si="24"/>
        <v>0</v>
      </c>
      <c r="K63" s="306">
        <f t="shared" si="24"/>
        <v>0</v>
      </c>
      <c r="L63" s="306">
        <f t="shared" si="24"/>
        <v>0</v>
      </c>
      <c r="M63" s="306">
        <f t="shared" si="24"/>
        <v>0</v>
      </c>
      <c r="N63" s="306">
        <f t="shared" si="24"/>
        <v>0</v>
      </c>
      <c r="O63" s="306">
        <f t="shared" si="24"/>
        <v>0</v>
      </c>
      <c r="P63" s="306">
        <f t="shared" si="24"/>
        <v>0</v>
      </c>
      <c r="Q63" s="306">
        <f t="shared" si="24"/>
        <v>0</v>
      </c>
      <c r="R63" s="306">
        <f t="shared" si="24"/>
        <v>0</v>
      </c>
      <c r="S63" s="306">
        <f t="shared" si="24"/>
        <v>0</v>
      </c>
      <c r="T63" s="306">
        <f t="shared" si="24"/>
        <v>0</v>
      </c>
      <c r="U63" s="306">
        <f t="shared" si="24"/>
        <v>1.304381413486308E-4</v>
      </c>
      <c r="V63" s="306">
        <f t="shared" si="24"/>
        <v>2.9651452974206738E-4</v>
      </c>
      <c r="W63" s="306">
        <f t="shared" si="24"/>
        <v>4.6449197099947964E-4</v>
      </c>
      <c r="X63" s="306">
        <f t="shared" si="24"/>
        <v>6.1990564579231938E-4</v>
      </c>
      <c r="Y63" s="306">
        <f t="shared" si="24"/>
        <v>7.5661608903047212E-4</v>
      </c>
      <c r="Z63" s="306">
        <f t="shared" si="24"/>
        <v>8.7367144937533503E-4</v>
      </c>
      <c r="AA63" s="306">
        <f t="shared" si="24"/>
        <v>9.3461585983034556E-4</v>
      </c>
      <c r="AB63" s="306">
        <f t="shared" si="24"/>
        <v>9.9170151803816553E-4</v>
      </c>
      <c r="AC63" s="306">
        <f t="shared" si="24"/>
        <v>1.0425319782682504E-3</v>
      </c>
      <c r="AD63" s="306">
        <f t="shared" si="24"/>
        <v>1.0898096891443221E-3</v>
      </c>
      <c r="AE63" s="306">
        <f t="shared" si="24"/>
        <v>1.1336087691524513E-3</v>
      </c>
      <c r="AF63" s="306">
        <f t="shared" si="24"/>
        <v>1.1737450435500632E-3</v>
      </c>
      <c r="AG63" s="306">
        <f t="shared" si="24"/>
        <v>1.211680218632806E-3</v>
      </c>
      <c r="AH63" s="306">
        <f t="shared" si="24"/>
        <v>1.2478953985894728E-3</v>
      </c>
      <c r="AI63" s="306">
        <f t="shared" si="24"/>
        <v>1.2818033877725205E-3</v>
      </c>
      <c r="AJ63" s="306">
        <f t="shared" si="24"/>
        <v>1.3136529567572483E-3</v>
      </c>
      <c r="AK63" s="306">
        <f t="shared" si="24"/>
        <v>1.3432968001021797E-3</v>
      </c>
      <c r="AL63" s="306">
        <f t="shared" si="24"/>
        <v>1.3516870194420078E-3</v>
      </c>
      <c r="AM63" s="306">
        <f t="shared" si="24"/>
        <v>1.3552974997463885E-3</v>
      </c>
      <c r="AN63" s="306">
        <f t="shared" si="24"/>
        <v>1.3564207596995226E-3</v>
      </c>
      <c r="AO63" s="306">
        <f t="shared" si="24"/>
        <v>1.3558898852061643E-3</v>
      </c>
      <c r="AP63" s="306">
        <f t="shared" si="24"/>
        <v>1.3539379927836673E-3</v>
      </c>
      <c r="AQ63" s="306">
        <f t="shared" si="24"/>
        <v>1.3527063775016501E-3</v>
      </c>
      <c r="AR63" s="306">
        <f t="shared" si="24"/>
        <v>1.3513455827204798E-3</v>
      </c>
      <c r="AS63" s="306">
        <f t="shared" si="24"/>
        <v>1.3489876099753301E-3</v>
      </c>
      <c r="AT63" s="306">
        <f t="shared" si="24"/>
        <v>1.3450643470864915E-3</v>
      </c>
      <c r="AU63" s="307">
        <f t="shared" si="24"/>
        <v>1.3386127224607469E-3</v>
      </c>
      <c r="AV63" s="268"/>
    </row>
    <row r="64" spans="1:50" x14ac:dyDescent="0.25">
      <c r="B64" s="258" t="s">
        <v>498</v>
      </c>
      <c r="C64" s="304">
        <f t="shared" si="24"/>
        <v>0</v>
      </c>
      <c r="D64" s="304">
        <f t="shared" si="24"/>
        <v>0</v>
      </c>
      <c r="E64" s="304">
        <f t="shared" si="24"/>
        <v>0</v>
      </c>
      <c r="F64" s="304">
        <f t="shared" si="24"/>
        <v>0</v>
      </c>
      <c r="G64" s="304">
        <f t="shared" si="24"/>
        <v>0</v>
      </c>
      <c r="H64" s="304">
        <f t="shared" si="24"/>
        <v>0</v>
      </c>
      <c r="I64" s="304">
        <f t="shared" si="24"/>
        <v>0</v>
      </c>
      <c r="J64" s="304">
        <f t="shared" si="24"/>
        <v>0</v>
      </c>
      <c r="K64" s="304">
        <f t="shared" si="24"/>
        <v>0</v>
      </c>
      <c r="L64" s="304">
        <f t="shared" si="24"/>
        <v>0</v>
      </c>
      <c r="M64" s="304">
        <f t="shared" si="24"/>
        <v>0</v>
      </c>
      <c r="N64" s="304">
        <f t="shared" si="24"/>
        <v>0</v>
      </c>
      <c r="O64" s="304">
        <f t="shared" si="24"/>
        <v>0</v>
      </c>
      <c r="P64" s="304">
        <f t="shared" si="24"/>
        <v>0</v>
      </c>
      <c r="Q64" s="304">
        <f t="shared" si="24"/>
        <v>0</v>
      </c>
      <c r="R64" s="304">
        <f t="shared" si="24"/>
        <v>0</v>
      </c>
      <c r="S64" s="304">
        <f t="shared" si="24"/>
        <v>0</v>
      </c>
      <c r="T64" s="304">
        <f t="shared" si="24"/>
        <v>0</v>
      </c>
      <c r="U64" s="304">
        <f t="shared" si="24"/>
        <v>7.5864636541522756E-4</v>
      </c>
      <c r="V64" s="304">
        <f t="shared" si="24"/>
        <v>1.8675925231116386E-3</v>
      </c>
      <c r="W64" s="304">
        <f t="shared" si="24"/>
        <v>3.0953867484075914E-3</v>
      </c>
      <c r="X64" s="304">
        <f t="shared" si="24"/>
        <v>4.3045079538304165E-3</v>
      </c>
      <c r="Y64" s="304">
        <f t="shared" si="24"/>
        <v>5.4184169629887258E-3</v>
      </c>
      <c r="Z64" s="304">
        <f t="shared" si="24"/>
        <v>6.4065401670857502E-3</v>
      </c>
      <c r="AA64" s="304">
        <f t="shared" si="24"/>
        <v>7.0435116103273465E-3</v>
      </c>
      <c r="AB64" s="304">
        <f t="shared" si="24"/>
        <v>7.5868535338059484E-3</v>
      </c>
      <c r="AC64" s="304">
        <f t="shared" si="24"/>
        <v>8.0549022516016588E-3</v>
      </c>
      <c r="AD64" s="304">
        <f t="shared" si="24"/>
        <v>8.4774516868446614E-3</v>
      </c>
      <c r="AE64" s="304">
        <f t="shared" si="24"/>
        <v>8.8642384298188714E-3</v>
      </c>
      <c r="AF64" s="304">
        <f t="shared" si="24"/>
        <v>9.2184310928991042E-3</v>
      </c>
      <c r="AG64" s="304">
        <f t="shared" si="24"/>
        <v>9.5502920737269292E-3</v>
      </c>
      <c r="AH64" s="304">
        <f t="shared" si="24"/>
        <v>9.8647607599279263E-3</v>
      </c>
      <c r="AI64" s="304">
        <f t="shared" si="24"/>
        <v>1.0160316996337238E-2</v>
      </c>
      <c r="AJ64" s="304">
        <f t="shared" si="24"/>
        <v>1.0438325243162794E-2</v>
      </c>
      <c r="AK64" s="304">
        <f t="shared" si="24"/>
        <v>1.0698425615117468E-2</v>
      </c>
      <c r="AL64" s="304">
        <f t="shared" si="24"/>
        <v>1.0830386085623922E-2</v>
      </c>
      <c r="AM64" s="304">
        <f t="shared" si="24"/>
        <v>1.0911301611898794E-2</v>
      </c>
      <c r="AN64" s="304">
        <f t="shared" si="24"/>
        <v>1.0961932507736694E-2</v>
      </c>
      <c r="AO64" s="304">
        <f t="shared" si="24"/>
        <v>1.0992733649822561E-2</v>
      </c>
      <c r="AP64" s="304">
        <f t="shared" si="24"/>
        <v>1.1008897359582104E-2</v>
      </c>
      <c r="AQ64" s="304">
        <f t="shared" si="24"/>
        <v>1.1024457087017159E-2</v>
      </c>
      <c r="AR64" s="304">
        <f t="shared" si="24"/>
        <v>1.103805276473091E-2</v>
      </c>
      <c r="AS64" s="304">
        <f t="shared" si="24"/>
        <v>1.1045787584625488E-2</v>
      </c>
      <c r="AT64" s="304">
        <f t="shared" si="24"/>
        <v>1.104401012575229E-2</v>
      </c>
      <c r="AU64" s="305">
        <f t="shared" si="24"/>
        <v>1.1025809951706433E-2</v>
      </c>
      <c r="AV64" s="268"/>
    </row>
    <row r="65" spans="2:48" x14ac:dyDescent="0.25">
      <c r="B65" s="258" t="s">
        <v>499</v>
      </c>
      <c r="C65" s="304">
        <f t="shared" si="24"/>
        <v>0</v>
      </c>
      <c r="D65" s="304">
        <f t="shared" si="24"/>
        <v>0</v>
      </c>
      <c r="E65" s="304">
        <f t="shared" si="24"/>
        <v>0</v>
      </c>
      <c r="F65" s="304">
        <f t="shared" si="24"/>
        <v>0</v>
      </c>
      <c r="G65" s="304">
        <f t="shared" si="24"/>
        <v>0</v>
      </c>
      <c r="H65" s="304">
        <f t="shared" si="24"/>
        <v>0</v>
      </c>
      <c r="I65" s="304">
        <f t="shared" si="24"/>
        <v>0</v>
      </c>
      <c r="J65" s="304">
        <f t="shared" si="24"/>
        <v>0</v>
      </c>
      <c r="K65" s="304">
        <f t="shared" si="24"/>
        <v>0</v>
      </c>
      <c r="L65" s="304">
        <f t="shared" si="24"/>
        <v>0</v>
      </c>
      <c r="M65" s="304">
        <f t="shared" si="24"/>
        <v>0</v>
      </c>
      <c r="N65" s="304">
        <f t="shared" si="24"/>
        <v>0</v>
      </c>
      <c r="O65" s="304">
        <f t="shared" si="24"/>
        <v>0</v>
      </c>
      <c r="P65" s="304">
        <f t="shared" si="24"/>
        <v>0</v>
      </c>
      <c r="Q65" s="304">
        <f t="shared" si="24"/>
        <v>0</v>
      </c>
      <c r="R65" s="304">
        <f t="shared" si="24"/>
        <v>0</v>
      </c>
      <c r="S65" s="304">
        <f t="shared" si="24"/>
        <v>0</v>
      </c>
      <c r="T65" s="304">
        <f t="shared" si="24"/>
        <v>0</v>
      </c>
      <c r="U65" s="304">
        <f t="shared" si="24"/>
        <v>6.2374786755181599E-4</v>
      </c>
      <c r="V65" s="304">
        <f t="shared" si="24"/>
        <v>1.5585678782640278E-3</v>
      </c>
      <c r="W65" s="304">
        <f t="shared" si="24"/>
        <v>2.6075071823382645E-3</v>
      </c>
      <c r="X65" s="304">
        <f t="shared" si="24"/>
        <v>3.6483769103988761E-3</v>
      </c>
      <c r="Y65" s="304">
        <f t="shared" si="24"/>
        <v>4.611535956663082E-3</v>
      </c>
      <c r="Z65" s="304">
        <f t="shared" si="24"/>
        <v>5.4678955595069967E-3</v>
      </c>
      <c r="AA65" s="304">
        <f t="shared" si="24"/>
        <v>6.0313744887641185E-3</v>
      </c>
      <c r="AB65" s="304">
        <f t="shared" si="24"/>
        <v>6.5050670291249002E-3</v>
      </c>
      <c r="AC65" s="304">
        <f t="shared" si="24"/>
        <v>6.9097305984282542E-3</v>
      </c>
      <c r="AD65" s="304">
        <f t="shared" si="24"/>
        <v>7.2722504156971235E-3</v>
      </c>
      <c r="AE65" s="304">
        <f t="shared" si="24"/>
        <v>7.6022695553866759E-3</v>
      </c>
      <c r="AF65" s="304">
        <f t="shared" si="24"/>
        <v>7.9031885479901032E-3</v>
      </c>
      <c r="AG65" s="304">
        <f t="shared" si="24"/>
        <v>8.1837263590519571E-3</v>
      </c>
      <c r="AH65" s="304">
        <f t="shared" si="24"/>
        <v>8.4483158764653288E-3</v>
      </c>
      <c r="AI65" s="304">
        <f t="shared" si="24"/>
        <v>8.6960980361493467E-3</v>
      </c>
      <c r="AJ65" s="304">
        <f t="shared" si="24"/>
        <v>8.9282136928701128E-3</v>
      </c>
      <c r="AK65" s="304">
        <f t="shared" si="24"/>
        <v>9.1445041650320968E-3</v>
      </c>
      <c r="AL65" s="304">
        <f t="shared" si="24"/>
        <v>9.2561478460537749E-3</v>
      </c>
      <c r="AM65" s="304">
        <f t="shared" si="24"/>
        <v>9.3224175263403319E-3</v>
      </c>
      <c r="AN65" s="304">
        <f t="shared" si="24"/>
        <v>9.3614441463562015E-3</v>
      </c>
      <c r="AO65" s="304">
        <f t="shared" si="24"/>
        <v>9.3826826996646906E-3</v>
      </c>
      <c r="AP65" s="304">
        <f t="shared" si="24"/>
        <v>9.3910173066704683E-3</v>
      </c>
      <c r="AQ65" s="304">
        <f t="shared" si="24"/>
        <v>9.3980208664069531E-3</v>
      </c>
      <c r="AR65" s="304">
        <f t="shared" si="24"/>
        <v>9.4032202608176352E-3</v>
      </c>
      <c r="AS65" s="304">
        <f t="shared" si="24"/>
        <v>9.4036987860423027E-3</v>
      </c>
      <c r="AT65" s="304">
        <f t="shared" si="24"/>
        <v>9.3964916846409619E-3</v>
      </c>
      <c r="AU65" s="305">
        <f t="shared" si="24"/>
        <v>9.3758781243058475E-3</v>
      </c>
      <c r="AV65" s="268"/>
    </row>
    <row r="66" spans="2:48" x14ac:dyDescent="0.25">
      <c r="B66" s="261" t="s">
        <v>500</v>
      </c>
      <c r="C66" s="306">
        <f t="shared" si="24"/>
        <v>0</v>
      </c>
      <c r="D66" s="306">
        <f t="shared" si="24"/>
        <v>0</v>
      </c>
      <c r="E66" s="306">
        <f t="shared" si="24"/>
        <v>0</v>
      </c>
      <c r="F66" s="306">
        <f t="shared" si="24"/>
        <v>0</v>
      </c>
      <c r="G66" s="306">
        <f t="shared" si="24"/>
        <v>0</v>
      </c>
      <c r="H66" s="306">
        <f t="shared" si="24"/>
        <v>0</v>
      </c>
      <c r="I66" s="306">
        <f t="shared" si="24"/>
        <v>0</v>
      </c>
      <c r="J66" s="306">
        <f t="shared" si="24"/>
        <v>0</v>
      </c>
      <c r="K66" s="306">
        <f t="shared" si="24"/>
        <v>0</v>
      </c>
      <c r="L66" s="306">
        <f t="shared" si="24"/>
        <v>0</v>
      </c>
      <c r="M66" s="306">
        <f t="shared" si="24"/>
        <v>0</v>
      </c>
      <c r="N66" s="306">
        <f t="shared" si="24"/>
        <v>0</v>
      </c>
      <c r="O66" s="306">
        <f t="shared" si="24"/>
        <v>0</v>
      </c>
      <c r="P66" s="306">
        <f t="shared" si="24"/>
        <v>0</v>
      </c>
      <c r="Q66" s="306">
        <f t="shared" si="24"/>
        <v>0</v>
      </c>
      <c r="R66" s="306">
        <f t="shared" si="24"/>
        <v>0</v>
      </c>
      <c r="S66" s="306">
        <f t="shared" si="24"/>
        <v>0</v>
      </c>
      <c r="T66" s="306">
        <f t="shared" si="24"/>
        <v>0</v>
      </c>
      <c r="U66" s="306">
        <f t="shared" si="24"/>
        <v>7.1234423743876674E-5</v>
      </c>
      <c r="V66" s="306">
        <f t="shared" si="24"/>
        <v>1.2599860967889287E-4</v>
      </c>
      <c r="W66" s="306">
        <f t="shared" si="24"/>
        <v>1.5351719545132758E-4</v>
      </c>
      <c r="X66" s="306">
        <f t="shared" si="24"/>
        <v>1.5980045475920412E-4</v>
      </c>
      <c r="Y66" s="306">
        <f t="shared" si="24"/>
        <v>1.521356647680161E-4</v>
      </c>
      <c r="Z66" s="306">
        <f t="shared" si="24"/>
        <v>1.3478046152694267E-4</v>
      </c>
      <c r="AA66" s="306">
        <f t="shared" si="24"/>
        <v>9.0280298920178415E-5</v>
      </c>
      <c r="AB66" s="306">
        <f t="shared" si="24"/>
        <v>6.072728193666499E-5</v>
      </c>
      <c r="AC66" s="306">
        <f t="shared" si="24"/>
        <v>3.49392198732007E-5</v>
      </c>
      <c r="AD66" s="306">
        <f t="shared" si="24"/>
        <v>1.456478848635423E-5</v>
      </c>
      <c r="AE66" s="306">
        <f t="shared" si="24"/>
        <v>-2.66229057072076E-6</v>
      </c>
      <c r="AF66" s="306">
        <f t="shared" si="24"/>
        <v>-1.7979515792715395E-5</v>
      </c>
      <c r="AG66" s="306">
        <f t="shared" ref="AG66:AU66" si="25">AG44-AG55</f>
        <v>-3.0889717061333144E-5</v>
      </c>
      <c r="AH66" s="306">
        <f t="shared" si="25"/>
        <v>-4.1736866621511215E-5</v>
      </c>
      <c r="AI66" s="306">
        <f t="shared" si="25"/>
        <v>-5.1394393038084463E-5</v>
      </c>
      <c r="AJ66" s="306">
        <f t="shared" si="25"/>
        <v>-5.9966348384357659E-5</v>
      </c>
      <c r="AK66" s="306">
        <f t="shared" si="25"/>
        <v>-6.7756860136727881E-5</v>
      </c>
      <c r="AL66" s="306">
        <f t="shared" si="25"/>
        <v>-8.6193688959484982E-5</v>
      </c>
      <c r="AM66" s="306">
        <f t="shared" si="25"/>
        <v>-9.8861255584489771E-5</v>
      </c>
      <c r="AN66" s="306">
        <f t="shared" si="25"/>
        <v>-1.0811598419877E-4</v>
      </c>
      <c r="AO66" s="306">
        <f t="shared" si="25"/>
        <v>-1.1506293849035398E-4</v>
      </c>
      <c r="AP66" s="306">
        <f t="shared" si="25"/>
        <v>-1.2061040687272317E-4</v>
      </c>
      <c r="AQ66" s="306">
        <f t="shared" si="25"/>
        <v>-1.2404738521699932E-4</v>
      </c>
      <c r="AR66" s="306">
        <f t="shared" si="25"/>
        <v>-1.2671278445770817E-4</v>
      </c>
      <c r="AS66" s="306">
        <f t="shared" si="25"/>
        <v>-1.2931003312859068E-4</v>
      </c>
      <c r="AT66" s="306">
        <f t="shared" si="25"/>
        <v>-1.3203267358041781E-4</v>
      </c>
      <c r="AU66" s="307">
        <f t="shared" si="25"/>
        <v>-1.3530936805571103E-4</v>
      </c>
      <c r="AV66" s="268"/>
    </row>
    <row r="67" spans="2:48" x14ac:dyDescent="0.25">
      <c r="B67" s="249" t="s">
        <v>501</v>
      </c>
      <c r="C67" s="308">
        <f t="shared" ref="C67:AU67" si="26">C45-C56</f>
        <v>0</v>
      </c>
      <c r="D67" s="308">
        <f t="shared" si="26"/>
        <v>0</v>
      </c>
      <c r="E67" s="308">
        <f t="shared" si="26"/>
        <v>0</v>
      </c>
      <c r="F67" s="308">
        <f t="shared" si="26"/>
        <v>0</v>
      </c>
      <c r="G67" s="308">
        <f t="shared" si="26"/>
        <v>0</v>
      </c>
      <c r="H67" s="308">
        <f t="shared" si="26"/>
        <v>0</v>
      </c>
      <c r="I67" s="308">
        <f t="shared" si="26"/>
        <v>0</v>
      </c>
      <c r="J67" s="308">
        <f t="shared" si="26"/>
        <v>0</v>
      </c>
      <c r="K67" s="308">
        <f t="shared" si="26"/>
        <v>0</v>
      </c>
      <c r="L67" s="308">
        <f t="shared" si="26"/>
        <v>0</v>
      </c>
      <c r="M67" s="308">
        <f t="shared" si="26"/>
        <v>0</v>
      </c>
      <c r="N67" s="308">
        <f t="shared" si="26"/>
        <v>0</v>
      </c>
      <c r="O67" s="308">
        <f t="shared" si="26"/>
        <v>0</v>
      </c>
      <c r="P67" s="308">
        <f t="shared" si="26"/>
        <v>0</v>
      </c>
      <c r="Q67" s="308">
        <f t="shared" si="26"/>
        <v>0</v>
      </c>
      <c r="R67" s="308">
        <f t="shared" si="26"/>
        <v>0</v>
      </c>
      <c r="S67" s="308">
        <f t="shared" si="26"/>
        <v>0</v>
      </c>
      <c r="T67" s="308">
        <f t="shared" si="26"/>
        <v>0</v>
      </c>
      <c r="U67" s="308">
        <f t="shared" si="26"/>
        <v>4.1317098574367161E-4</v>
      </c>
      <c r="V67" s="308">
        <f t="shared" si="26"/>
        <v>1.1925826935619277E-3</v>
      </c>
      <c r="W67" s="308">
        <f t="shared" si="26"/>
        <v>2.1657868653709444E-3</v>
      </c>
      <c r="X67" s="308">
        <f t="shared" si="26"/>
        <v>3.1920830796511312E-3</v>
      </c>
      <c r="Y67" s="308">
        <f t="shared" si="26"/>
        <v>4.1812983545037596E-3</v>
      </c>
      <c r="Z67" s="308">
        <f t="shared" si="26"/>
        <v>5.0856797487494054E-3</v>
      </c>
      <c r="AA67" s="308">
        <f t="shared" si="26"/>
        <v>5.7694667162563329E-3</v>
      </c>
      <c r="AB67" s="308">
        <f t="shared" si="26"/>
        <v>6.3105968442856986E-3</v>
      </c>
      <c r="AC67" s="308">
        <f t="shared" si="26"/>
        <v>6.7613296749059471E-3</v>
      </c>
      <c r="AD67" s="308">
        <f t="shared" si="26"/>
        <v>7.1565300181903879E-3</v>
      </c>
      <c r="AE67" s="308">
        <f t="shared" si="26"/>
        <v>7.5136355080931416E-3</v>
      </c>
      <c r="AF67" s="308">
        <f t="shared" si="26"/>
        <v>7.8400467548569441E-3</v>
      </c>
      <c r="AG67" s="308">
        <f t="shared" si="26"/>
        <v>8.1434115945990815E-3</v>
      </c>
      <c r="AH67" s="308">
        <f t="shared" si="26"/>
        <v>8.429123288328344E-3</v>
      </c>
      <c r="AI67" s="308">
        <f t="shared" si="26"/>
        <v>8.6981656372582261E-3</v>
      </c>
      <c r="AJ67" s="308">
        <f t="shared" si="26"/>
        <v>8.9511563605898514E-3</v>
      </c>
      <c r="AK67" s="308">
        <f t="shared" si="26"/>
        <v>9.1880665112664683E-3</v>
      </c>
      <c r="AL67" s="308">
        <f t="shared" si="26"/>
        <v>9.3551395903759271E-3</v>
      </c>
      <c r="AM67" s="308">
        <f t="shared" si="26"/>
        <v>9.4659612063635601E-3</v>
      </c>
      <c r="AN67" s="308">
        <f t="shared" si="26"/>
        <v>9.5395627592005372E-3</v>
      </c>
      <c r="AO67" s="308">
        <f t="shared" si="26"/>
        <v>9.5884936068573179E-3</v>
      </c>
      <c r="AP67" s="308">
        <f t="shared" si="26"/>
        <v>9.6201033282256043E-3</v>
      </c>
      <c r="AQ67" s="308">
        <f t="shared" si="26"/>
        <v>9.6440641140559391E-3</v>
      </c>
      <c r="AR67" s="308">
        <f t="shared" si="26"/>
        <v>9.6641582110047475E-3</v>
      </c>
      <c r="AS67" s="308">
        <f t="shared" si="26"/>
        <v>9.6796945586061778E-3</v>
      </c>
      <c r="AT67" s="308">
        <f t="shared" si="26"/>
        <v>9.6884549724028934E-3</v>
      </c>
      <c r="AU67" s="309">
        <f t="shared" si="26"/>
        <v>9.6859389011458852E-3</v>
      </c>
      <c r="AV67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5" x14ac:dyDescent="0.25"/>
  <cols>
    <col min="2" max="2" width="68.5703125" customWidth="1"/>
  </cols>
  <sheetData>
    <row r="4" spans="2:2" x14ac:dyDescent="0.25">
      <c r="B4" t="str">
        <f>Résultats!B1&amp;" : Energie finale par usage et énergie primaire (Mtep)"</f>
        <v>SNBC3 : Energie finale par usage et énergie primaire (Mtep)</v>
      </c>
    </row>
    <row r="5" spans="2:2" x14ac:dyDescent="0.25">
      <c r="B5" t="str">
        <f>Résultats!B1&amp;" : Ventilation du mix énergie (Mtep)"</f>
        <v>SNBC3 : Ventilation du mix énergie (Mtep)</v>
      </c>
    </row>
    <row r="6" spans="2:2" x14ac:dyDescent="0.25">
      <c r="B6" t="str">
        <f>Résultats!B1&amp;" : Ventilation du mix electrique (%)"</f>
        <v>SNBC3 : Ventilation du mix electrique (%)</v>
      </c>
    </row>
    <row r="7" spans="2:2" x14ac:dyDescent="0.25">
      <c r="B7" t="str">
        <f>Résultats!B1&amp;" : Ventilation du mix carburant (%)"</f>
        <v>SNBC3 : Ventilation du mix carburant (%)</v>
      </c>
    </row>
    <row r="8" spans="2:2" x14ac:dyDescent="0.25">
      <c r="B8" t="str">
        <f>Résultats!B1&amp;" : Ventilation du mix gaz (%)"</f>
        <v>SNBC3 : Ventilation du mix gaz (%)</v>
      </c>
    </row>
    <row r="9" spans="2:2" x14ac:dyDescent="0.25">
      <c r="B9" t="str">
        <f>Résultats!B1&amp;" : Emissions CO2 (Mt.eqCO2)"</f>
        <v>SNBC3 : Emissions CO2 (Mt.eqCO2)</v>
      </c>
    </row>
    <row r="10" spans="2:2" x14ac:dyDescent="0.25">
      <c r="B10" t="str">
        <f>Résultats!B1&amp;" : Ventilation du parc auto (%)"</f>
        <v>SNBC3 : Ventilation du parc auto (%)</v>
      </c>
    </row>
    <row r="11" spans="2:2" x14ac:dyDescent="0.2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Gaël</cp:lastModifiedBy>
  <cp:lastPrinted>2018-11-29T16:44:02Z</cp:lastPrinted>
  <dcterms:created xsi:type="dcterms:W3CDTF">2016-06-15T08:53:28Z</dcterms:created>
  <dcterms:modified xsi:type="dcterms:W3CDTF">2023-12-08T16:11:44Z</dcterms:modified>
</cp:coreProperties>
</file>