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"/>
    </mc:Choice>
  </mc:AlternateContent>
  <xr:revisionPtr revIDLastSave="0" documentId="13_ncr:1_{4E255E5E-DF10-4AC0-B085-00B9E13098EC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T energie vecteurs" sheetId="13" r:id="rId1"/>
    <sheet name="T energie usages" sheetId="16" r:id="rId2"/>
    <sheet name="T transport" sheetId="32" r:id="rId3"/>
    <sheet name="Résultats" sheetId="2" r:id="rId4"/>
    <sheet name="T CO2" sheetId="31" r:id="rId5"/>
    <sheet name="T logement" sheetId="14" r:id="rId6"/>
    <sheet name="G energie" sheetId="27" r:id="rId7"/>
    <sheet name="G mix energie" sheetId="30" r:id="rId8"/>
    <sheet name="G mix élec" sheetId="22" r:id="rId9"/>
    <sheet name="G mix carb" sheetId="23" r:id="rId10"/>
    <sheet name="G mix gaz" sheetId="24" r:id="rId11"/>
    <sheet name="G CO2" sheetId="26" r:id="rId12"/>
    <sheet name="T parc auto" sheetId="25" r:id="rId13"/>
    <sheet name="G parc auto total" sheetId="28" r:id="rId14"/>
    <sheet name="G parc elec" sheetId="29" r:id="rId15"/>
    <sheet name="G parc auto" sheetId="19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12">'T parc auto'!$C$26:$AM$107</definedName>
    <definedName name="_xlnm.Print_Area" localSheetId="2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20" i="32" l="1"/>
  <c r="AA20" i="32"/>
  <c r="Q20" i="32"/>
  <c r="AU17" i="32"/>
  <c r="AA17" i="32"/>
  <c r="Q17" i="32"/>
  <c r="BB10" i="32"/>
  <c r="BB9" i="32"/>
  <c r="BB8" i="32"/>
  <c r="BB7" i="32"/>
  <c r="BD10" i="32" l="1"/>
  <c r="BD9" i="32"/>
  <c r="BD8" i="32"/>
  <c r="BD7" i="32"/>
  <c r="BC10" i="32"/>
  <c r="BC9" i="32"/>
  <c r="BC8" i="32"/>
  <c r="BC7" i="32"/>
  <c r="AU6" i="32"/>
  <c r="AA6" i="32"/>
  <c r="Q6" i="32"/>
  <c r="AU9" i="32"/>
  <c r="AA9" i="32"/>
  <c r="Q9" i="32"/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58" i="32"/>
  <c r="A36" i="32"/>
  <c r="A1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A4" i="32" s="1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AU4" i="32" s="1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R6" i="32"/>
  <c r="S6" i="32"/>
  <c r="T6" i="32"/>
  <c r="U6" i="32"/>
  <c r="V6" i="32"/>
  <c r="W6" i="32"/>
  <c r="X6" i="32"/>
  <c r="Y6" i="32"/>
  <c r="Z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Q7" i="32" s="1"/>
  <c r="R8" i="32"/>
  <c r="S8" i="32"/>
  <c r="T8" i="32"/>
  <c r="U8" i="32"/>
  <c r="V8" i="32"/>
  <c r="W8" i="32"/>
  <c r="X8" i="32"/>
  <c r="Y8" i="32"/>
  <c r="Z8" i="32"/>
  <c r="AA8" i="32"/>
  <c r="AA7" i="32" s="1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AU7" i="32" s="1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R9" i="32"/>
  <c r="S9" i="32"/>
  <c r="T9" i="32"/>
  <c r="U9" i="32"/>
  <c r="V9" i="32"/>
  <c r="W9" i="32"/>
  <c r="X9" i="32"/>
  <c r="Y9" i="32"/>
  <c r="Z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Q16" i="32"/>
  <c r="AR16" i="32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R17" i="32"/>
  <c r="S17" i="32"/>
  <c r="T17" i="32"/>
  <c r="U17" i="32"/>
  <c r="V17" i="32"/>
  <c r="W17" i="32"/>
  <c r="X17" i="32"/>
  <c r="Y17" i="32"/>
  <c r="Z17" i="32"/>
  <c r="AB17" i="32"/>
  <c r="AC17" i="32"/>
  <c r="AD17" i="32"/>
  <c r="AE17" i="32"/>
  <c r="AF17" i="32"/>
  <c r="AG17" i="32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T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N19" i="32"/>
  <c r="AO19" i="32"/>
  <c r="AP19" i="32"/>
  <c r="AQ19" i="32"/>
  <c r="AR19" i="32"/>
  <c r="AS19" i="32"/>
  <c r="AT19" i="32"/>
  <c r="AU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R20" i="32"/>
  <c r="S20" i="32"/>
  <c r="T20" i="32"/>
  <c r="U20" i="32"/>
  <c r="V20" i="32"/>
  <c r="W20" i="32"/>
  <c r="X20" i="32"/>
  <c r="Y20" i="32"/>
  <c r="Z20" i="32"/>
  <c r="AB20" i="32"/>
  <c r="AC20" i="32"/>
  <c r="AD20" i="32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Q20" i="32"/>
  <c r="AR20" i="32"/>
  <c r="AS20" i="32"/>
  <c r="AT20" i="32"/>
  <c r="A23" i="32"/>
  <c r="H29" i="31"/>
  <c r="T2" i="14"/>
  <c r="X2" i="25"/>
  <c r="T2" i="25"/>
  <c r="AJ7" i="32" l="1"/>
  <c r="AO4" i="32"/>
  <c r="AI7" i="32"/>
  <c r="AN4" i="32"/>
  <c r="AB4" i="32"/>
  <c r="AT7" i="32"/>
  <c r="AH7" i="32"/>
  <c r="V7" i="32"/>
  <c r="AM4" i="32"/>
  <c r="Z4" i="32"/>
  <c r="AS7" i="32"/>
  <c r="AG7" i="32"/>
  <c r="AL4" i="32"/>
  <c r="AR7" i="32"/>
  <c r="AF7" i="32"/>
  <c r="T7" i="32"/>
  <c r="AK4" i="32"/>
  <c r="Y4" i="32"/>
  <c r="X4" i="32"/>
  <c r="S7" i="32"/>
  <c r="X7" i="32"/>
  <c r="AC4" i="32"/>
  <c r="W7" i="32"/>
  <c r="AQ7" i="32"/>
  <c r="AE7" i="32"/>
  <c r="AJ4" i="32"/>
  <c r="AP7" i="32"/>
  <c r="AD7" i="32"/>
  <c r="AI4" i="32"/>
  <c r="W4" i="32"/>
  <c r="V4" i="32"/>
  <c r="Q4" i="32"/>
  <c r="AX3" i="32" s="1"/>
  <c r="Q10" i="32"/>
  <c r="U7" i="32"/>
  <c r="R7" i="32"/>
  <c r="AO7" i="32"/>
  <c r="AC7" i="32"/>
  <c r="AT4" i="32"/>
  <c r="AH4" i="32"/>
  <c r="AN7" i="32"/>
  <c r="AN2" i="32" s="1"/>
  <c r="AN40" i="32" s="1"/>
  <c r="AB7" i="32"/>
  <c r="AS4" i="32"/>
  <c r="AG4" i="32"/>
  <c r="U4" i="32"/>
  <c r="AM7" i="32"/>
  <c r="AR4" i="32"/>
  <c r="AF4" i="32"/>
  <c r="T4" i="32"/>
  <c r="AL7" i="32"/>
  <c r="Z7" i="32"/>
  <c r="AQ4" i="32"/>
  <c r="AE4" i="32"/>
  <c r="S4" i="32"/>
  <c r="AK7" i="32"/>
  <c r="Y7" i="32"/>
  <c r="AP4" i="32"/>
  <c r="AD4" i="32"/>
  <c r="R4" i="32"/>
  <c r="AP31" i="32"/>
  <c r="AD31" i="32"/>
  <c r="R31" i="32"/>
  <c r="F31" i="32"/>
  <c r="AM30" i="32"/>
  <c r="AA30" i="32"/>
  <c r="O30" i="32"/>
  <c r="C30" i="32"/>
  <c r="AS28" i="32"/>
  <c r="AG28" i="32"/>
  <c r="AP27" i="32"/>
  <c r="AD27" i="32"/>
  <c r="R27" i="32"/>
  <c r="F27" i="32"/>
  <c r="L25" i="32"/>
  <c r="AS25" i="32"/>
  <c r="AG25" i="32"/>
  <c r="U25" i="32"/>
  <c r="I25" i="32"/>
  <c r="AL31" i="32"/>
  <c r="Z31" i="32"/>
  <c r="Z10" i="32"/>
  <c r="D30" i="32"/>
  <c r="M31" i="32"/>
  <c r="V30" i="32"/>
  <c r="AK27" i="32"/>
  <c r="Y10" i="32"/>
  <c r="AE25" i="32"/>
  <c r="AD25" i="32"/>
  <c r="AT28" i="32"/>
  <c r="AH21" i="32"/>
  <c r="AG31" i="32"/>
  <c r="U31" i="32"/>
  <c r="AP30" i="32"/>
  <c r="AD30" i="32"/>
  <c r="R30" i="32"/>
  <c r="F30" i="32"/>
  <c r="X28" i="32"/>
  <c r="AS27" i="32"/>
  <c r="AG27" i="32"/>
  <c r="I27" i="32"/>
  <c r="AA25" i="32"/>
  <c r="O25" i="32"/>
  <c r="C25" i="32"/>
  <c r="AR31" i="32"/>
  <c r="AF31" i="32"/>
  <c r="T31" i="32"/>
  <c r="H31" i="32"/>
  <c r="AO30" i="32"/>
  <c r="AC30" i="32"/>
  <c r="Q30" i="32"/>
  <c r="AU28" i="32"/>
  <c r="AI28" i="32"/>
  <c r="W28" i="32"/>
  <c r="K28" i="32"/>
  <c r="AR27" i="32"/>
  <c r="AF27" i="32"/>
  <c r="AL25" i="32"/>
  <c r="Z25" i="32"/>
  <c r="N25" i="32"/>
  <c r="AS10" i="32"/>
  <c r="AG10" i="32"/>
  <c r="U10" i="32"/>
  <c r="I10" i="32"/>
  <c r="S31" i="32"/>
  <c r="AN30" i="32"/>
  <c r="AH28" i="32"/>
  <c r="V28" i="32"/>
  <c r="J28" i="32"/>
  <c r="AE27" i="32"/>
  <c r="AS31" i="32"/>
  <c r="I31" i="32"/>
  <c r="AM25" i="32"/>
  <c r="N31" i="32"/>
  <c r="AU30" i="32"/>
  <c r="AI30" i="32"/>
  <c r="W30" i="32"/>
  <c r="K30" i="32"/>
  <c r="AO28" i="32"/>
  <c r="N10" i="32"/>
  <c r="S21" i="32"/>
  <c r="G21" i="32"/>
  <c r="H21" i="32"/>
  <c r="T21" i="32"/>
  <c r="AC28" i="32"/>
  <c r="E28" i="32"/>
  <c r="AL27" i="32"/>
  <c r="Z27" i="32"/>
  <c r="AR25" i="32"/>
  <c r="AF25" i="32"/>
  <c r="T25" i="32"/>
  <c r="H25" i="32"/>
  <c r="S27" i="32"/>
  <c r="T27" i="32"/>
  <c r="N27" i="32"/>
  <c r="O28" i="32"/>
  <c r="AJ27" i="32"/>
  <c r="AP25" i="32"/>
  <c r="AG21" i="32"/>
  <c r="AE21" i="32"/>
  <c r="AK31" i="32"/>
  <c r="AT30" i="32"/>
  <c r="AB28" i="32"/>
  <c r="P28" i="32"/>
  <c r="G25" i="32"/>
  <c r="AS21" i="32"/>
  <c r="I21" i="32"/>
  <c r="H27" i="32"/>
  <c r="AJ28" i="32"/>
  <c r="U30" i="32"/>
  <c r="AA28" i="32"/>
  <c r="AJ21" i="32"/>
  <c r="AF21" i="32"/>
  <c r="AO25" i="32"/>
  <c r="Q25" i="32"/>
  <c r="E25" i="32"/>
  <c r="AU2" i="32"/>
  <c r="AI25" i="32"/>
  <c r="K2" i="32"/>
  <c r="K54" i="32" s="1"/>
  <c r="V25" i="32"/>
  <c r="J25" i="32"/>
  <c r="L30" i="32"/>
  <c r="AD28" i="32"/>
  <c r="O10" i="32"/>
  <c r="X30" i="32"/>
  <c r="AM27" i="32"/>
  <c r="AM10" i="32"/>
  <c r="AA27" i="32"/>
  <c r="AA10" i="32"/>
  <c r="C27" i="32"/>
  <c r="C10" i="32"/>
  <c r="C28" i="32"/>
  <c r="L21" i="32"/>
  <c r="AP13" i="32"/>
  <c r="F13" i="32"/>
  <c r="F25" i="32"/>
  <c r="AJ31" i="32"/>
  <c r="O27" i="32"/>
  <c r="AT21" i="32"/>
  <c r="V21" i="32"/>
  <c r="AL10" i="32"/>
  <c r="AO10" i="32"/>
  <c r="AC10" i="32"/>
  <c r="E10" i="32"/>
  <c r="AY3" i="32"/>
  <c r="AK25" i="32"/>
  <c r="Y25" i="32"/>
  <c r="M2" i="32"/>
  <c r="M55" i="32" s="1"/>
  <c r="M25" i="32"/>
  <c r="L27" i="32"/>
  <c r="AK10" i="32"/>
  <c r="M10" i="32"/>
  <c r="AN10" i="32"/>
  <c r="AB10" i="32"/>
  <c r="P10" i="32"/>
  <c r="D10" i="32"/>
  <c r="AJ25" i="32"/>
  <c r="X25" i="32"/>
  <c r="L2" i="32"/>
  <c r="L53" i="32" s="1"/>
  <c r="AM31" i="32"/>
  <c r="R28" i="32"/>
  <c r="AM28" i="32"/>
  <c r="AG30" i="32"/>
  <c r="O31" i="32"/>
  <c r="C31" i="32"/>
  <c r="AJ30" i="32"/>
  <c r="AP28" i="32"/>
  <c r="AN28" i="32"/>
  <c r="D28" i="32"/>
  <c r="Y27" i="32"/>
  <c r="M27" i="32"/>
  <c r="AQ13" i="32"/>
  <c r="AQ25" i="32"/>
  <c r="AE13" i="32"/>
  <c r="S13" i="32"/>
  <c r="S25" i="32"/>
  <c r="G13" i="32"/>
  <c r="F28" i="32"/>
  <c r="AA31" i="32"/>
  <c r="J30" i="32"/>
  <c r="J21" i="32"/>
  <c r="X31" i="32"/>
  <c r="L31" i="32"/>
  <c r="X21" i="32"/>
  <c r="X27" i="32"/>
  <c r="AD13" i="32"/>
  <c r="U21" i="32"/>
  <c r="R13" i="32"/>
  <c r="AZ14" i="32"/>
  <c r="AU21" i="32"/>
  <c r="AI21" i="32"/>
  <c r="W21" i="32"/>
  <c r="K21" i="32"/>
  <c r="AC13" i="32"/>
  <c r="AU31" i="32"/>
  <c r="AR21" i="32"/>
  <c r="Q31" i="32"/>
  <c r="Z21" i="32"/>
  <c r="AR28" i="32"/>
  <c r="T28" i="32"/>
  <c r="AC21" i="32"/>
  <c r="E21" i="32"/>
  <c r="K13" i="32"/>
  <c r="AH31" i="32"/>
  <c r="AQ30" i="32"/>
  <c r="Y28" i="32"/>
  <c r="AT27" i="32"/>
  <c r="V27" i="32"/>
  <c r="I30" i="32"/>
  <c r="AY14" i="32"/>
  <c r="AS13" i="32"/>
  <c r="AG13" i="32"/>
  <c r="U13" i="32"/>
  <c r="I13" i="32"/>
  <c r="AS30" i="32"/>
  <c r="E30" i="32"/>
  <c r="Q28" i="32"/>
  <c r="AQ27" i="32"/>
  <c r="AZ13" i="32"/>
  <c r="AR13" i="32"/>
  <c r="AF13" i="32"/>
  <c r="T13" i="32"/>
  <c r="H13" i="32"/>
  <c r="P30" i="32"/>
  <c r="AE31" i="32"/>
  <c r="I28" i="32"/>
  <c r="AZ2" i="32"/>
  <c r="AX13" i="32"/>
  <c r="AL13" i="32"/>
  <c r="Z13" i="32"/>
  <c r="N13" i="32"/>
  <c r="Y31" i="32"/>
  <c r="AH30" i="32"/>
  <c r="P13" i="32"/>
  <c r="AK13" i="32"/>
  <c r="Y13" i="32"/>
  <c r="M13" i="32"/>
  <c r="AM21" i="32"/>
  <c r="O21" i="32"/>
  <c r="AP21" i="32"/>
  <c r="R21" i="32"/>
  <c r="F21" i="32"/>
  <c r="AJ13" i="32"/>
  <c r="X13" i="32"/>
  <c r="W31" i="32"/>
  <c r="K31" i="32"/>
  <c r="AR30" i="32"/>
  <c r="AF30" i="32"/>
  <c r="T30" i="32"/>
  <c r="H30" i="32"/>
  <c r="AX2" i="32"/>
  <c r="AL28" i="32"/>
  <c r="Z28" i="32"/>
  <c r="N28" i="32"/>
  <c r="AZ3" i="32"/>
  <c r="AI27" i="32"/>
  <c r="W27" i="32"/>
  <c r="K27" i="32"/>
  <c r="AA21" i="32"/>
  <c r="C21" i="32"/>
  <c r="AD21" i="32"/>
  <c r="L13" i="32"/>
  <c r="AO31" i="32"/>
  <c r="AC31" i="32"/>
  <c r="AL21" i="32"/>
  <c r="N21" i="32"/>
  <c r="AF28" i="32"/>
  <c r="AO21" i="32"/>
  <c r="AX14" i="32"/>
  <c r="AI13" i="32"/>
  <c r="V31" i="32"/>
  <c r="AE30" i="32"/>
  <c r="G30" i="32"/>
  <c r="AK28" i="32"/>
  <c r="AH27" i="32"/>
  <c r="J27" i="32"/>
  <c r="R25" i="32"/>
  <c r="AI31" i="32"/>
  <c r="E31" i="32"/>
  <c r="H28" i="32"/>
  <c r="AU13" i="32"/>
  <c r="W13" i="32"/>
  <c r="AT31" i="32"/>
  <c r="J31" i="32"/>
  <c r="S30" i="32"/>
  <c r="M28" i="32"/>
  <c r="AB30" i="32"/>
  <c r="U28" i="32"/>
  <c r="G27" i="32"/>
  <c r="AQ21" i="32"/>
  <c r="AN31" i="32"/>
  <c r="AB31" i="32"/>
  <c r="P31" i="32"/>
  <c r="D31" i="32"/>
  <c r="AK21" i="32"/>
  <c r="Y21" i="32"/>
  <c r="M21" i="32"/>
  <c r="AQ28" i="32"/>
  <c r="AE28" i="32"/>
  <c r="S28" i="32"/>
  <c r="G28" i="32"/>
  <c r="AN21" i="32"/>
  <c r="AB21" i="32"/>
  <c r="P21" i="32"/>
  <c r="D21" i="32"/>
  <c r="AT13" i="32"/>
  <c r="AH13" i="32"/>
  <c r="V13" i="32"/>
  <c r="J13" i="32"/>
  <c r="AP10" i="32"/>
  <c r="AD10" i="32"/>
  <c r="R10" i="32"/>
  <c r="F10" i="32"/>
  <c r="AY2" i="32"/>
  <c r="L28" i="32"/>
  <c r="U27" i="32"/>
  <c r="AN25" i="32"/>
  <c r="AB25" i="32"/>
  <c r="P25" i="32"/>
  <c r="D25" i="32"/>
  <c r="AA2" i="32"/>
  <c r="O2" i="32"/>
  <c r="O44" i="32" s="1"/>
  <c r="C2" i="32"/>
  <c r="C40" i="32" s="1"/>
  <c r="AQ31" i="32"/>
  <c r="G31" i="32"/>
  <c r="AM13" i="32"/>
  <c r="AA13" i="32"/>
  <c r="O13" i="32"/>
  <c r="C13" i="32"/>
  <c r="N2" i="32"/>
  <c r="I2" i="32"/>
  <c r="I42" i="32" s="1"/>
  <c r="AJ10" i="32"/>
  <c r="X10" i="32"/>
  <c r="L10" i="32"/>
  <c r="H2" i="32"/>
  <c r="H50" i="32" s="1"/>
  <c r="G2" i="32"/>
  <c r="G41" i="32" s="1"/>
  <c r="F2" i="32"/>
  <c r="F41" i="32" s="1"/>
  <c r="E2" i="32"/>
  <c r="E54" i="32" s="1"/>
  <c r="P2" i="32"/>
  <c r="P55" i="32" s="1"/>
  <c r="D2" i="32"/>
  <c r="D42" i="32" s="1"/>
  <c r="AO13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D13" i="32"/>
  <c r="AK30" i="32"/>
  <c r="Y30" i="32"/>
  <c r="M30" i="32"/>
  <c r="AN27" i="32"/>
  <c r="AB27" i="32"/>
  <c r="P27" i="32"/>
  <c r="D27" i="32"/>
  <c r="AT25" i="32"/>
  <c r="AH25" i="32"/>
  <c r="Q21" i="32"/>
  <c r="AU10" i="32"/>
  <c r="AZ4" i="32" s="1"/>
  <c r="AI10" i="32"/>
  <c r="W10" i="32"/>
  <c r="K10" i="32"/>
  <c r="Q13" i="32"/>
  <c r="AN13" i="32"/>
  <c r="AY13" i="32"/>
  <c r="AT10" i="32"/>
  <c r="AH10" i="32"/>
  <c r="V10" i="32"/>
  <c r="J10" i="32"/>
  <c r="E13" i="32"/>
  <c r="AR10" i="32"/>
  <c r="AF10" i="32"/>
  <c r="T10" i="32"/>
  <c r="H10" i="32"/>
  <c r="AQ10" i="32"/>
  <c r="AE10" i="32"/>
  <c r="S10" i="32"/>
  <c r="G10" i="32"/>
  <c r="AU27" i="32"/>
  <c r="AC25" i="32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AB2" i="32" l="1"/>
  <c r="AB50" i="32" s="1"/>
  <c r="AZ7" i="32"/>
  <c r="AZ8" i="32"/>
  <c r="AE2" i="32"/>
  <c r="AE40" i="32" s="1"/>
  <c r="AL2" i="32"/>
  <c r="AL39" i="32" s="1"/>
  <c r="AT2" i="32"/>
  <c r="AT50" i="32" s="1"/>
  <c r="AM2" i="32"/>
  <c r="AM50" i="32" s="1"/>
  <c r="T2" i="32"/>
  <c r="T50" i="32" s="1"/>
  <c r="AO2" i="32"/>
  <c r="AO43" i="32" s="1"/>
  <c r="AJ2" i="32"/>
  <c r="AJ51" i="32" s="1"/>
  <c r="AK2" i="32"/>
  <c r="AK41" i="32" s="1"/>
  <c r="AS2" i="32"/>
  <c r="AS54" i="32" s="1"/>
  <c r="W2" i="32"/>
  <c r="W41" i="32" s="1"/>
  <c r="AH2" i="32"/>
  <c r="AH43" i="32" s="1"/>
  <c r="Z2" i="32"/>
  <c r="Z43" i="32" s="1"/>
  <c r="AI2" i="32"/>
  <c r="AI24" i="32" s="1"/>
  <c r="AF2" i="32"/>
  <c r="AF54" i="32" s="1"/>
  <c r="AR2" i="32"/>
  <c r="AR53" i="32" s="1"/>
  <c r="AC2" i="32"/>
  <c r="AC52" i="32" s="1"/>
  <c r="Y2" i="32"/>
  <c r="Y43" i="32" s="1"/>
  <c r="AG2" i="32"/>
  <c r="AG50" i="32" s="1"/>
  <c r="V2" i="32"/>
  <c r="V54" i="32" s="1"/>
  <c r="X2" i="32"/>
  <c r="X39" i="32" s="1"/>
  <c r="S2" i="32"/>
  <c r="S41" i="32" s="1"/>
  <c r="AQ2" i="32"/>
  <c r="AQ40" i="32" s="1"/>
  <c r="AP2" i="32"/>
  <c r="AP53" i="32" s="1"/>
  <c r="AD2" i="32"/>
  <c r="AD41" i="32" s="1"/>
  <c r="AX4" i="32"/>
  <c r="U2" i="32"/>
  <c r="U50" i="32" s="1"/>
  <c r="R2" i="32"/>
  <c r="R41" i="32" s="1"/>
  <c r="Q2" i="32"/>
  <c r="AX8" i="32" s="1"/>
  <c r="R26" i="32"/>
  <c r="AA42" i="32"/>
  <c r="AY9" i="32"/>
  <c r="AY8" i="32"/>
  <c r="AU44" i="32"/>
  <c r="AZ9" i="32"/>
  <c r="AY7" i="32"/>
  <c r="F26" i="32"/>
  <c r="AD26" i="32"/>
  <c r="C29" i="32"/>
  <c r="AG26" i="32"/>
  <c r="AS26" i="32"/>
  <c r="C32" i="32"/>
  <c r="K32" i="32"/>
  <c r="K29" i="32"/>
  <c r="O29" i="32"/>
  <c r="W26" i="32"/>
  <c r="AM29" i="32"/>
  <c r="F29" i="32"/>
  <c r="R29" i="32"/>
  <c r="AD29" i="32"/>
  <c r="AP32" i="32"/>
  <c r="AM32" i="32"/>
  <c r="AA29" i="32"/>
  <c r="AP26" i="32"/>
  <c r="F32" i="32"/>
  <c r="V29" i="32"/>
  <c r="H29" i="32"/>
  <c r="AK26" i="32"/>
  <c r="AU24" i="32"/>
  <c r="L41" i="32"/>
  <c r="K39" i="32"/>
  <c r="J26" i="32"/>
  <c r="AC29" i="32"/>
  <c r="AO29" i="32"/>
  <c r="R32" i="32"/>
  <c r="K45" i="32"/>
  <c r="AI29" i="32"/>
  <c r="AH26" i="32"/>
  <c r="AL26" i="32"/>
  <c r="Q29" i="32"/>
  <c r="D29" i="32"/>
  <c r="AN29" i="32"/>
  <c r="AT26" i="32"/>
  <c r="K42" i="32"/>
  <c r="E24" i="32"/>
  <c r="U29" i="32"/>
  <c r="K40" i="32"/>
  <c r="AF26" i="32"/>
  <c r="V26" i="32"/>
  <c r="AR32" i="32"/>
  <c r="AN24" i="32"/>
  <c r="N24" i="32"/>
  <c r="T29" i="32"/>
  <c r="AD32" i="32"/>
  <c r="L55" i="32"/>
  <c r="H26" i="32"/>
  <c r="AE26" i="32"/>
  <c r="AP29" i="32"/>
  <c r="Z26" i="32"/>
  <c r="AR26" i="32"/>
  <c r="S29" i="32"/>
  <c r="AJ26" i="32"/>
  <c r="H45" i="32"/>
  <c r="AF29" i="32"/>
  <c r="O26" i="32"/>
  <c r="G32" i="32"/>
  <c r="N26" i="32"/>
  <c r="W29" i="32"/>
  <c r="I26" i="32"/>
  <c r="AU29" i="32"/>
  <c r="AI32" i="32"/>
  <c r="AH29" i="32"/>
  <c r="S26" i="32"/>
  <c r="D51" i="32"/>
  <c r="P51" i="32"/>
  <c r="AT29" i="32"/>
  <c r="AH32" i="32"/>
  <c r="P29" i="32"/>
  <c r="T26" i="32"/>
  <c r="AJ29" i="32"/>
  <c r="AQ32" i="32"/>
  <c r="AF32" i="32"/>
  <c r="D56" i="32"/>
  <c r="AQ26" i="32"/>
  <c r="E50" i="32"/>
  <c r="K41" i="32"/>
  <c r="K55" i="32"/>
  <c r="M26" i="32"/>
  <c r="AN51" i="32"/>
  <c r="AN62" i="32" s="1"/>
  <c r="J56" i="32"/>
  <c r="AN56" i="32"/>
  <c r="J32" i="32"/>
  <c r="AA26" i="32"/>
  <c r="P50" i="32"/>
  <c r="K52" i="32"/>
  <c r="K43" i="32"/>
  <c r="K65" i="32" s="1"/>
  <c r="K50" i="32"/>
  <c r="AN55" i="32"/>
  <c r="G29" i="32"/>
  <c r="L24" i="32"/>
  <c r="AN50" i="32"/>
  <c r="K24" i="32"/>
  <c r="L43" i="32"/>
  <c r="K53" i="32"/>
  <c r="K56" i="32"/>
  <c r="K44" i="32"/>
  <c r="G26" i="32"/>
  <c r="AE29" i="32"/>
  <c r="K51" i="32"/>
  <c r="F55" i="32"/>
  <c r="P24" i="32"/>
  <c r="AU41" i="32"/>
  <c r="AU54" i="32"/>
  <c r="J42" i="32"/>
  <c r="AU42" i="32"/>
  <c r="AU55" i="32"/>
  <c r="AX55" i="32" s="1"/>
  <c r="W32" i="32"/>
  <c r="I44" i="32"/>
  <c r="M54" i="32"/>
  <c r="AU40" i="32"/>
  <c r="AN42" i="32"/>
  <c r="E44" i="32"/>
  <c r="M56" i="32"/>
  <c r="M53" i="32"/>
  <c r="E29" i="32"/>
  <c r="AU50" i="32"/>
  <c r="C54" i="32"/>
  <c r="M51" i="32"/>
  <c r="AU39" i="32"/>
  <c r="AI26" i="32"/>
  <c r="AU52" i="32"/>
  <c r="D52" i="32"/>
  <c r="AU43" i="32"/>
  <c r="D45" i="32"/>
  <c r="P44" i="32"/>
  <c r="C50" i="32"/>
  <c r="AU51" i="32"/>
  <c r="AE32" i="32"/>
  <c r="AB29" i="32"/>
  <c r="AU53" i="32"/>
  <c r="I43" i="32"/>
  <c r="AN52" i="32"/>
  <c r="AJ32" i="32"/>
  <c r="P40" i="32"/>
  <c r="AN44" i="32"/>
  <c r="C52" i="32"/>
  <c r="K26" i="32"/>
  <c r="C24" i="32"/>
  <c r="V32" i="32"/>
  <c r="AR29" i="32"/>
  <c r="C42" i="32"/>
  <c r="M41" i="32"/>
  <c r="E55" i="32"/>
  <c r="P42" i="32"/>
  <c r="F51" i="32"/>
  <c r="E51" i="32"/>
  <c r="F56" i="32"/>
  <c r="O32" i="32"/>
  <c r="E56" i="32"/>
  <c r="L29" i="32"/>
  <c r="AN45" i="32"/>
  <c r="E53" i="32"/>
  <c r="F53" i="32"/>
  <c r="M50" i="32"/>
  <c r="D50" i="32"/>
  <c r="AA32" i="32"/>
  <c r="AY4" i="32"/>
  <c r="AA45" i="32"/>
  <c r="H41" i="32"/>
  <c r="H39" i="32"/>
  <c r="H61" i="32" s="1"/>
  <c r="N41" i="32"/>
  <c r="D54" i="32"/>
  <c r="H42" i="32"/>
  <c r="D40" i="32"/>
  <c r="L26" i="32"/>
  <c r="L32" i="32"/>
  <c r="N39" i="32"/>
  <c r="D53" i="32"/>
  <c r="AA40" i="32"/>
  <c r="AU45" i="32"/>
  <c r="S32" i="32"/>
  <c r="P43" i="32"/>
  <c r="P39" i="32"/>
  <c r="P41" i="32"/>
  <c r="I40" i="32"/>
  <c r="P56" i="32"/>
  <c r="P54" i="32"/>
  <c r="E39" i="32"/>
  <c r="N42" i="32"/>
  <c r="J29" i="32"/>
  <c r="P52" i="32"/>
  <c r="AA41" i="32"/>
  <c r="N44" i="32"/>
  <c r="P45" i="32"/>
  <c r="P53" i="32"/>
  <c r="J50" i="32"/>
  <c r="AX15" i="32"/>
  <c r="AT32" i="32"/>
  <c r="U26" i="32"/>
  <c r="U32" i="32"/>
  <c r="J53" i="32"/>
  <c r="H52" i="32"/>
  <c r="N54" i="32"/>
  <c r="I52" i="32"/>
  <c r="L52" i="32"/>
  <c r="L42" i="32"/>
  <c r="L64" i="32" s="1"/>
  <c r="L54" i="32"/>
  <c r="L50" i="32"/>
  <c r="L48" i="32" s="1"/>
  <c r="L40" i="32"/>
  <c r="L44" i="32"/>
  <c r="AM26" i="32"/>
  <c r="O42" i="32"/>
  <c r="G43" i="32"/>
  <c r="J45" i="32"/>
  <c r="H32" i="32"/>
  <c r="AN43" i="32"/>
  <c r="AN39" i="32"/>
  <c r="AN41" i="32"/>
  <c r="L45" i="32"/>
  <c r="F43" i="32"/>
  <c r="N56" i="32"/>
  <c r="C56" i="32"/>
  <c r="I45" i="32"/>
  <c r="G51" i="32"/>
  <c r="AN54" i="32"/>
  <c r="H51" i="32"/>
  <c r="X26" i="32"/>
  <c r="X32" i="32"/>
  <c r="F42" i="32"/>
  <c r="M45" i="32"/>
  <c r="I54" i="32"/>
  <c r="E45" i="32"/>
  <c r="G50" i="32"/>
  <c r="AN53" i="32"/>
  <c r="AA53" i="32"/>
  <c r="AA43" i="32"/>
  <c r="AA39" i="32"/>
  <c r="AA51" i="32"/>
  <c r="AA55" i="32"/>
  <c r="AW55" i="32" s="1"/>
  <c r="AA52" i="32"/>
  <c r="AA24" i="32"/>
  <c r="D43" i="32"/>
  <c r="D39" i="32"/>
  <c r="D41" i="32"/>
  <c r="D55" i="32"/>
  <c r="D24" i="32"/>
  <c r="F24" i="32"/>
  <c r="E52" i="32"/>
  <c r="E41" i="32"/>
  <c r="F45" i="32"/>
  <c r="AA54" i="32"/>
  <c r="G55" i="32"/>
  <c r="E43" i="32"/>
  <c r="E65" i="32" s="1"/>
  <c r="H54" i="32"/>
  <c r="G53" i="32"/>
  <c r="M43" i="32"/>
  <c r="E40" i="32"/>
  <c r="G54" i="32"/>
  <c r="X29" i="32"/>
  <c r="J24" i="32"/>
  <c r="J41" i="32"/>
  <c r="J43" i="32"/>
  <c r="J39" i="32"/>
  <c r="G24" i="32"/>
  <c r="T32" i="32"/>
  <c r="AY15" i="32"/>
  <c r="AA56" i="32"/>
  <c r="J52" i="32"/>
  <c r="H40" i="32"/>
  <c r="G56" i="32"/>
  <c r="C44" i="32"/>
  <c r="J51" i="32"/>
  <c r="J62" i="32" s="1"/>
  <c r="H56" i="32"/>
  <c r="J54" i="32"/>
  <c r="G45" i="32"/>
  <c r="I24" i="32"/>
  <c r="I55" i="32"/>
  <c r="I51" i="32"/>
  <c r="I41" i="32"/>
  <c r="I39" i="32"/>
  <c r="I53" i="32"/>
  <c r="I64" i="32" s="1"/>
  <c r="I50" i="32"/>
  <c r="G52" i="32"/>
  <c r="G63" i="32" s="1"/>
  <c r="E42" i="32"/>
  <c r="I29" i="32"/>
  <c r="I32" i="32"/>
  <c r="AQ29" i="32"/>
  <c r="O52" i="32"/>
  <c r="M24" i="32"/>
  <c r="M42" i="32"/>
  <c r="M40" i="32"/>
  <c r="M44" i="32"/>
  <c r="M66" i="32" s="1"/>
  <c r="J55" i="32"/>
  <c r="AA44" i="32"/>
  <c r="O45" i="32"/>
  <c r="N55" i="32"/>
  <c r="N51" i="32"/>
  <c r="N40" i="32"/>
  <c r="F54" i="32"/>
  <c r="F50" i="32"/>
  <c r="F44" i="32"/>
  <c r="F40" i="32"/>
  <c r="F52" i="32"/>
  <c r="F63" i="32" s="1"/>
  <c r="H43" i="32"/>
  <c r="J44" i="32"/>
  <c r="O54" i="32"/>
  <c r="H55" i="32"/>
  <c r="G39" i="32"/>
  <c r="AZ15" i="32"/>
  <c r="AU56" i="32"/>
  <c r="I56" i="32"/>
  <c r="H53" i="32"/>
  <c r="H48" i="32" s="1"/>
  <c r="N45" i="32"/>
  <c r="N43" i="32"/>
  <c r="L39" i="32"/>
  <c r="O53" i="32"/>
  <c r="O43" i="32"/>
  <c r="O39" i="32"/>
  <c r="O55" i="32"/>
  <c r="O66" i="32" s="1"/>
  <c r="O51" i="32"/>
  <c r="O41" i="32"/>
  <c r="O50" i="32"/>
  <c r="O56" i="32"/>
  <c r="H44" i="32"/>
  <c r="M39" i="32"/>
  <c r="D44" i="32"/>
  <c r="L51" i="32"/>
  <c r="C45" i="32"/>
  <c r="G40" i="32"/>
  <c r="G42" i="32"/>
  <c r="G44" i="32"/>
  <c r="AS29" i="32"/>
  <c r="AS32" i="32"/>
  <c r="N50" i="32"/>
  <c r="N52" i="32"/>
  <c r="AG29" i="32"/>
  <c r="AG32" i="32"/>
  <c r="O24" i="32"/>
  <c r="H24" i="32"/>
  <c r="N53" i="32"/>
  <c r="O40" i="32"/>
  <c r="C53" i="32"/>
  <c r="C43" i="32"/>
  <c r="C39" i="32"/>
  <c r="C55" i="32"/>
  <c r="C51" i="32"/>
  <c r="C62" i="32" s="1"/>
  <c r="C41" i="32"/>
  <c r="F39" i="32"/>
  <c r="AA50" i="32"/>
  <c r="Y26" i="32"/>
  <c r="M52" i="32"/>
  <c r="L56" i="32"/>
  <c r="C26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94" i="16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E39" i="32" l="1"/>
  <c r="AI52" i="32"/>
  <c r="AB24" i="32"/>
  <c r="AB52" i="32"/>
  <c r="AE50" i="32"/>
  <c r="AE43" i="32"/>
  <c r="AE42" i="32"/>
  <c r="AE53" i="32"/>
  <c r="AB40" i="32"/>
  <c r="AL55" i="32"/>
  <c r="AE55" i="32"/>
  <c r="T42" i="32"/>
  <c r="T51" i="32"/>
  <c r="AL50" i="32"/>
  <c r="AL61" i="32" s="1"/>
  <c r="AT45" i="32"/>
  <c r="AE24" i="32"/>
  <c r="AB54" i="32"/>
  <c r="T40" i="32"/>
  <c r="AB45" i="32"/>
  <c r="AL45" i="32"/>
  <c r="AB42" i="32"/>
  <c r="AB44" i="32"/>
  <c r="AB53" i="32"/>
  <c r="AB48" i="32" s="1"/>
  <c r="AB55" i="32"/>
  <c r="AB41" i="32"/>
  <c r="Y42" i="32"/>
  <c r="AB39" i="32"/>
  <c r="AB61" i="32" s="1"/>
  <c r="AB56" i="32"/>
  <c r="AB51" i="32"/>
  <c r="Y24" i="32"/>
  <c r="T52" i="32"/>
  <c r="AB43" i="32"/>
  <c r="AE44" i="32"/>
  <c r="AE54" i="32"/>
  <c r="AE41" i="32"/>
  <c r="AE51" i="32"/>
  <c r="AE62" i="32" s="1"/>
  <c r="AK45" i="32"/>
  <c r="AM42" i="32"/>
  <c r="AT44" i="32"/>
  <c r="AM55" i="32"/>
  <c r="AR56" i="32"/>
  <c r="AE52" i="32"/>
  <c r="AE45" i="32"/>
  <c r="AM39" i="32"/>
  <c r="AM61" i="32" s="1"/>
  <c r="AM53" i="32"/>
  <c r="AM48" i="32" s="1"/>
  <c r="AT40" i="32"/>
  <c r="AR54" i="32"/>
  <c r="AT39" i="32"/>
  <c r="AR50" i="32"/>
  <c r="AR48" i="32" s="1"/>
  <c r="AI53" i="32"/>
  <c r="AL44" i="32"/>
  <c r="AT43" i="32"/>
  <c r="AT54" i="32"/>
  <c r="AC55" i="32"/>
  <c r="AL54" i="32"/>
  <c r="AT53" i="32"/>
  <c r="AT48" i="32" s="1"/>
  <c r="AE56" i="32"/>
  <c r="AO56" i="32"/>
  <c r="T55" i="32"/>
  <c r="AL41" i="32"/>
  <c r="AO42" i="32"/>
  <c r="AO45" i="32"/>
  <c r="AG41" i="32"/>
  <c r="T54" i="32"/>
  <c r="Y39" i="32"/>
  <c r="AL24" i="32"/>
  <c r="AJ42" i="32"/>
  <c r="Q54" i="32"/>
  <c r="AT56" i="32"/>
  <c r="AT42" i="32"/>
  <c r="T56" i="32"/>
  <c r="AT55" i="32"/>
  <c r="AT52" i="32"/>
  <c r="AL43" i="32"/>
  <c r="AT41" i="32"/>
  <c r="T53" i="32"/>
  <c r="T48" i="32" s="1"/>
  <c r="AT24" i="32"/>
  <c r="Q43" i="32"/>
  <c r="AM44" i="32"/>
  <c r="AL40" i="32"/>
  <c r="AO50" i="32"/>
  <c r="AL56" i="32"/>
  <c r="AO54" i="32"/>
  <c r="AO65" i="32" s="1"/>
  <c r="AO53" i="32"/>
  <c r="AO41" i="32"/>
  <c r="AO44" i="32"/>
  <c r="AL53" i="32"/>
  <c r="AO40" i="32"/>
  <c r="T45" i="32"/>
  <c r="AO52" i="32"/>
  <c r="AO39" i="32"/>
  <c r="AL42" i="32"/>
  <c r="AL37" i="32" s="1"/>
  <c r="AO51" i="32"/>
  <c r="AG51" i="32"/>
  <c r="AL51" i="32"/>
  <c r="AL52" i="32"/>
  <c r="AM40" i="32"/>
  <c r="AM45" i="32"/>
  <c r="AM41" i="32"/>
  <c r="AC24" i="32"/>
  <c r="AM54" i="32"/>
  <c r="Q51" i="32"/>
  <c r="AC54" i="32"/>
  <c r="AC56" i="32"/>
  <c r="AM52" i="32"/>
  <c r="AM56" i="32"/>
  <c r="AK50" i="32"/>
  <c r="AC40" i="32"/>
  <c r="Q40" i="32"/>
  <c r="Q56" i="32"/>
  <c r="AS53" i="32"/>
  <c r="AK53" i="32"/>
  <c r="AS39" i="32"/>
  <c r="X40" i="32"/>
  <c r="AS45" i="32"/>
  <c r="AT51" i="32"/>
  <c r="AJ24" i="32"/>
  <c r="AJ52" i="32"/>
  <c r="T24" i="32"/>
  <c r="AJ41" i="32"/>
  <c r="AK40" i="32"/>
  <c r="AK51" i="32"/>
  <c r="AK44" i="32"/>
  <c r="AK42" i="32"/>
  <c r="AK64" i="32" s="1"/>
  <c r="AK43" i="32"/>
  <c r="Y53" i="32"/>
  <c r="AK24" i="32"/>
  <c r="AK55" i="32"/>
  <c r="AJ56" i="32"/>
  <c r="AG39" i="32"/>
  <c r="AG61" i="32" s="1"/>
  <c r="AJ53" i="32"/>
  <c r="Q39" i="32"/>
  <c r="AM43" i="32"/>
  <c r="AJ45" i="32"/>
  <c r="Y56" i="32"/>
  <c r="AJ55" i="32"/>
  <c r="AM24" i="32"/>
  <c r="AJ54" i="32"/>
  <c r="AG40" i="32"/>
  <c r="AJ39" i="32"/>
  <c r="AI40" i="32"/>
  <c r="AJ50" i="32"/>
  <c r="AJ43" i="32"/>
  <c r="AJ44" i="32"/>
  <c r="Y55" i="32"/>
  <c r="Y54" i="32"/>
  <c r="Y65" i="32" s="1"/>
  <c r="T44" i="32"/>
  <c r="Y40" i="32"/>
  <c r="AO55" i="32"/>
  <c r="AJ40" i="32"/>
  <c r="AJ62" i="32" s="1"/>
  <c r="AC53" i="32"/>
  <c r="AS52" i="32"/>
  <c r="T41" i="32"/>
  <c r="AM51" i="32"/>
  <c r="AS43" i="32"/>
  <c r="AS65" i="32" s="1"/>
  <c r="X53" i="32"/>
  <c r="AF44" i="32"/>
  <c r="AI43" i="32"/>
  <c r="AF53" i="32"/>
  <c r="U44" i="32"/>
  <c r="AI42" i="32"/>
  <c r="AI44" i="32"/>
  <c r="AP40" i="32"/>
  <c r="AF43" i="32"/>
  <c r="AF65" i="32" s="1"/>
  <c r="U24" i="32"/>
  <c r="AI45" i="32"/>
  <c r="AF56" i="32"/>
  <c r="AF45" i="32"/>
  <c r="AI55" i="32"/>
  <c r="AP51" i="32"/>
  <c r="AQ53" i="32"/>
  <c r="W40" i="32"/>
  <c r="U52" i="32"/>
  <c r="AI54" i="32"/>
  <c r="AI39" i="32"/>
  <c r="AI51" i="32"/>
  <c r="AI56" i="32"/>
  <c r="AH24" i="32"/>
  <c r="AF42" i="32"/>
  <c r="U53" i="32"/>
  <c r="U48" i="32" s="1"/>
  <c r="AI50" i="32"/>
  <c r="Z56" i="32"/>
  <c r="AH39" i="32"/>
  <c r="W43" i="32"/>
  <c r="Q44" i="32"/>
  <c r="AP24" i="32"/>
  <c r="Z40" i="32"/>
  <c r="AH45" i="32"/>
  <c r="AH40" i="32"/>
  <c r="AH50" i="32"/>
  <c r="AS55" i="32"/>
  <c r="Z45" i="32"/>
  <c r="Z41" i="32"/>
  <c r="T39" i="32"/>
  <c r="T61" i="32" s="1"/>
  <c r="AH41" i="32"/>
  <c r="T43" i="32"/>
  <c r="T65" i="32" s="1"/>
  <c r="AR24" i="32"/>
  <c r="AP55" i="32"/>
  <c r="AK54" i="32"/>
  <c r="AO24" i="32"/>
  <c r="AP42" i="32"/>
  <c r="AP64" i="32" s="1"/>
  <c r="AH54" i="32"/>
  <c r="AH65" i="32" s="1"/>
  <c r="AH51" i="32"/>
  <c r="AS41" i="32"/>
  <c r="AH55" i="32"/>
  <c r="R52" i="32"/>
  <c r="R63" i="32" s="1"/>
  <c r="AS51" i="32"/>
  <c r="R40" i="32"/>
  <c r="AH52" i="32"/>
  <c r="R24" i="32"/>
  <c r="AS56" i="32"/>
  <c r="Z51" i="32"/>
  <c r="Z54" i="32"/>
  <c r="Z65" i="32" s="1"/>
  <c r="Z44" i="32"/>
  <c r="AP54" i="32"/>
  <c r="AQ54" i="32"/>
  <c r="AP43" i="32"/>
  <c r="AS24" i="32"/>
  <c r="R50" i="32"/>
  <c r="AR52" i="32"/>
  <c r="R53" i="32"/>
  <c r="W56" i="32"/>
  <c r="R39" i="32"/>
  <c r="Z53" i="32"/>
  <c r="AR40" i="32"/>
  <c r="AD54" i="32"/>
  <c r="AR42" i="32"/>
  <c r="AR64" i="32" s="1"/>
  <c r="Z52" i="32"/>
  <c r="AR41" i="32"/>
  <c r="Z42" i="32"/>
  <c r="Z39" i="32"/>
  <c r="AD45" i="32"/>
  <c r="AH44" i="32"/>
  <c r="AP56" i="32"/>
  <c r="AP50" i="32"/>
  <c r="AP48" i="32" s="1"/>
  <c r="W53" i="32"/>
  <c r="AH42" i="32"/>
  <c r="AS42" i="32"/>
  <c r="AP41" i="32"/>
  <c r="AP39" i="32"/>
  <c r="AQ43" i="32"/>
  <c r="AK56" i="32"/>
  <c r="U43" i="32"/>
  <c r="Z24" i="32"/>
  <c r="AH56" i="32"/>
  <c r="AP52" i="32"/>
  <c r="AF50" i="32"/>
  <c r="AS50" i="32"/>
  <c r="W42" i="32"/>
  <c r="AS44" i="32"/>
  <c r="AK39" i="32"/>
  <c r="W50" i="32"/>
  <c r="AS40" i="32"/>
  <c r="AQ52" i="32"/>
  <c r="AG54" i="32"/>
  <c r="AG43" i="32"/>
  <c r="AQ51" i="32"/>
  <c r="AQ62" i="32" s="1"/>
  <c r="W54" i="32"/>
  <c r="AQ24" i="32"/>
  <c r="AC42" i="32"/>
  <c r="U55" i="32"/>
  <c r="Z50" i="32"/>
  <c r="AH53" i="32"/>
  <c r="AK52" i="32"/>
  <c r="AK63" i="32" s="1"/>
  <c r="U56" i="32"/>
  <c r="AP44" i="32"/>
  <c r="AC41" i="32"/>
  <c r="AC63" i="32" s="1"/>
  <c r="AI41" i="32"/>
  <c r="W45" i="32"/>
  <c r="W44" i="32"/>
  <c r="Z55" i="32"/>
  <c r="AF51" i="32"/>
  <c r="AX40" i="32"/>
  <c r="AQ41" i="32"/>
  <c r="W51" i="32"/>
  <c r="W39" i="32"/>
  <c r="AQ45" i="32"/>
  <c r="W52" i="32"/>
  <c r="W63" i="32" s="1"/>
  <c r="W55" i="32"/>
  <c r="AQ42" i="32"/>
  <c r="W24" i="32"/>
  <c r="AG44" i="32"/>
  <c r="S44" i="32"/>
  <c r="X45" i="32"/>
  <c r="Y50" i="32"/>
  <c r="S42" i="32"/>
  <c r="S50" i="32"/>
  <c r="X51" i="32"/>
  <c r="U41" i="32"/>
  <c r="V50" i="32"/>
  <c r="AR39" i="32"/>
  <c r="AF41" i="32"/>
  <c r="Q24" i="32"/>
  <c r="Y44" i="32"/>
  <c r="AG24" i="32"/>
  <c r="V55" i="32"/>
  <c r="U51" i="32"/>
  <c r="AD55" i="32"/>
  <c r="U54" i="32"/>
  <c r="V45" i="32"/>
  <c r="AF40" i="32"/>
  <c r="S55" i="32"/>
  <c r="S51" i="32"/>
  <c r="S56" i="32"/>
  <c r="AP45" i="32"/>
  <c r="X50" i="32"/>
  <c r="X61" i="32" s="1"/>
  <c r="X54" i="32"/>
  <c r="S54" i="32"/>
  <c r="X42" i="32"/>
  <c r="X37" i="32" s="1"/>
  <c r="S52" i="32"/>
  <c r="S63" i="32" s="1"/>
  <c r="S24" i="32"/>
  <c r="X52" i="32"/>
  <c r="X55" i="32"/>
  <c r="X43" i="32"/>
  <c r="X41" i="32"/>
  <c r="S53" i="32"/>
  <c r="V39" i="32"/>
  <c r="X56" i="32"/>
  <c r="X24" i="32"/>
  <c r="V51" i="32"/>
  <c r="V40" i="32"/>
  <c r="V41" i="32"/>
  <c r="AU61" i="32"/>
  <c r="U45" i="32"/>
  <c r="S40" i="32"/>
  <c r="U42" i="32"/>
  <c r="AD50" i="32"/>
  <c r="AG53" i="32"/>
  <c r="AG48" i="32" s="1"/>
  <c r="U39" i="32"/>
  <c r="U61" i="32" s="1"/>
  <c r="AC43" i="32"/>
  <c r="V24" i="32"/>
  <c r="Q53" i="32"/>
  <c r="X44" i="32"/>
  <c r="Q41" i="32"/>
  <c r="AF55" i="32"/>
  <c r="AR44" i="32"/>
  <c r="S45" i="32"/>
  <c r="AD42" i="32"/>
  <c r="R42" i="32"/>
  <c r="R44" i="32"/>
  <c r="Q45" i="32"/>
  <c r="AC44" i="32"/>
  <c r="AC51" i="32"/>
  <c r="AF39" i="32"/>
  <c r="AR55" i="32"/>
  <c r="AQ50" i="32"/>
  <c r="AF24" i="32"/>
  <c r="AQ56" i="32"/>
  <c r="AD52" i="32"/>
  <c r="AD63" i="32" s="1"/>
  <c r="AG45" i="32"/>
  <c r="V44" i="32"/>
  <c r="Y41" i="32"/>
  <c r="AR43" i="32"/>
  <c r="Q55" i="32"/>
  <c r="AD40" i="32"/>
  <c r="AG56" i="32"/>
  <c r="R54" i="32"/>
  <c r="AC45" i="32"/>
  <c r="AR51" i="32"/>
  <c r="AG52" i="32"/>
  <c r="AC39" i="32"/>
  <c r="V53" i="32"/>
  <c r="Y45" i="32"/>
  <c r="Y67" i="32" s="1"/>
  <c r="AD44" i="32"/>
  <c r="V56" i="32"/>
  <c r="Q52" i="32"/>
  <c r="V52" i="32"/>
  <c r="AG42" i="32"/>
  <c r="V43" i="32"/>
  <c r="V65" i="32" s="1"/>
  <c r="AG55" i="32"/>
  <c r="S39" i="32"/>
  <c r="AR45" i="32"/>
  <c r="S43" i="32"/>
  <c r="AQ55" i="32"/>
  <c r="Y52" i="32"/>
  <c r="AF52" i="32"/>
  <c r="V42" i="32"/>
  <c r="AQ44" i="32"/>
  <c r="AD39" i="32"/>
  <c r="AC50" i="32"/>
  <c r="Y51" i="32"/>
  <c r="Q50" i="32"/>
  <c r="AQ39" i="32"/>
  <c r="AD53" i="32"/>
  <c r="AD24" i="32"/>
  <c r="AD51" i="32"/>
  <c r="R55" i="32"/>
  <c r="R56" i="32"/>
  <c r="R51" i="32"/>
  <c r="AD43" i="32"/>
  <c r="AD56" i="32"/>
  <c r="R45" i="32"/>
  <c r="R43" i="32"/>
  <c r="U40" i="32"/>
  <c r="Q42" i="32"/>
  <c r="AX44" i="32"/>
  <c r="AY10" i="32"/>
  <c r="AW42" i="32"/>
  <c r="AZ10" i="32"/>
  <c r="AX7" i="32"/>
  <c r="AX9" i="32"/>
  <c r="L66" i="32"/>
  <c r="K67" i="32"/>
  <c r="AX51" i="32"/>
  <c r="L63" i="32"/>
  <c r="M62" i="32"/>
  <c r="K62" i="32"/>
  <c r="J64" i="32"/>
  <c r="K37" i="32"/>
  <c r="L65" i="32"/>
  <c r="K61" i="32"/>
  <c r="I63" i="32"/>
  <c r="K64" i="32"/>
  <c r="H67" i="32"/>
  <c r="D48" i="32"/>
  <c r="AW56" i="32"/>
  <c r="P67" i="32"/>
  <c r="D62" i="32"/>
  <c r="C65" i="32"/>
  <c r="D67" i="32"/>
  <c r="C64" i="32"/>
  <c r="AU65" i="32"/>
  <c r="AU63" i="32"/>
  <c r="AX54" i="32"/>
  <c r="P48" i="32"/>
  <c r="AX56" i="32"/>
  <c r="M64" i="32"/>
  <c r="AW51" i="32"/>
  <c r="K63" i="32"/>
  <c r="C63" i="32"/>
  <c r="D63" i="32"/>
  <c r="P62" i="32"/>
  <c r="E48" i="32"/>
  <c r="M67" i="32"/>
  <c r="AN67" i="32"/>
  <c r="AN48" i="32"/>
  <c r="O48" i="32"/>
  <c r="G62" i="32"/>
  <c r="K66" i="32"/>
  <c r="H66" i="32"/>
  <c r="AU48" i="32"/>
  <c r="K48" i="32"/>
  <c r="H62" i="32"/>
  <c r="F67" i="32"/>
  <c r="AN63" i="32"/>
  <c r="E62" i="32"/>
  <c r="O64" i="32"/>
  <c r="M65" i="32"/>
  <c r="AX53" i="32"/>
  <c r="E67" i="32"/>
  <c r="J67" i="32"/>
  <c r="I65" i="32"/>
  <c r="N48" i="32"/>
  <c r="AU37" i="32"/>
  <c r="P66" i="32"/>
  <c r="I48" i="32"/>
  <c r="G48" i="32"/>
  <c r="F62" i="32"/>
  <c r="AN66" i="32"/>
  <c r="F66" i="32"/>
  <c r="F64" i="32"/>
  <c r="O65" i="32"/>
  <c r="F48" i="32"/>
  <c r="E64" i="32"/>
  <c r="AU62" i="32"/>
  <c r="C67" i="32"/>
  <c r="D65" i="32"/>
  <c r="AX50" i="32"/>
  <c r="E66" i="32"/>
  <c r="I66" i="32"/>
  <c r="N65" i="32"/>
  <c r="N62" i="32"/>
  <c r="AX39" i="32"/>
  <c r="M63" i="32"/>
  <c r="P65" i="32"/>
  <c r="C66" i="32"/>
  <c r="G64" i="32"/>
  <c r="D66" i="32"/>
  <c r="AX42" i="32"/>
  <c r="AW53" i="32"/>
  <c r="AA63" i="32"/>
  <c r="P64" i="32"/>
  <c r="N67" i="32"/>
  <c r="AU64" i="32"/>
  <c r="AX43" i="32"/>
  <c r="AU66" i="32"/>
  <c r="H65" i="32"/>
  <c r="AN65" i="32"/>
  <c r="AX52" i="32"/>
  <c r="I62" i="32"/>
  <c r="M48" i="32"/>
  <c r="F37" i="32"/>
  <c r="F61" i="32"/>
  <c r="AA66" i="32"/>
  <c r="AW44" i="32"/>
  <c r="L61" i="32"/>
  <c r="L37" i="32"/>
  <c r="J66" i="32"/>
  <c r="G67" i="32"/>
  <c r="J37" i="32"/>
  <c r="J61" i="32"/>
  <c r="AN64" i="32"/>
  <c r="N66" i="32"/>
  <c r="E61" i="32"/>
  <c r="E37" i="32"/>
  <c r="AU67" i="32"/>
  <c r="AX45" i="32"/>
  <c r="D64" i="32"/>
  <c r="AA48" i="32"/>
  <c r="AW50" i="32"/>
  <c r="G66" i="32"/>
  <c r="J65" i="32"/>
  <c r="H37" i="32"/>
  <c r="H64" i="32"/>
  <c r="C61" i="32"/>
  <c r="C37" i="32"/>
  <c r="J63" i="32"/>
  <c r="AW52" i="32"/>
  <c r="J48" i="32"/>
  <c r="O63" i="32"/>
  <c r="G37" i="32"/>
  <c r="G61" i="32"/>
  <c r="I61" i="32"/>
  <c r="AW39" i="32"/>
  <c r="AA37" i="32"/>
  <c r="AA61" i="32"/>
  <c r="F65" i="32"/>
  <c r="H63" i="32"/>
  <c r="AA64" i="32"/>
  <c r="M61" i="32"/>
  <c r="M37" i="32"/>
  <c r="AA65" i="32"/>
  <c r="AW43" i="32"/>
  <c r="N63" i="32"/>
  <c r="I37" i="32"/>
  <c r="D61" i="32"/>
  <c r="D37" i="32"/>
  <c r="L67" i="32"/>
  <c r="AW54" i="32"/>
  <c r="AW41" i="32"/>
  <c r="P63" i="32"/>
  <c r="AX41" i="32"/>
  <c r="O61" i="32"/>
  <c r="O37" i="32"/>
  <c r="G65" i="32"/>
  <c r="L62" i="32"/>
  <c r="P61" i="32"/>
  <c r="P37" i="32"/>
  <c r="N61" i="32"/>
  <c r="N37" i="32"/>
  <c r="AW45" i="32"/>
  <c r="AA67" i="32"/>
  <c r="AW40" i="32"/>
  <c r="AA62" i="32"/>
  <c r="O62" i="32"/>
  <c r="O67" i="32"/>
  <c r="I67" i="32"/>
  <c r="AN61" i="32"/>
  <c r="AN37" i="32"/>
  <c r="C48" i="32"/>
  <c r="N64" i="32"/>
  <c r="E63" i="32"/>
  <c r="P68" i="16"/>
  <c r="P72" i="16" s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AE37" i="32" l="1"/>
  <c r="AE61" i="32"/>
  <c r="AI63" i="32"/>
  <c r="AE64" i="32"/>
  <c r="AE48" i="32"/>
  <c r="AK67" i="32"/>
  <c r="AE66" i="32"/>
  <c r="AL66" i="32"/>
  <c r="AB63" i="32"/>
  <c r="AG63" i="32"/>
  <c r="AT67" i="32"/>
  <c r="AB37" i="32"/>
  <c r="AE65" i="32"/>
  <c r="T62" i="32"/>
  <c r="AB62" i="32"/>
  <c r="AB67" i="32"/>
  <c r="AJ37" i="32"/>
  <c r="AB65" i="32"/>
  <c r="AT66" i="32"/>
  <c r="AT37" i="32"/>
  <c r="AT64" i="32"/>
  <c r="AL67" i="32"/>
  <c r="AB66" i="32"/>
  <c r="T63" i="32"/>
  <c r="AC65" i="32"/>
  <c r="AT65" i="32"/>
  <c r="AE63" i="32"/>
  <c r="AT61" i="32"/>
  <c r="AB64" i="32"/>
  <c r="AS61" i="32"/>
  <c r="AT62" i="32"/>
  <c r="AC66" i="32"/>
  <c r="AL65" i="32"/>
  <c r="AO67" i="32"/>
  <c r="Y37" i="32"/>
  <c r="AR67" i="32"/>
  <c r="AT63" i="32"/>
  <c r="S61" i="32"/>
  <c r="AL63" i="32"/>
  <c r="AL62" i="32"/>
  <c r="AG62" i="32"/>
  <c r="AM66" i="32"/>
  <c r="AJ64" i="32"/>
  <c r="AE67" i="32"/>
  <c r="AR65" i="32"/>
  <c r="Y64" i="32"/>
  <c r="Q67" i="32"/>
  <c r="AI64" i="32"/>
  <c r="AI48" i="32"/>
  <c r="AJ63" i="32"/>
  <c r="AM37" i="32"/>
  <c r="W64" i="32"/>
  <c r="AO48" i="32"/>
  <c r="AQ67" i="32"/>
  <c r="U67" i="32"/>
  <c r="AM64" i="32"/>
  <c r="Q65" i="32"/>
  <c r="AR61" i="32"/>
  <c r="U64" i="32"/>
  <c r="T66" i="32"/>
  <c r="AO63" i="32"/>
  <c r="AO62" i="32"/>
  <c r="AO61" i="32"/>
  <c r="AK66" i="32"/>
  <c r="AM63" i="32"/>
  <c r="AL64" i="32"/>
  <c r="Q62" i="32"/>
  <c r="AO64" i="32"/>
  <c r="AJ48" i="32"/>
  <c r="T67" i="32"/>
  <c r="Y61" i="32"/>
  <c r="AO37" i="32"/>
  <c r="AO66" i="32"/>
  <c r="AC67" i="32"/>
  <c r="T64" i="32"/>
  <c r="X62" i="32"/>
  <c r="AP61" i="32"/>
  <c r="AF67" i="32"/>
  <c r="AJ66" i="32"/>
  <c r="AL48" i="32"/>
  <c r="AK37" i="32"/>
  <c r="AF64" i="32"/>
  <c r="AJ65" i="32"/>
  <c r="AK48" i="32"/>
  <c r="AS37" i="32"/>
  <c r="AM62" i="32"/>
  <c r="AM67" i="32"/>
  <c r="AC48" i="32"/>
  <c r="X67" i="32"/>
  <c r="V48" i="32"/>
  <c r="AC64" i="32"/>
  <c r="R65" i="32"/>
  <c r="AG67" i="32"/>
  <c r="U66" i="32"/>
  <c r="AH37" i="32"/>
  <c r="AD67" i="32"/>
  <c r="AC62" i="32"/>
  <c r="AS48" i="32"/>
  <c r="AS67" i="32"/>
  <c r="AH63" i="32"/>
  <c r="Z37" i="32"/>
  <c r="AI65" i="32"/>
  <c r="AJ67" i="32"/>
  <c r="AS62" i="32"/>
  <c r="AR63" i="32"/>
  <c r="AP65" i="32"/>
  <c r="AM65" i="32"/>
  <c r="AK62" i="32"/>
  <c r="Z67" i="32"/>
  <c r="AG37" i="32"/>
  <c r="AF37" i="32"/>
  <c r="AH62" i="32"/>
  <c r="AI67" i="32"/>
  <c r="AD37" i="32"/>
  <c r="X65" i="32"/>
  <c r="S66" i="32"/>
  <c r="AJ61" i="32"/>
  <c r="AD65" i="32"/>
  <c r="AQ66" i="32"/>
  <c r="AF48" i="32"/>
  <c r="R61" i="32"/>
  <c r="AK65" i="32"/>
  <c r="R62" i="32"/>
  <c r="V37" i="32"/>
  <c r="W66" i="32"/>
  <c r="W65" i="32"/>
  <c r="AP63" i="32"/>
  <c r="AI66" i="32"/>
  <c r="AK61" i="32"/>
  <c r="Y48" i="32"/>
  <c r="AH61" i="32"/>
  <c r="Z64" i="32"/>
  <c r="AH67" i="32"/>
  <c r="AI62" i="32"/>
  <c r="T37" i="32"/>
  <c r="Q66" i="32"/>
  <c r="Y66" i="32"/>
  <c r="AI61" i="32"/>
  <c r="AP62" i="32"/>
  <c r="W67" i="32"/>
  <c r="V61" i="32"/>
  <c r="R48" i="32"/>
  <c r="AQ37" i="32"/>
  <c r="AF66" i="32"/>
  <c r="AS63" i="32"/>
  <c r="S37" i="32"/>
  <c r="Q61" i="32"/>
  <c r="W62" i="32"/>
  <c r="Y62" i="32"/>
  <c r="U37" i="32"/>
  <c r="AR66" i="32"/>
  <c r="V62" i="32"/>
  <c r="AQ63" i="32"/>
  <c r="Z61" i="32"/>
  <c r="AS66" i="32"/>
  <c r="Z66" i="32"/>
  <c r="AX10" i="32"/>
  <c r="AI37" i="32"/>
  <c r="X48" i="32"/>
  <c r="R64" i="32"/>
  <c r="AR37" i="32"/>
  <c r="AQ64" i="32"/>
  <c r="AG65" i="32"/>
  <c r="Z62" i="32"/>
  <c r="AF61" i="32"/>
  <c r="U63" i="32"/>
  <c r="AP66" i="32"/>
  <c r="AP67" i="32"/>
  <c r="AQ65" i="32"/>
  <c r="AH66" i="32"/>
  <c r="Z63" i="32"/>
  <c r="Q64" i="32"/>
  <c r="AR62" i="32"/>
  <c r="U65" i="32"/>
  <c r="W37" i="32"/>
  <c r="W48" i="32"/>
  <c r="AH64" i="32"/>
  <c r="X64" i="32"/>
  <c r="AF63" i="32"/>
  <c r="Z48" i="32"/>
  <c r="V66" i="32"/>
  <c r="AD61" i="32"/>
  <c r="X63" i="32"/>
  <c r="AS64" i="32"/>
  <c r="AP37" i="32"/>
  <c r="S65" i="32"/>
  <c r="AC61" i="32"/>
  <c r="AF62" i="32"/>
  <c r="AH48" i="32"/>
  <c r="R37" i="32"/>
  <c r="W61" i="32"/>
  <c r="Q63" i="32"/>
  <c r="V64" i="32"/>
  <c r="AD66" i="32"/>
  <c r="Y63" i="32"/>
  <c r="R66" i="32"/>
  <c r="S48" i="32"/>
  <c r="S67" i="32"/>
  <c r="S62" i="32"/>
  <c r="X66" i="32"/>
  <c r="AD48" i="32"/>
  <c r="S64" i="32"/>
  <c r="AD64" i="32"/>
  <c r="U62" i="32"/>
  <c r="AG66" i="32"/>
  <c r="AQ61" i="32"/>
  <c r="V63" i="32"/>
  <c r="AG64" i="32"/>
  <c r="V67" i="32"/>
  <c r="R67" i="32"/>
  <c r="AQ48" i="32"/>
  <c r="Q48" i="32"/>
  <c r="AC37" i="32"/>
  <c r="AD62" i="32"/>
  <c r="Q37" i="32"/>
  <c r="R59" i="16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94" i="16" l="1"/>
  <c r="L107" i="16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<sst xmlns="http://schemas.openxmlformats.org/spreadsheetml/2006/main" count="1285" uniqueCount="543">
  <si>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</si>
  <si>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</si>
  <si>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</si>
  <si>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</si>
  <si>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</si>
  <si>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</si>
  <si>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</si>
  <si>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</si>
  <si>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</si>
  <si>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</si>
  <si>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</si>
  <si>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</si>
  <si>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</si>
  <si>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</si>
  <si>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</si>
  <si>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</si>
  <si>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</si>
  <si>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</si>
  <si>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</si>
  <si>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</si>
  <si>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</si>
  <si>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</si>
  <si>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</si>
  <si>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</si>
  <si>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</si>
  <si>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</si>
  <si>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</si>
  <si>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</si>
  <si>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</si>
  <si>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</si>
  <si>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</si>
  <si>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</si>
  <si>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</si>
  <si>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</si>
  <si>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</si>
  <si>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</si>
  <si>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</si>
  <si>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</si>
  <si>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</si>
  <si>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</si>
  <si>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</si>
  <si>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</si>
  <si>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</si>
  <si>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</si>
  <si>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</si>
  <si>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</si>
  <si>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</si>
  <si>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</si>
  <si>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</si>
  <si>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</si>
  <si>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</si>
  <si>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</si>
  <si>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</si>
  <si>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</si>
  <si>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</si>
  <si>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</si>
  <si>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</si>
  <si>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</si>
  <si>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</si>
  <si>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</si>
  <si>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</si>
  <si>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</si>
  <si>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</si>
  <si>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</si>
  <si>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</si>
  <si>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</si>
  <si>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</si>
  <si>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</si>
  <si>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</si>
  <si>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</si>
  <si>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</si>
  <si>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</si>
  <si>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</si>
  <si>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</si>
  <si>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</si>
  <si>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</si>
  <si>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</si>
  <si>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</si>
  <si>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</si>
  <si>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</si>
  <si>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</si>
  <si>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</si>
  <si>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</si>
  <si>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</si>
  <si>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</si>
  <si>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</si>
  <si>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</si>
  <si>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</si>
  <si>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</si>
  <si>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</si>
  <si>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</si>
  <si>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</si>
  <si>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</si>
  <si>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</si>
  <si>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</si>
  <si>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</si>
  <si>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</si>
  <si>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</si>
  <si>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</si>
  <si>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</si>
  <si>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</si>
  <si>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</si>
  <si>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</si>
  <si>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</si>
  <si>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</si>
  <si>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</si>
  <si>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</si>
  <si>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</si>
  <si>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</si>
  <si>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</si>
  <si>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</si>
  <si>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</si>
  <si>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</si>
  <si>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</si>
  <si>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</si>
  <si>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</si>
  <si>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</si>
  <si>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</si>
  <si>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</si>
  <si>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</si>
  <si>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</si>
  <si>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</si>
  <si>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</si>
  <si>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</si>
  <si>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</si>
  <si>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</si>
  <si>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</si>
  <si>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</si>
  <si>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</si>
  <si>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</si>
  <si>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</si>
  <si>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</si>
  <si>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</si>
  <si>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</si>
  <si>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</si>
  <si>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</si>
  <si>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</si>
  <si>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</si>
  <si>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</si>
  <si>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</si>
  <si>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</si>
  <si>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</si>
  <si>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</si>
  <si>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</si>
  <si>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</si>
  <si>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</si>
  <si>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</si>
  <si>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</si>
  <si>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</si>
  <si>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</si>
  <si>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</si>
  <si>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</si>
  <si>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</si>
  <si>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</si>
  <si>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</si>
  <si>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</si>
  <si>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</si>
  <si>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</si>
  <si>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</si>
  <si>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</si>
  <si>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</si>
  <si>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</si>
  <si>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</si>
  <si>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</si>
  <si>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</si>
  <si>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</si>
  <si>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</si>
  <si>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</si>
  <si>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</si>
  <si>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</si>
  <si>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</si>
  <si>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</si>
  <si>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</si>
  <si>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</si>
  <si>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</si>
  <si>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</si>
  <si>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</si>
  <si>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</si>
  <si>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</si>
  <si>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</si>
  <si>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</si>
  <si>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</si>
  <si>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</si>
  <si>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</si>
  <si>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</si>
  <si>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</si>
  <si>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</si>
  <si>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</si>
  <si>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</si>
  <si>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</si>
  <si>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</si>
  <si>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</si>
  <si>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</si>
  <si>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</si>
  <si>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</si>
  <si>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</si>
  <si>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</si>
  <si>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</si>
  <si>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</si>
  <si>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</si>
  <si>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</si>
  <si>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</si>
  <si>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</si>
  <si>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</si>
  <si>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</si>
  <si>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</si>
  <si>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</si>
  <si>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</si>
  <si>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</si>
  <si>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</si>
  <si>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</si>
  <si>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</si>
  <si>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</si>
  <si>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</si>
  <si>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</si>
  <si>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</si>
  <si>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</si>
  <si>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</si>
  <si>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</si>
  <si>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</si>
  <si>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</si>
  <si>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</si>
  <si>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</si>
  <si>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</si>
  <si>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</si>
  <si>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</si>
  <si>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</si>
  <si>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</si>
  <si>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</si>
  <si>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</si>
  <si>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</si>
  <si>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</si>
  <si>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</si>
  <si>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</si>
  <si>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</si>
  <si>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</si>
  <si>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</si>
  <si>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</si>
  <si>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</si>
  <si>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</si>
  <si>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</si>
  <si>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</si>
  <si>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</si>
  <si>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</si>
  <si>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</si>
  <si>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</si>
  <si>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</si>
  <si>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</si>
  <si>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</si>
  <si>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</si>
  <si>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</si>
  <si>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</si>
  <si>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</si>
  <si>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</si>
  <si>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</si>
  <si>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</si>
  <si>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</si>
  <si>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</si>
  <si>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</si>
  <si>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</si>
  <si>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</si>
  <si>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</si>
  <si>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</si>
  <si>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</si>
  <si>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</si>
  <si>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</si>
  <si>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</si>
  <si>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</si>
  <si>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</si>
  <si>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</si>
  <si>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</si>
  <si>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</si>
  <si>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</si>
  <si>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</si>
  <si>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</si>
  <si>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</si>
  <si>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</si>
  <si>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</si>
  <si>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</si>
  <si>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</si>
  <si>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</si>
  <si>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</si>
  <si>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</si>
  <si>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</si>
  <si>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</si>
  <si>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</si>
  <si>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</si>
  <si>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</si>
  <si>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</si>
  <si>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</si>
  <si>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</si>
  <si>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</si>
  <si>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</si>
  <si>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</si>
  <si>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</si>
  <si>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</si>
  <si>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</si>
  <si>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</si>
  <si>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</si>
  <si>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</si>
  <si>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</si>
  <si>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</si>
  <si>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</si>
  <si>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</si>
  <si>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</si>
  <si>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</si>
  <si>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</si>
  <si>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</si>
  <si>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</si>
  <si>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</si>
  <si>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</si>
  <si>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</si>
  <si>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</si>
  <si>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</si>
  <si>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</si>
  <si>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</si>
  <si>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</si>
  <si>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</si>
  <si>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</si>
  <si>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</si>
  <si>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</si>
  <si>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</si>
  <si>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</si>
  <si>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</si>
  <si>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</si>
  <si>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</si>
  <si>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</si>
  <si>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</si>
  <si>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</si>
  <si>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</si>
  <si>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</si>
  <si>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</si>
  <si>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</si>
  <si>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</si>
  <si>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</si>
  <si>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</si>
  <si>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</si>
  <si>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</si>
  <si>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</si>
  <si>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</si>
  <si>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</si>
  <si>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</si>
  <si>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</si>
  <si>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</si>
  <si>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</si>
  <si>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</si>
  <si>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</si>
  <si>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</si>
  <si>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</si>
  <si>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</si>
  <si>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</si>
  <si>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</si>
  <si>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</si>
  <si>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</si>
  <si>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</si>
  <si>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</si>
  <si>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</si>
  <si>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</si>
  <si>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</si>
  <si>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</si>
  <si>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</si>
  <si>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</si>
  <si>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</si>
  <si>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</si>
  <si>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</si>
  <si>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</si>
  <si>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</si>
  <si>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</si>
  <si>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</si>
  <si>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</si>
  <si>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</si>
  <si>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</si>
  <si>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</si>
  <si>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</si>
  <si>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</si>
  <si>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</si>
  <si>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</si>
  <si>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</si>
  <si>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</si>
  <si>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</si>
  <si>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</si>
  <si>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</si>
  <si>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</si>
  <si>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</si>
  <si>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</si>
  <si>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</si>
  <si>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</si>
  <si>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</si>
  <si>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</si>
  <si>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</si>
  <si>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</si>
  <si>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</si>
  <si>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</si>
  <si>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</si>
  <si>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</si>
  <si>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</si>
  <si>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</si>
  <si>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</si>
  <si>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</si>
  <si>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</si>
  <si>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</si>
  <si>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</si>
  <si>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</si>
  <si>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</si>
  <si>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</si>
  <si>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</si>
  <si>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</si>
  <si>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</si>
  <si>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</si>
  <si>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</si>
  <si>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</si>
  <si>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</si>
  <si>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</si>
  <si>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</si>
  <si>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</si>
  <si>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</si>
  <si>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</si>
  <si>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</si>
  <si>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</si>
  <si>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</si>
  <si>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</si>
  <si>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</si>
  <si>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</si>
  <si>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</si>
  <si>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</si>
  <si>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</si>
  <si>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</si>
  <si>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</si>
  <si>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</si>
  <si>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</si>
  <si>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</si>
  <si>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</si>
  <si>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</si>
  <si>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</si>
  <si>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</si>
  <si>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</si>
  <si>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</si>
  <si>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</si>
  <si>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</si>
  <si>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</si>
  <si>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</si>
  <si>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</si>
  <si>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</si>
  <si>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</si>
  <si>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</si>
  <si>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</si>
  <si>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</si>
  <si>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</si>
  <si>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</si>
  <si>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</si>
  <si>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</si>
  <si>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</si>
  <si>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</si>
  <si>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</si>
  <si>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</si>
  <si>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</si>
  <si>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</si>
  <si>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</si>
  <si>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</si>
  <si>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</si>
  <si>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</si>
  <si>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</si>
  <si>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</si>
  <si>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</si>
  <si>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</si>
  <si>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</si>
  <si>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</si>
  <si>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</si>
  <si>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</si>
  <si>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</si>
  <si>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</si>
  <si>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</si>
  <si>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</si>
  <si>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</si>
  <si>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</si>
  <si>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</si>
  <si>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</si>
  <si>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</si>
  <si>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</si>
  <si>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</si>
  <si>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</si>
  <si>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</si>
  <si>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</si>
  <si>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</si>
  <si>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</si>
  <si>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</si>
  <si>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</si>
  <si>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</si>
  <si>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</si>
  <si>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</si>
  <si>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</si>
  <si>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</si>
  <si>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</si>
  <si>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</si>
  <si>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</si>
  <si>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</si>
  <si>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</si>
  <si>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</si>
  <si>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</si>
  <si>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</si>
  <si>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</si>
  <si>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</si>
  <si>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</si>
  <si>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</si>
  <si>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</si>
  <si>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</si>
  <si>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</si>
  <si>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</si>
  <si>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</si>
  <si>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</si>
  <si>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</si>
  <si>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</si>
  <si>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</si>
  <si>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</si>
  <si>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</si>
  <si>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</si>
  <si>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</si>
  <si>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</si>
  <si>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</si>
  <si>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</si>
  <si>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</si>
  <si>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</si>
  <si>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</si>
  <si>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</si>
  <si>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</si>
  <si>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</si>
  <si>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</si>
  <si>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</si>
  <si>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</si>
  <si>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</si>
  <si>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</si>
  <si>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</si>
  <si>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</si>
  <si>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</si>
  <si>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</si>
  <si>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</si>
  <si>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</si>
  <si>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</si>
  <si>
    <t>Avion</t>
  </si>
  <si>
    <t>train</t>
  </si>
  <si>
    <t>bus</t>
  </si>
  <si>
    <t>route</t>
  </si>
  <si>
    <t>Cibles DGEC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</si>
</sst>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16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  <xf numFmtId="165" fontId="0" fillId="0" borderId="0" xfId="1" applyNumberFormat="1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7.xml"/><Relationship Id="rId18" Type="http://schemas.openxmlformats.org/officeDocument/2006/relationships/worksheet" Target="worksheets/sheet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6.xml"/><Relationship Id="rId17" Type="http://schemas.openxmlformats.org/officeDocument/2006/relationships/chartsheet" Target="chartsheets/sheet10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9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8.xml"/><Relationship Id="rId23" Type="http://schemas.openxmlformats.org/officeDocument/2006/relationships/externalLink" Target="externalLinks/externalLink5.xml"/><Relationship Id="rId10" Type="http://schemas.openxmlformats.org/officeDocument/2006/relationships/chartsheet" Target="chartsheets/sheet4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hartsheet" Target="chartsheets/sheet7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229.10207970660002</c:v>
                </c:pt>
                <c:pt idx="1">
                  <c:v>212.02654179529998</c:v>
                </c:pt>
                <c:pt idx="2">
                  <c:v>152.29966989264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0.14346335766130036</c:v>
                </c:pt>
                <c:pt idx="1">
                  <c:v>7.268480111675435E-2</c:v>
                </c:pt>
                <c:pt idx="2">
                  <c:v>2.7022885273298842E-2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0.76506950672181995</c:v>
                </c:pt>
                <c:pt idx="1">
                  <c:v>0.66339947302265645</c:v>
                </c:pt>
                <c:pt idx="2">
                  <c:v>0.38920300679793829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9.1467135523191245E-2</c:v>
                </c:pt>
                <c:pt idx="1">
                  <c:v>0.2639157257482253</c:v>
                </c:pt>
                <c:pt idx="2">
                  <c:v>0.58395985628377112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2.362613037</c:v>
                </c:pt>
                <c:pt idx="1">
                  <c:v>1.773401869</c:v>
                </c:pt>
                <c:pt idx="2">
                  <c:v>2.4458283509999998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64.501752654000001</c:v>
                </c:pt>
                <c:pt idx="1">
                  <c:v>49.366772371000003</c:v>
                </c:pt>
                <c:pt idx="2">
                  <c:v>29.14665463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9.8819937592000002</c:v>
                </c:pt>
                <c:pt idx="1">
                  <c:v>10.660994393599999</c:v>
                </c:pt>
                <c:pt idx="2">
                  <c:v>11.267600840899998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22.546813993000001</c:v>
                </c:pt>
                <c:pt idx="1">
                  <c:v>12.447038077</c:v>
                </c:pt>
                <c:pt idx="2">
                  <c:v>8.0124656990999998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38.000342216599996</c:v>
                </c:pt>
                <c:pt idx="1">
                  <c:v>42.162173306</c:v>
                </c:pt>
                <c:pt idx="2">
                  <c:v>49.365701022560003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8.6413757757305993E-3</c:v>
                </c:pt>
                <c:pt idx="1">
                  <c:v>9.4212087483515176E-4</c:v>
                </c:pt>
                <c:pt idx="2">
                  <c:v>3.481894149977703E-4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0.6940809129997324</c:v>
                </c:pt>
                <c:pt idx="1">
                  <c:v>0.6211414357113596</c:v>
                </c:pt>
                <c:pt idx="2">
                  <c:v>0.32025252700807599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0.10258601324640368</c:v>
                </c:pt>
                <c:pt idx="1">
                  <c:v>0.10094479366874409</c:v>
                </c:pt>
                <c:pt idx="2">
                  <c:v>8.5931446877689152E-2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3.6998234278685774E-2</c:v>
                </c:pt>
                <c:pt idx="1">
                  <c:v>8.7555323849367803E-2</c:v>
                </c:pt>
                <c:pt idx="2">
                  <c:v>0.19408802045819978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8.3952357055521232E-2</c:v>
                </c:pt>
                <c:pt idx="1">
                  <c:v>0.12657892135367049</c:v>
                </c:pt>
                <c:pt idx="2">
                  <c:v>0.37324050703908151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7.3741106643926427E-2</c:v>
                </c:pt>
                <c:pt idx="1">
                  <c:v>6.2837404542022884E-2</c:v>
                </c:pt>
                <c:pt idx="2">
                  <c:v>2.6139309201955774E-2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0.95161573824604495</c:v>
                </c:pt>
                <c:pt idx="1">
                  <c:v>0.91402602079990858</c:v>
                </c:pt>
                <c:pt idx="2">
                  <c:v>0.33469665983413066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4.8384261753955035E-2</c:v>
                </c:pt>
                <c:pt idx="1">
                  <c:v>8.597397920009138E-2</c:v>
                </c:pt>
                <c:pt idx="2">
                  <c:v>0.66530334016586934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0.98439656249839891</c:v>
                </c:pt>
                <c:pt idx="1">
                  <c:v>0.8304130545803905</c:v>
                </c:pt>
                <c:pt idx="2">
                  <c:v>1.4858895697160115E-2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1.5603437501601069E-2</c:v>
                </c:pt>
                <c:pt idx="1">
                  <c:v>0.16958694541960947</c:v>
                </c:pt>
                <c:pt idx="2">
                  <c:v>0.98514110430283985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125.31389995472077</c:v>
                </c:pt>
                <c:pt idx="1">
                  <c:v>99.449636500474426</c:v>
                </c:pt>
                <c:pt idx="2">
                  <c:v>13.572713257479412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43.482575515747229</c:v>
                </c:pt>
                <c:pt idx="1">
                  <c:v>24.626991275985652</c:v>
                </c:pt>
                <c:pt idx="2">
                  <c:v>2.6564509984389915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24.533056031315745</c:v>
                </c:pt>
                <c:pt idx="1">
                  <c:v>15.606444745251626</c:v>
                </c:pt>
                <c:pt idx="2">
                  <c:v>1.7071632804351031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102.30073813232762</c:v>
                </c:pt>
                <c:pt idx="1">
                  <c:v>71.189270075649034</c:v>
                </c:pt>
                <c:pt idx="2">
                  <c:v>47.038677544122187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37.130571369999998</c:v>
                </c:pt>
                <c:pt idx="1">
                  <c:v>36.956229800000003</c:v>
                </c:pt>
                <c:pt idx="2">
                  <c:v>36.575558090000001</c:v>
                </c:pt>
                <c:pt idx="3">
                  <c:v>36.150078379999997</c:v>
                </c:pt>
                <c:pt idx="4">
                  <c:v>36.297783089999996</c:v>
                </c:pt>
                <c:pt idx="5">
                  <c:v>36.616523729999997</c:v>
                </c:pt>
                <c:pt idx="6">
                  <c:v>36.469771450000003</c:v>
                </c:pt>
                <c:pt idx="7">
                  <c:v>36.150534620000002</c:v>
                </c:pt>
                <c:pt idx="8">
                  <c:v>35.759860750000001</c:v>
                </c:pt>
                <c:pt idx="9">
                  <c:v>35.328484080000003</c:v>
                </c:pt>
                <c:pt idx="10">
                  <c:v>34.876412129999999</c:v>
                </c:pt>
                <c:pt idx="11">
                  <c:v>34.405569049999997</c:v>
                </c:pt>
                <c:pt idx="12">
                  <c:v>33.936716490000002</c:v>
                </c:pt>
                <c:pt idx="13">
                  <c:v>33.475262880000002</c:v>
                </c:pt>
                <c:pt idx="14">
                  <c:v>33.021832690000004</c:v>
                </c:pt>
                <c:pt idx="15">
                  <c:v>32.575010249999998</c:v>
                </c:pt>
                <c:pt idx="16">
                  <c:v>32.18031277</c:v>
                </c:pt>
                <c:pt idx="17">
                  <c:v>31.814769739999999</c:v>
                </c:pt>
                <c:pt idx="18">
                  <c:v>31.466862169999999</c:v>
                </c:pt>
                <c:pt idx="19">
                  <c:v>31.130643650000003</c:v>
                </c:pt>
                <c:pt idx="20">
                  <c:v>30.802330640000001</c:v>
                </c:pt>
                <c:pt idx="21">
                  <c:v>30.479041369999997</c:v>
                </c:pt>
                <c:pt idx="22">
                  <c:v>30.160053449999999</c:v>
                </c:pt>
                <c:pt idx="23">
                  <c:v>29.846804169999999</c:v>
                </c:pt>
                <c:pt idx="24">
                  <c:v>29.539522609999999</c:v>
                </c:pt>
                <c:pt idx="25">
                  <c:v>29.168932059999999</c:v>
                </c:pt>
                <c:pt idx="26">
                  <c:v>28.82510929</c:v>
                </c:pt>
                <c:pt idx="27">
                  <c:v>28.498919190000002</c:v>
                </c:pt>
                <c:pt idx="28">
                  <c:v>28.185641220000001</c:v>
                </c:pt>
                <c:pt idx="29">
                  <c:v>27.882030650000001</c:v>
                </c:pt>
                <c:pt idx="30">
                  <c:v>27.562824390000003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'[5]T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'[5]T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1.6568123960975289E-2</c:v>
                </c:pt>
                <c:pt idx="1">
                  <c:v>2.018628642416332E-2</c:v>
                </c:pt>
                <c:pt idx="2">
                  <c:v>2.4647757756196143E-2</c:v>
                </c:pt>
                <c:pt idx="3">
                  <c:v>3.0270942250720512E-2</c:v>
                </c:pt>
                <c:pt idx="4">
                  <c:v>3.901477278897917E-2</c:v>
                </c:pt>
                <c:pt idx="5">
                  <c:v>4.976778654460217E-2</c:v>
                </c:pt>
                <c:pt idx="6">
                  <c:v>6.0541728730795212E-2</c:v>
                </c:pt>
                <c:pt idx="7">
                  <c:v>7.3723135162862496E-2</c:v>
                </c:pt>
                <c:pt idx="8">
                  <c:v>9.1177558178830428E-2</c:v>
                </c:pt>
                <c:pt idx="9">
                  <c:v>0.11337232038969501</c:v>
                </c:pt>
                <c:pt idx="10">
                  <c:v>0.14021981896450311</c:v>
                </c:pt>
                <c:pt idx="11">
                  <c:v>0.17075810054070303</c:v>
                </c:pt>
                <c:pt idx="12">
                  <c:v>0.20394347588221845</c:v>
                </c:pt>
                <c:pt idx="13">
                  <c:v>0.2384540930900077</c:v>
                </c:pt>
                <c:pt idx="14">
                  <c:v>0.27316768671448316</c:v>
                </c:pt>
                <c:pt idx="15">
                  <c:v>0.30731483376893182</c:v>
                </c:pt>
                <c:pt idx="16">
                  <c:v>0.34140102299571279</c:v>
                </c:pt>
                <c:pt idx="17">
                  <c:v>0.37468596810281363</c:v>
                </c:pt>
                <c:pt idx="18">
                  <c:v>0.40682299051109994</c:v>
                </c:pt>
                <c:pt idx="19">
                  <c:v>0.43766574739613512</c:v>
                </c:pt>
                <c:pt idx="20">
                  <c:v>0.46715759038420607</c:v>
                </c:pt>
                <c:pt idx="21">
                  <c:v>0.49514419455640513</c:v>
                </c:pt>
                <c:pt idx="22">
                  <c:v>0.52168307082360288</c:v>
                </c:pt>
                <c:pt idx="23">
                  <c:v>0.5468672165714149</c:v>
                </c:pt>
                <c:pt idx="24">
                  <c:v>0.57076677211744553</c:v>
                </c:pt>
                <c:pt idx="25">
                  <c:v>0.59429134924592097</c:v>
                </c:pt>
                <c:pt idx="26">
                  <c:v>0.61682138690687327</c:v>
                </c:pt>
                <c:pt idx="27">
                  <c:v>0.63827297444959696</c:v>
                </c:pt>
                <c:pt idx="28">
                  <c:v>0.65863547311555526</c:v>
                </c:pt>
                <c:pt idx="29">
                  <c:v>0.67792368953586246</c:v>
                </c:pt>
                <c:pt idx="30">
                  <c:v>0.69591409314929065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'[5]T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'[5]T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0.1200899837378398</c:v>
                </c:pt>
                <c:pt idx="1">
                  <c:v>7.3993857030958315E-2</c:v>
                </c:pt>
                <c:pt idx="2">
                  <c:v>2.5448231544604776E-2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0.71572935641577207</c:v>
                </c:pt>
                <c:pt idx="1">
                  <c:v>0.61485981198605599</c:v>
                </c:pt>
                <c:pt idx="2">
                  <c:v>0.21687713303317244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0.1476125358396283</c:v>
                </c:pt>
                <c:pt idx="1">
                  <c:v>0.17092651187225205</c:v>
                </c:pt>
                <c:pt idx="2">
                  <c:v>6.1760542174974106E-2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1.6568123960975289E-2</c:v>
                </c:pt>
                <c:pt idx="1">
                  <c:v>0.14021981896450311</c:v>
                </c:pt>
                <c:pt idx="2">
                  <c:v>0.69591409314929065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emecloud-my.sharepoint.com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2.xlsx" TargetMode="External"/><Relationship Id="rId1" Type="http://schemas.openxmlformats.org/officeDocument/2006/relationships/externalLinkPath" Target="https://ademecloud-my.sharepoint.com/Users/alma.monserand/Documents/GitHub/ThreeME/data/shocks/Bilan%20&#233;nergie%20-%20AMErun2%20-%20AMSrun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Documents%20MTE\AMS-run2\001_Transports\Transports_AMS_run2-vf10.xlsx" TargetMode="External"/><Relationship Id="rId1" Type="http://schemas.openxmlformats.org/officeDocument/2006/relationships/externalLinkPath" Target="/Users/callonnecg/Documents/Github/ThreeME/data/calibrations/Documents%20MTE/AMS-run2/001_Transports/Transports_AMS_run2-vf1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https://ademecloud-my.sharepoint.com/Users/alma.monserand/Desktop/Temporaire/reporting%202%20-%20energie%20SNBC3%20-%20template%20parts%20modales%20voyageur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https://ademecloud-my.sharepoint.com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0.93535717058536061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0.20215430661253031</v>
          </cell>
          <cell r="U22">
            <v>10.298005677194096</v>
          </cell>
          <cell r="V22">
            <v>11.912749680464922</v>
          </cell>
          <cell r="W22">
            <v>7.2062454679408585</v>
          </cell>
          <cell r="X22">
            <v>7.267406707154804E-2</v>
          </cell>
        </row>
        <row r="30">
          <cell r="T30">
            <v>6.4536710533781398E-3</v>
          </cell>
          <cell r="U30">
            <v>1.2504899941046146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2.9897922514510483E-2</v>
          </cell>
          <cell r="U37">
            <v>1.1062928918353545</v>
          </cell>
          <cell r="V37">
            <v>6.0818806018488383</v>
          </cell>
          <cell r="W37">
            <v>0.31568062817324566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5.1467736003962539E-3</v>
          </cell>
          <cell r="U39">
            <v>2.5010085858689085E-5</v>
          </cell>
          <cell r="V39">
            <v>0.10956763115778498</v>
          </cell>
          <cell r="W39">
            <v>7.4926332712814264E-2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2.5168214298503164</v>
          </cell>
          <cell r="W40">
            <v>0.43850634072353678</v>
          </cell>
          <cell r="X40">
            <v>0</v>
          </cell>
        </row>
        <row r="41">
          <cell r="T41">
            <v>0.12266677554967495</v>
          </cell>
          <cell r="U41">
            <v>5.6111288464125664E-2</v>
          </cell>
          <cell r="V41">
            <v>0</v>
          </cell>
          <cell r="W41">
            <v>0</v>
          </cell>
          <cell r="X41">
            <v>2.9416967808253762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/>
      <sheetData sheetId="11">
        <row r="13">
          <cell r="L13">
            <v>24.298097404469559</v>
          </cell>
        </row>
      </sheetData>
      <sheetData sheetId="12">
        <row r="13">
          <cell r="L13">
            <v>64.055272794649682</v>
          </cell>
        </row>
      </sheetData>
      <sheetData sheetId="13">
        <row r="13">
          <cell r="L13">
            <v>71.534753758802367</v>
          </cell>
        </row>
      </sheetData>
      <sheetData sheetId="14">
        <row r="5">
          <cell r="T5">
            <v>47.147872325239078</v>
          </cell>
        </row>
      </sheetData>
      <sheetData sheetId="15">
        <row r="13">
          <cell r="L13">
            <v>60.003896317889257</v>
          </cell>
        </row>
      </sheetData>
      <sheetData sheetId="16">
        <row r="13">
          <cell r="L13">
            <v>50.941346245748719</v>
          </cell>
        </row>
      </sheetData>
      <sheetData sheetId="17">
        <row r="13">
          <cell r="L13">
            <v>38.942042128507637</v>
          </cell>
        </row>
      </sheetData>
      <sheetData sheetId="18">
        <row r="13">
          <cell r="L13">
            <v>31.055970799843635</v>
          </cell>
        </row>
      </sheetData>
      <sheetData sheetId="19">
        <row r="13">
          <cell r="L13">
            <v>16.706363002811486</v>
          </cell>
        </row>
      </sheetData>
      <sheetData sheetId="20">
        <row r="13">
          <cell r="L13">
            <v>12.7985093299136</v>
          </cell>
        </row>
      </sheetData>
      <sheetData sheetId="21"/>
      <sheetData sheetId="22">
        <row r="13">
          <cell r="L13">
            <v>60.64963620940091</v>
          </cell>
          <cell r="T13">
            <v>7.3122587409445634</v>
          </cell>
          <cell r="U13">
            <v>128.0707707310485</v>
          </cell>
          <cell r="V13">
            <v>168.01959458902522</v>
          </cell>
          <cell r="W13">
            <v>127.92853513720873</v>
          </cell>
          <cell r="X13">
            <v>16.304325769708704</v>
          </cell>
        </row>
        <row r="22">
          <cell r="T22">
            <v>2.893035141697446</v>
          </cell>
          <cell r="U22">
            <v>108.65207410895239</v>
          </cell>
          <cell r="V22">
            <v>114.1719455581988</v>
          </cell>
          <cell r="W22">
            <v>64.071431869588679</v>
          </cell>
          <cell r="X22">
            <v>4.2921454750670778</v>
          </cell>
        </row>
        <row r="30">
          <cell r="T30">
            <v>0</v>
          </cell>
          <cell r="U30">
            <v>25.280585756064298</v>
          </cell>
          <cell r="V30">
            <v>23.209710288069441</v>
          </cell>
          <cell r="W30">
            <v>13.960757550169284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1.3784255803477652</v>
          </cell>
          <cell r="U37">
            <v>18.096562918466454</v>
          </cell>
          <cell r="V37">
            <v>70.323676853398695</v>
          </cell>
          <cell r="W37">
            <v>0.46648924043058942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1.9742667541400529</v>
          </cell>
          <cell r="X39">
            <v>0</v>
          </cell>
        </row>
        <row r="40">
          <cell r="T40">
            <v>0.25</v>
          </cell>
          <cell r="U40">
            <v>2.4387543945312502</v>
          </cell>
          <cell r="V40">
            <v>51.588449054022554</v>
          </cell>
          <cell r="W40">
            <v>19.376355841859095</v>
          </cell>
          <cell r="X40">
            <v>0</v>
          </cell>
        </row>
        <row r="41">
          <cell r="T41">
            <v>2.687574286548855</v>
          </cell>
          <cell r="U41">
            <v>0.8476478513209047</v>
          </cell>
          <cell r="V41">
            <v>0</v>
          </cell>
          <cell r="W41">
            <v>0</v>
          </cell>
          <cell r="X41">
            <v>42.098104263639655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405.6747609386457</v>
          </cell>
        </row>
        <row r="43">
          <cell r="T43">
            <v>34.907892644785463</v>
          </cell>
          <cell r="U43">
            <v>21.669942218787114</v>
          </cell>
          <cell r="V43">
            <v>24.373858785220854</v>
          </cell>
          <cell r="W43">
            <v>18.955073126944075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6.3079973787187962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37.871878906250004</v>
          </cell>
        </row>
        <row r="53">
          <cell r="E53">
            <v>13.481059545005067</v>
          </cell>
        </row>
        <row r="54">
          <cell r="E54">
            <v>134.79719064700697</v>
          </cell>
        </row>
        <row r="55">
          <cell r="E55">
            <v>0.85849251597945853</v>
          </cell>
        </row>
        <row r="56">
          <cell r="E56">
            <v>1.2788535468039099</v>
          </cell>
        </row>
        <row r="57">
          <cell r="E57">
            <v>0.36066305637359619</v>
          </cell>
        </row>
      </sheetData>
      <sheetData sheetId="23">
        <row r="13">
          <cell r="L13">
            <v>60.38684280555492</v>
          </cell>
        </row>
      </sheetData>
      <sheetData sheetId="24">
        <row r="13">
          <cell r="L13">
            <v>60.040984503318555</v>
          </cell>
          <cell r="T13">
            <v>6.8477994877191097</v>
          </cell>
          <cell r="U13">
            <v>150.98087036591164</v>
          </cell>
          <cell r="V13">
            <v>168.99529037460601</v>
          </cell>
          <cell r="W13">
            <v>120.41840773999139</v>
          </cell>
          <cell r="X13">
            <v>33.627467612150312</v>
          </cell>
        </row>
        <row r="22">
          <cell r="T22">
            <v>2.4312392278746091</v>
          </cell>
          <cell r="U22">
            <v>98.251995508081279</v>
          </cell>
          <cell r="V22">
            <v>75.312934912361044</v>
          </cell>
          <cell r="W22">
            <v>50.621968033343542</v>
          </cell>
          <cell r="X22">
            <v>7.5907588452297716</v>
          </cell>
        </row>
        <row r="30">
          <cell r="T30">
            <v>0</v>
          </cell>
          <cell r="U30">
            <v>26.694598475411762</v>
          </cell>
          <cell r="V30">
            <v>26.200174165432053</v>
          </cell>
          <cell r="W30">
            <v>18.232180099567369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2.2700672066089305</v>
          </cell>
          <cell r="U37">
            <v>21.324114250752451</v>
          </cell>
          <cell r="V37">
            <v>59.781394249240854</v>
          </cell>
          <cell r="W37">
            <v>0.65520868022421808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2.5023556054496878</v>
          </cell>
          <cell r="X39">
            <v>0</v>
          </cell>
        </row>
        <row r="40">
          <cell r="T40">
            <v>0.5</v>
          </cell>
          <cell r="U40">
            <v>5.4360292968749997</v>
          </cell>
          <cell r="V40">
            <v>71.261229807028784</v>
          </cell>
          <cell r="W40">
            <v>30.500312120088047</v>
          </cell>
          <cell r="X40">
            <v>0</v>
          </cell>
        </row>
        <row r="41">
          <cell r="T41">
            <v>4.4101434474454244</v>
          </cell>
          <cell r="U41">
            <v>1.0929506417768975</v>
          </cell>
          <cell r="V41">
            <v>0</v>
          </cell>
          <cell r="W41">
            <v>0</v>
          </cell>
          <cell r="X41">
            <v>37.967259624706756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316.65258451410631</v>
          </cell>
        </row>
        <row r="43">
          <cell r="T43">
            <v>30.67679188462478</v>
          </cell>
          <cell r="U43">
            <v>12.950442965803651</v>
          </cell>
          <cell r="V43">
            <v>7.2864711080849975</v>
          </cell>
          <cell r="W43">
            <v>3.924731163958576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3.3758020597581235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20.032589355468751</v>
          </cell>
        </row>
        <row r="53">
          <cell r="E53">
            <v>13.544705953911897</v>
          </cell>
        </row>
        <row r="54">
          <cell r="E54">
            <v>126.95463683256074</v>
          </cell>
        </row>
        <row r="55">
          <cell r="E55">
            <v>2.0363529469545623</v>
          </cell>
        </row>
        <row r="56">
          <cell r="E56">
            <v>2.9522071662650609</v>
          </cell>
        </row>
        <row r="57">
          <cell r="E57">
            <v>1.1221461296081543</v>
          </cell>
        </row>
      </sheetData>
      <sheetData sheetId="25">
        <row r="13">
          <cell r="L13">
            <v>71.116088326729823</v>
          </cell>
        </row>
      </sheetData>
      <sheetData sheetId="26">
        <row r="13">
          <cell r="L13">
            <v>78.775924512815891</v>
          </cell>
          <cell r="T13">
            <v>6.8713820538899668</v>
          </cell>
          <cell r="U13">
            <v>163.03873271483607</v>
          </cell>
          <cell r="V13">
            <v>161.8990647634788</v>
          </cell>
          <cell r="W13">
            <v>118.84997058968706</v>
          </cell>
          <cell r="X13">
            <v>62.922987609450331</v>
          </cell>
        </row>
        <row r="22">
          <cell r="T22">
            <v>2.3133122988205677</v>
          </cell>
          <cell r="U22">
            <v>91.224472664234952</v>
          </cell>
          <cell r="V22">
            <v>50.249574150791091</v>
          </cell>
          <cell r="W22">
            <v>36.280546270763686</v>
          </cell>
          <cell r="X22">
            <v>10.301260187064024</v>
          </cell>
        </row>
        <row r="30">
          <cell r="T30">
            <v>0</v>
          </cell>
          <cell r="U30">
            <v>27.031662623925747</v>
          </cell>
          <cell r="V30">
            <v>25.454386166903632</v>
          </cell>
          <cell r="W30">
            <v>18.615976216598927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2.70050068143768</v>
          </cell>
          <cell r="U37">
            <v>21.686124483212218</v>
          </cell>
          <cell r="V37">
            <v>49.933380533226007</v>
          </cell>
          <cell r="W37">
            <v>0.59757790855029691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2.8464095248186312</v>
          </cell>
          <cell r="X39">
            <v>0</v>
          </cell>
        </row>
        <row r="40">
          <cell r="T40">
            <v>0.75</v>
          </cell>
          <cell r="U40">
            <v>9.2526142578124997</v>
          </cell>
          <cell r="V40">
            <v>86.346993730736358</v>
          </cell>
          <cell r="W40">
            <v>38.891325575185007</v>
          </cell>
          <cell r="X40">
            <v>0</v>
          </cell>
        </row>
        <row r="41">
          <cell r="T41">
            <v>8.7092137788049975</v>
          </cell>
          <cell r="U41">
            <v>1.1432225445669904</v>
          </cell>
          <cell r="V41">
            <v>0</v>
          </cell>
          <cell r="W41">
            <v>0</v>
          </cell>
          <cell r="X41">
            <v>55.768281667489369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192.91287296266353</v>
          </cell>
        </row>
        <row r="43">
          <cell r="T43">
            <v>22.266407522057087</v>
          </cell>
          <cell r="U43">
            <v>9.7376785306283384</v>
          </cell>
          <cell r="V43">
            <v>3.0522332565861259</v>
          </cell>
          <cell r="W43">
            <v>2.064637318394833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3.6562282006850468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11.341361328125</v>
          </cell>
        </row>
        <row r="53">
          <cell r="E53">
            <v>11.111186214134182</v>
          </cell>
        </row>
        <row r="54">
          <cell r="E54">
            <v>104.6693916418363</v>
          </cell>
        </row>
        <row r="55">
          <cell r="E55">
            <v>4.7506049603028071</v>
          </cell>
        </row>
        <row r="56">
          <cell r="E56">
            <v>16.302515661537178</v>
          </cell>
        </row>
        <row r="57">
          <cell r="E57">
            <v>16.030988088411341</v>
          </cell>
        </row>
      </sheetData>
      <sheetData sheetId="27">
        <row r="13">
          <cell r="L13">
            <v>69.722313089236536</v>
          </cell>
        </row>
      </sheetData>
      <sheetData sheetId="28">
        <row r="13">
          <cell r="L13">
            <v>64.4982724362319</v>
          </cell>
          <cell r="T13">
            <v>6.8949646200608239</v>
          </cell>
          <cell r="U13">
            <v>177.15385275416003</v>
          </cell>
          <cell r="V13">
            <v>153.62760172238077</v>
          </cell>
          <cell r="W13">
            <v>116.64209363039593</v>
          </cell>
          <cell r="X13">
            <v>93.510067312183125</v>
          </cell>
        </row>
        <row r="22">
          <cell r="T22">
            <v>2.1953853697665267</v>
          </cell>
          <cell r="U22">
            <v>80.926569958454124</v>
          </cell>
          <cell r="V22">
            <v>35.31669341373469</v>
          </cell>
          <cell r="W22">
            <v>22.492374235292672</v>
          </cell>
          <cell r="X22">
            <v>12.628400711843788</v>
          </cell>
        </row>
        <row r="30">
          <cell r="T30">
            <v>0</v>
          </cell>
          <cell r="U30">
            <v>27.62245537234817</v>
          </cell>
          <cell r="V30">
            <v>23.742467864871486</v>
          </cell>
          <cell r="W30">
            <v>18.985143288462343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3.1309341562664299</v>
          </cell>
          <cell r="U37">
            <v>22.312304964799452</v>
          </cell>
          <cell r="V37">
            <v>42.672719714557346</v>
          </cell>
          <cell r="W37">
            <v>0.54085293774126075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3.1511646453296667</v>
          </cell>
          <cell r="X39">
            <v>0</v>
          </cell>
        </row>
        <row r="40">
          <cell r="T40">
            <v>1</v>
          </cell>
          <cell r="U40">
            <v>13.3040771484375</v>
          </cell>
          <cell r="V40">
            <v>97.294965653266104</v>
          </cell>
          <cell r="W40">
            <v>46.022009309639856</v>
          </cell>
          <cell r="X40">
            <v>0</v>
          </cell>
        </row>
        <row r="41">
          <cell r="T41">
            <v>14.856440343671846</v>
          </cell>
          <cell r="U41">
            <v>2.0803229791147206</v>
          </cell>
          <cell r="V41">
            <v>0</v>
          </cell>
          <cell r="W41">
            <v>0</v>
          </cell>
          <cell r="X41">
            <v>75.081695100664817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66.70797411064288</v>
          </cell>
        </row>
        <row r="43">
          <cell r="T43">
            <v>11.703228817007544</v>
          </cell>
          <cell r="U43">
            <v>5.9508631597557615</v>
          </cell>
          <cell r="V43">
            <v>0.70989784165710235</v>
          </cell>
          <cell r="W43">
            <v>0.74292942782649596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2.7829395451988024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10.5576943359375</v>
          </cell>
        </row>
        <row r="53">
          <cell r="E53">
            <v>8.9820116802829233</v>
          </cell>
        </row>
        <row r="54">
          <cell r="E54">
            <v>83.18009003150803</v>
          </cell>
        </row>
        <row r="55">
          <cell r="E55">
            <v>7.771086156633026</v>
          </cell>
        </row>
        <row r="56">
          <cell r="E56">
            <v>29.113845956766554</v>
          </cell>
        </row>
        <row r="57">
          <cell r="E57">
            <v>30.755676878666431</v>
          </cell>
        </row>
      </sheetData>
      <sheetData sheetId="29">
        <row r="13">
          <cell r="L13">
            <v>-1.5669656114845338</v>
          </cell>
        </row>
      </sheetData>
      <sheetData sheetId="30">
        <row r="13">
          <cell r="L13">
            <v>-76.400000000000006</v>
          </cell>
          <cell r="T13">
            <v>6.9303674525217573</v>
          </cell>
          <cell r="U13">
            <v>213.72427811943899</v>
          </cell>
          <cell r="V13">
            <v>133.64902180729109</v>
          </cell>
          <cell r="W13">
            <v>111.32761597349254</v>
          </cell>
          <cell r="X13">
            <v>117.90461095014412</v>
          </cell>
        </row>
        <row r="22">
          <cell r="T22">
            <v>1.9262770132702434</v>
          </cell>
          <cell r="U22">
            <v>61.251424631871934</v>
          </cell>
          <cell r="V22">
            <v>18.424388422101337</v>
          </cell>
          <cell r="W22">
            <v>6.3171748285877136</v>
          </cell>
          <cell r="X22">
            <v>14.813456281706959</v>
          </cell>
        </row>
        <row r="30">
          <cell r="T30">
            <v>0</v>
          </cell>
          <cell r="U30">
            <v>27.619750744869535</v>
          </cell>
          <cell r="V30">
            <v>20.977029614075306</v>
          </cell>
          <cell r="W30">
            <v>18.167862149010045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3.9918011059239289</v>
          </cell>
          <cell r="U37">
            <v>23.360019261656848</v>
          </cell>
          <cell r="V37">
            <v>30.406752837013876</v>
          </cell>
          <cell r="W37">
            <v>0.45236993281073634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3.3575351400940563</v>
          </cell>
          <cell r="X39">
            <v>0</v>
          </cell>
        </row>
        <row r="40">
          <cell r="T40">
            <v>1.5</v>
          </cell>
          <cell r="U40">
            <v>22.01365625</v>
          </cell>
          <cell r="V40">
            <v>105.40020235475453</v>
          </cell>
          <cell r="W40">
            <v>52.288295873759658</v>
          </cell>
          <cell r="X40">
            <v>0</v>
          </cell>
        </row>
        <row r="41">
          <cell r="T41">
            <v>18.700816435906518</v>
          </cell>
          <cell r="U41">
            <v>1.3034813300305972</v>
          </cell>
          <cell r="V41">
            <v>0</v>
          </cell>
          <cell r="W41">
            <v>0</v>
          </cell>
          <cell r="X41">
            <v>24.115043444028551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2.548518600222561</v>
          </cell>
        </row>
        <row r="43">
          <cell r="T43">
            <v>0.14607036001340537</v>
          </cell>
          <cell r="U43">
            <v>1.525731430410463</v>
          </cell>
          <cell r="V43">
            <v>0.35613019618188829</v>
          </cell>
          <cell r="W43">
            <v>6.5854952123934399E-2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0.64129319091675452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0</v>
          </cell>
        </row>
        <row r="53">
          <cell r="E53">
            <v>3.2223770587889593</v>
          </cell>
        </row>
        <row r="54">
          <cell r="E54">
            <v>44.559074374942114</v>
          </cell>
        </row>
        <row r="55">
          <cell r="E55">
            <v>13.801033069140475</v>
          </cell>
        </row>
        <row r="56">
          <cell r="E56">
            <v>53.321417696630832</v>
          </cell>
        </row>
        <row r="57">
          <cell r="E57">
            <v>63.833639735754474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 énergie"/>
      <sheetName val="FE_et_bio"/>
      <sheetName val="VP"/>
      <sheetName val="VUL"/>
      <sheetName val="PL"/>
      <sheetName val="donnees parc"/>
      <sheetName val="B&amp;C"/>
      <sheetName val="2RM"/>
      <sheetName val="Autres_modes"/>
      <sheetName val="Aérien"/>
      <sheetName val="Trafic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3">
          <cell r="H23">
            <v>629.84570702567703</v>
          </cell>
          <cell r="J23">
            <v>746.12634327708076</v>
          </cell>
          <cell r="N23">
            <v>684.63084367246472</v>
          </cell>
        </row>
        <row r="25">
          <cell r="H25">
            <v>64.888834107401252</v>
          </cell>
          <cell r="J25">
            <v>140.59793923050162</v>
          </cell>
          <cell r="N25">
            <v>187.05149835225939</v>
          </cell>
        </row>
        <row r="26">
          <cell r="H26">
            <v>37.912440194392154</v>
          </cell>
          <cell r="J26">
            <v>75.079943524557834</v>
          </cell>
          <cell r="N26">
            <v>97.003287033728711</v>
          </cell>
        </row>
        <row r="27">
          <cell r="H27">
            <v>7.2496149479999996</v>
          </cell>
          <cell r="J27">
            <v>14.4</v>
          </cell>
          <cell r="N27">
            <v>6.5</v>
          </cell>
        </row>
        <row r="28">
          <cell r="H28">
            <v>9.5825009382689181</v>
          </cell>
          <cell r="J28">
            <v>11.58776593289357</v>
          </cell>
          <cell r="N28">
            <v>11.683292928212129</v>
          </cell>
        </row>
        <row r="29">
          <cell r="H29">
            <v>5.5</v>
          </cell>
          <cell r="J29">
            <v>19.108172758676037</v>
          </cell>
          <cell r="N29">
            <v>28.331906374785511</v>
          </cell>
        </row>
        <row r="30">
          <cell r="H30">
            <v>754.94948226573945</v>
          </cell>
          <cell r="J30">
            <v>1006.9001647237097</v>
          </cell>
          <cell r="N30">
            <v>1015.2008283614504</v>
          </cell>
        </row>
        <row r="31">
          <cell r="H31">
            <v>749.44948226573945</v>
          </cell>
          <cell r="J31">
            <v>987.79199196503373</v>
          </cell>
          <cell r="N31">
            <v>986.86892198666487</v>
          </cell>
        </row>
      </sheetData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313" t="s">
        <v>0</v>
      </c>
      <c r="C7" s="5" t="s">
        <v>1</v>
      </c>
      <c r="D7" s="2"/>
      <c r="E7" s="6">
        <f>SUM(E8:E9)</f>
        <v>85.271854087099996</v>
      </c>
      <c r="F7" s="6">
        <f>SUM(F8:F9)</f>
        <v>73.709316740000006</v>
      </c>
      <c r="G7" s="84">
        <f t="shared" ref="G7:R7" si="1">SUM(G8:G9)</f>
        <v>69.216619031000008</v>
      </c>
      <c r="H7" s="6">
        <f t="shared" si="1"/>
        <v>67.70951228700001</v>
      </c>
      <c r="I7" s="85">
        <f t="shared" si="1"/>
        <v>65.806917374000008</v>
      </c>
      <c r="J7" s="84">
        <f t="shared" si="1"/>
        <v>65.754494898000004</v>
      </c>
      <c r="K7" s="6">
        <f t="shared" si="1"/>
        <v>65.687378096999993</v>
      </c>
      <c r="L7" s="6">
        <f t="shared" si="1"/>
        <v>65.750116051000006</v>
      </c>
      <c r="M7" s="6">
        <f t="shared" si="1"/>
        <v>64.629704051000004</v>
      </c>
      <c r="N7" s="85">
        <f t="shared" si="1"/>
        <v>62.659012898</v>
      </c>
      <c r="O7" s="84">
        <f t="shared" si="1"/>
        <v>60.331119557999997</v>
      </c>
      <c r="P7" s="6">
        <f t="shared" si="1"/>
        <v>58.029835998000003</v>
      </c>
      <c r="Q7" s="6">
        <f t="shared" si="1"/>
        <v>55.828890461</v>
      </c>
      <c r="R7" s="6">
        <f t="shared" si="1"/>
        <v>53.623647548999998</v>
      </c>
      <c r="S7" s="85">
        <f>SUM(S8:S9)</f>
        <v>51.470034431000002</v>
      </c>
      <c r="T7" s="94">
        <f>SUM(T8:T9)</f>
        <v>43.625344138999999</v>
      </c>
      <c r="U7" s="94">
        <f>SUM(U8:U9)</f>
        <v>37.470479760000003</v>
      </c>
      <c r="V7" s="94">
        <f>SUM(V8:V9)</f>
        <v>33.031444390000004</v>
      </c>
      <c r="W7" s="94">
        <f>SUM(W8:W9)</f>
        <v>29.98111918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14"/>
      <c r="C8" s="3" t="s">
        <v>2</v>
      </c>
      <c r="D8" s="15" t="s">
        <v>384</v>
      </c>
      <c r="E8" s="16">
        <f>VLOOKUP($D8,Résultats!$B$2:$AX$476,E$5,FALSE)</f>
        <v>84.604501369999994</v>
      </c>
      <c r="F8" s="16">
        <f>VLOOKUP($D8,Résultats!$B$2:$AX$476,F$5,FALSE)</f>
        <v>70.54429931</v>
      </c>
      <c r="G8" s="22">
        <f>VLOOKUP($D8,Résultats!$B$2:$AX$476,G$5,FALSE)</f>
        <v>66.069886550000007</v>
      </c>
      <c r="H8" s="16">
        <f>VLOOKUP($D8,Résultats!$B$2:$AX$476,H$5,FALSE)</f>
        <v>64.567010980000006</v>
      </c>
      <c r="I8" s="86">
        <f>VLOOKUP($D8,Résultats!$B$2:$AX$476,I$5,FALSE)</f>
        <v>62.686047690000002</v>
      </c>
      <c r="J8" s="22">
        <f>VLOOKUP($D8,Résultats!$B$2:$AX$476,J$5,FALSE)</f>
        <v>62.466454550000002</v>
      </c>
      <c r="K8" s="16">
        <f>VLOOKUP($D8,Résultats!$B$2:$AX$476,K$5,FALSE)</f>
        <v>62.237341209999997</v>
      </c>
      <c r="L8" s="16">
        <f>VLOOKUP($D8,Résultats!$B$2:$AX$476,L$5,FALSE)</f>
        <v>62.135276730000001</v>
      </c>
      <c r="M8" s="16">
        <f>VLOOKUP($D8,Résultats!$B$2:$AX$476,M$5,FALSE)</f>
        <v>60.609938470000003</v>
      </c>
      <c r="N8" s="86">
        <f>VLOOKUP($D8,Résultats!$B$2:$AX$476,N$5,FALSE)</f>
        <v>58.528632940000001</v>
      </c>
      <c r="O8" s="22">
        <f>VLOOKUP($D8,Résultats!$B$2:$AX$476,O$5,FALSE)</f>
        <v>56.187691999999998</v>
      </c>
      <c r="P8" s="16">
        <f>VLOOKUP($D8,Résultats!$B$2:$AX$476,P$5,FALSE)</f>
        <v>53.869758580000003</v>
      </c>
      <c r="Q8" s="16">
        <f>VLOOKUP($D8,Résultats!$B$2:$AX$476,Q$5,FALSE)</f>
        <v>51.642528130000002</v>
      </c>
      <c r="R8" s="16">
        <f>VLOOKUP($D8,Résultats!$B$2:$AX$476,R$5,FALSE)</f>
        <v>49.41221891</v>
      </c>
      <c r="S8" s="86">
        <f>VLOOKUP($D8,Résultats!$B$2:$AX$476,S$5,FALSE)</f>
        <v>47.225776570000001</v>
      </c>
      <c r="T8" s="95">
        <f>VLOOKUP($D8,Résultats!$B$2:$AX$476,T$5,FALSE)</f>
        <v>35.380358399999999</v>
      </c>
      <c r="U8" s="95">
        <f>VLOOKUP($D8,Résultats!$B$2:$AX$476,U$5,FALSE)</f>
        <v>22.507060800000001</v>
      </c>
      <c r="V8" s="95">
        <f>VLOOKUP($D8,Résultats!$B$2:$AX$476,V$5,FALSE)</f>
        <v>13.661237939999999</v>
      </c>
      <c r="W8" s="95">
        <f>VLOOKUP($D8,Résultats!$B$2:$AX$476,W$5,FALSE)</f>
        <v>10.589752499999999</v>
      </c>
      <c r="X8" s="45">
        <f>W8-'[1]Cibles THREEME'!$H4</f>
        <v>0.18914526880850424</v>
      </c>
      <c r="Y8" s="75"/>
      <c r="Z8" s="198" t="s">
        <v>68</v>
      </c>
      <c r="AA8" s="199">
        <f>I27</f>
        <v>229.10207970660002</v>
      </c>
      <c r="AB8" s="199">
        <f>S27</f>
        <v>212.02654179529998</v>
      </c>
      <c r="AC8" s="89">
        <f>W27</f>
        <v>152.29966989264</v>
      </c>
    </row>
    <row r="9" spans="1:29" x14ac:dyDescent="0.25">
      <c r="A9" s="3"/>
      <c r="B9" s="315"/>
      <c r="C9" s="7" t="s">
        <v>3</v>
      </c>
      <c r="D9" s="15" t="s">
        <v>385</v>
      </c>
      <c r="E9" s="16">
        <f>VLOOKUP($D9,Résultats!$B$2:$AX$476,E$5,FALSE)</f>
        <v>0.66735271709999999</v>
      </c>
      <c r="F9" s="16">
        <f>VLOOKUP($D9,Résultats!$B$2:$AX$476,F$5,FALSE)</f>
        <v>3.1650174299999998</v>
      </c>
      <c r="G9" s="22">
        <f>VLOOKUP($D9,Résultats!$B$2:$AX$476,G$5,FALSE)</f>
        <v>3.1467324809999999</v>
      </c>
      <c r="H9" s="16">
        <f>VLOOKUP($D9,Résultats!$B$2:$AX$476,H$5,FALSE)</f>
        <v>3.1425013069999999</v>
      </c>
      <c r="I9" s="86">
        <f>VLOOKUP($D9,Résultats!$B$2:$AX$476,I$5,FALSE)</f>
        <v>3.1208696840000001</v>
      </c>
      <c r="J9" s="22">
        <f>VLOOKUP($D9,Résultats!$B$2:$AX$476,J$5,FALSE)</f>
        <v>3.288040348</v>
      </c>
      <c r="K9" s="16">
        <f>VLOOKUP($D9,Résultats!$B$2:$AX$476,K$5,FALSE)</f>
        <v>3.450036887</v>
      </c>
      <c r="L9" s="16">
        <f>VLOOKUP($D9,Résultats!$B$2:$AX$476,L$5,FALSE)</f>
        <v>3.6148393209999998</v>
      </c>
      <c r="M9" s="16">
        <f>VLOOKUP($D9,Résultats!$B$2:$AX$476,M$5,FALSE)</f>
        <v>4.0197655809999997</v>
      </c>
      <c r="N9" s="86">
        <f>VLOOKUP($D9,Résultats!$B$2:$AX$476,N$5,FALSE)</f>
        <v>4.1303799579999998</v>
      </c>
      <c r="O9" s="22">
        <f>VLOOKUP($D9,Résultats!$B$2:$AX$476,O$5,FALSE)</f>
        <v>4.143427558</v>
      </c>
      <c r="P9" s="16">
        <f>VLOOKUP($D9,Résultats!$B$2:$AX$476,P$5,FALSE)</f>
        <v>4.1600774180000002</v>
      </c>
      <c r="Q9" s="16">
        <f>VLOOKUP($D9,Résultats!$B$2:$AX$476,Q$5,FALSE)</f>
        <v>4.1863623309999998</v>
      </c>
      <c r="R9" s="16">
        <f>VLOOKUP($D9,Résultats!$B$2:$AX$476,R$5,FALSE)</f>
        <v>4.2114286390000002</v>
      </c>
      <c r="S9" s="86">
        <f>VLOOKUP($D9,Résultats!$B$2:$AX$476,S$5,FALSE)</f>
        <v>4.2442578610000004</v>
      </c>
      <c r="T9" s="95">
        <f>VLOOKUP($D9,Résultats!$B$2:$AX$476,T$5,FALSE)</f>
        <v>8.2449857390000005</v>
      </c>
      <c r="U9" s="95">
        <f>VLOOKUP($D9,Résultats!$B$2:$AX$476,U$5,FALSE)</f>
        <v>14.96341896</v>
      </c>
      <c r="V9" s="95">
        <f>VLOOKUP($D9,Résultats!$B$2:$AX$476,V$5,FALSE)</f>
        <v>19.370206450000001</v>
      </c>
      <c r="W9" s="95">
        <f>VLOOKUP($D9,Résultats!$B$2:$AX$476,W$5,FALSE)</f>
        <v>19.391366680000001</v>
      </c>
      <c r="X9" s="45">
        <f>W9-'[1]Cibles THREEME'!$H5</f>
        <v>15.894525464422918</v>
      </c>
      <c r="Y9" s="75"/>
      <c r="Z9" s="75"/>
      <c r="AA9" s="75"/>
      <c r="AB9" s="75"/>
      <c r="AC9" s="75"/>
    </row>
    <row r="10" spans="1:29" ht="15" customHeight="1" x14ac:dyDescent="0.25">
      <c r="A10" s="3"/>
      <c r="B10" s="313" t="s">
        <v>4</v>
      </c>
      <c r="C10" s="5" t="s">
        <v>1</v>
      </c>
      <c r="D10" s="2"/>
      <c r="E10" s="8">
        <f>SUM(E11:E18)</f>
        <v>135.20990150389997</v>
      </c>
      <c r="F10" s="8">
        <f>SUM(F11:F18)</f>
        <v>146.09814226879999</v>
      </c>
      <c r="G10" s="21">
        <f t="shared" ref="G10:R10" si="2">SUM(G11:G18)</f>
        <v>136.11783243639999</v>
      </c>
      <c r="H10" s="8">
        <f t="shared" si="2"/>
        <v>131.57499488839997</v>
      </c>
      <c r="I10" s="87">
        <f t="shared" si="2"/>
        <v>127.79135222540002</v>
      </c>
      <c r="J10" s="21">
        <f t="shared" si="2"/>
        <v>124.30851325020001</v>
      </c>
      <c r="K10" s="8">
        <f t="shared" si="2"/>
        <v>120.31973372090002</v>
      </c>
      <c r="L10" s="8">
        <f t="shared" si="2"/>
        <v>115.9949141922</v>
      </c>
      <c r="M10" s="8">
        <f t="shared" si="2"/>
        <v>127.3217063244</v>
      </c>
      <c r="N10" s="87">
        <f t="shared" si="2"/>
        <v>136.41140941899999</v>
      </c>
      <c r="O10" s="21">
        <f t="shared" si="2"/>
        <v>137.81980649319999</v>
      </c>
      <c r="P10" s="8">
        <f t="shared" si="2"/>
        <v>137.9981612263</v>
      </c>
      <c r="Q10" s="8">
        <f t="shared" si="2"/>
        <v>137.38025172029998</v>
      </c>
      <c r="R10" s="8">
        <f t="shared" si="2"/>
        <v>136.44514437220002</v>
      </c>
      <c r="S10" s="87">
        <f>SUM(S11:S18)</f>
        <v>135.3242227721</v>
      </c>
      <c r="T10" s="96">
        <f>SUM(T11:T18)</f>
        <v>119.84607801412001</v>
      </c>
      <c r="U10" s="96">
        <f>SUM(U11:U18)</f>
        <v>120.47560524004001</v>
      </c>
      <c r="V10" s="96">
        <f>SUM(V11:V18)</f>
        <v>110.43917341588001</v>
      </c>
      <c r="W10" s="96">
        <f>SUM(W11:W18)</f>
        <v>100.56039639604001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14"/>
      <c r="C11" s="3" t="s">
        <v>5</v>
      </c>
      <c r="D11" s="3" t="s">
        <v>386</v>
      </c>
      <c r="E11" s="16">
        <f>VLOOKUP($D11,Résultats!$B$2:$AX$476,E$5,FALSE)</f>
        <v>118.4711975</v>
      </c>
      <c r="F11" s="16">
        <f>VLOOKUP($D11,Résultats!$B$2:$AX$476,F$5,FALSE)</f>
        <v>126.81522339999999</v>
      </c>
      <c r="G11" s="22">
        <f>VLOOKUP($D11,Résultats!$B$2:$AX$476,G$5,FALSE)</f>
        <v>116.0100509</v>
      </c>
      <c r="H11" s="16">
        <f>VLOOKUP($D11,Résultats!$B$2:$AX$476,H$5,FALSE)</f>
        <v>111.33601729999999</v>
      </c>
      <c r="I11" s="86">
        <f>VLOOKUP($D11,Résultats!$B$2:$AX$476,I$5,FALSE)</f>
        <v>107.290949</v>
      </c>
      <c r="J11" s="22">
        <f>VLOOKUP($D11,Résultats!$B$2:$AX$476,J$5,FALSE)</f>
        <v>104.420125</v>
      </c>
      <c r="K11" s="16">
        <f>VLOOKUP($D11,Résultats!$B$2:$AX$476,K$5,FALSE)</f>
        <v>101.1628959</v>
      </c>
      <c r="L11" s="16">
        <f>VLOOKUP($D11,Résultats!$B$2:$AX$476,L$5,FALSE)</f>
        <v>97.655558200000002</v>
      </c>
      <c r="M11" s="16">
        <f>VLOOKUP($D11,Résultats!$B$2:$AX$476,M$5,FALSE)</f>
        <v>106.0636126</v>
      </c>
      <c r="N11" s="86">
        <f>VLOOKUP($D11,Résultats!$B$2:$AX$476,N$5,FALSE)</f>
        <v>113.425955</v>
      </c>
      <c r="O11" s="22">
        <f>VLOOKUP($D11,Résultats!$B$2:$AX$476,O$5,FALSE)</f>
        <v>114.1172253</v>
      </c>
      <c r="P11" s="16">
        <f>VLOOKUP($D11,Résultats!$B$2:$AX$476,P$5,FALSE)</f>
        <v>113.7959446</v>
      </c>
      <c r="Q11" s="16">
        <f>VLOOKUP($D11,Résultats!$B$2:$AX$476,Q$5,FALSE)</f>
        <v>112.83082159999999</v>
      </c>
      <c r="R11" s="16">
        <f>VLOOKUP($D11,Résultats!$B$2:$AX$476,R$5,FALSE)</f>
        <v>111.5790913</v>
      </c>
      <c r="S11" s="86">
        <f>VLOOKUP($D11,Résultats!$B$2:$AX$476,S$5,FALSE)</f>
        <v>110.1797026</v>
      </c>
      <c r="T11" s="95">
        <f>VLOOKUP($D11,Résultats!$B$2:$AX$476,T$5,FALSE)</f>
        <v>92.930142900000007</v>
      </c>
      <c r="U11" s="95">
        <f>VLOOKUP($D11,Résultats!$B$2:$AX$476,U$5,FALSE)</f>
        <v>92.273213080000005</v>
      </c>
      <c r="V11" s="95">
        <f>VLOOKUP($D11,Résultats!$B$2:$AX$476,V$5,FALSE)</f>
        <v>76.162610950000001</v>
      </c>
      <c r="W11" s="95">
        <f>VLOOKUP($D11,Résultats!$B$2:$AX$476,W$5,FALSE)</f>
        <v>60.307477300000002</v>
      </c>
      <c r="X11" s="45">
        <f>W11-'[1]Cibles THREEME'!$H10</f>
        <v>57.649773868435865</v>
      </c>
      <c r="Y11" s="75"/>
      <c r="Z11" s="75"/>
      <c r="AA11" s="75"/>
      <c r="AB11" s="75"/>
      <c r="AC11" s="75"/>
    </row>
    <row r="12" spans="1:29" x14ac:dyDescent="0.25">
      <c r="A12" s="3"/>
      <c r="B12" s="314"/>
      <c r="C12" s="3" t="s">
        <v>6</v>
      </c>
      <c r="D12" s="3" t="s">
        <v>387</v>
      </c>
      <c r="E12" s="16">
        <f>VLOOKUP($D12,Résultats!$B$2:$AX$476,E$5,FALSE)</f>
        <v>1.3210217209999999</v>
      </c>
      <c r="F12" s="16">
        <f>VLOOKUP($D12,Résultats!$B$2:$AX$476,F$5,FALSE)</f>
        <v>0.77019649680000002</v>
      </c>
      <c r="G12" s="22">
        <f>VLOOKUP($D12,Résultats!$B$2:$AX$476,G$5,FALSE)</f>
        <v>0.51746652839999996</v>
      </c>
      <c r="H12" s="16">
        <f>VLOOKUP($D12,Résultats!$B$2:$AX$476,H$5,FALSE)</f>
        <v>0.42763078640000002</v>
      </c>
      <c r="I12" s="86">
        <f>VLOOKUP($D12,Résultats!$B$2:$AX$476,I$5,FALSE)</f>
        <v>0.34022356869999998</v>
      </c>
      <c r="J12" s="22">
        <f>VLOOKUP($D12,Résultats!$B$2:$AX$476,J$5,FALSE)</f>
        <v>0.53892274490000003</v>
      </c>
      <c r="K12" s="16">
        <f>VLOOKUP($D12,Résultats!$B$2:$AX$476,K$5,FALSE)</f>
        <v>0.71445149809999997</v>
      </c>
      <c r="L12" s="16">
        <f>VLOOKUP($D12,Résultats!$B$2:$AX$476,L$5,FALSE)</f>
        <v>0.86715946659999998</v>
      </c>
      <c r="M12" s="16">
        <f>VLOOKUP($D12,Résultats!$B$2:$AX$476,M$5,FALSE)</f>
        <v>0.3524198382</v>
      </c>
      <c r="N12" s="86">
        <f>VLOOKUP($D12,Résultats!$B$2:$AX$476,N$5,FALSE)</f>
        <v>0.17888866549999999</v>
      </c>
      <c r="O12" s="22">
        <f>VLOOKUP($D12,Résultats!$B$2:$AX$476,O$5,FALSE)</f>
        <v>0.1695463384</v>
      </c>
      <c r="P12" s="16">
        <f>VLOOKUP($D12,Résultats!$B$2:$AX$476,P$5,FALSE)</f>
        <v>0.14039790099999999</v>
      </c>
      <c r="Q12" s="16">
        <f>VLOOKUP($D12,Résultats!$B$2:$AX$476,Q$5,FALSE)</f>
        <v>9.2456641000000006E-2</v>
      </c>
      <c r="R12" s="16">
        <f>VLOOKUP($D12,Résultats!$B$2:$AX$476,R$5,FALSE)</f>
        <v>8.2864122400000004E-2</v>
      </c>
      <c r="S12" s="86">
        <f>VLOOKUP($D12,Résultats!$B$2:$AX$476,S$5,FALSE)</f>
        <v>7.3187455999999998E-2</v>
      </c>
      <c r="T12" s="95">
        <f>VLOOKUP($D12,Résultats!$B$2:$AX$476,T$5,FALSE)</f>
        <v>6.4121714100000005E-2</v>
      </c>
      <c r="U12" s="95">
        <f>VLOOKUP($D12,Résultats!$B$2:$AX$476,U$5,FALSE)</f>
        <v>1.3589511699999999E-2</v>
      </c>
      <c r="V12" s="95">
        <f>VLOOKUP($D12,Résultats!$B$2:$AX$476,V$5,FALSE)</f>
        <v>8.49083424E-3</v>
      </c>
      <c r="W12" s="95">
        <f>VLOOKUP($D12,Résultats!$B$2:$AX$476,W$5,FALSE)</f>
        <v>8.5943376700000004E-3</v>
      </c>
      <c r="X12" s="45">
        <f>W12-'[1]Cibles THREEME'!$H11</f>
        <v>8.5943376700000004E-3</v>
      </c>
      <c r="Y12" s="75"/>
      <c r="Z12" s="200"/>
      <c r="AA12" s="188"/>
      <c r="AB12" s="188"/>
      <c r="AC12" s="188"/>
    </row>
    <row r="13" spans="1:29" x14ac:dyDescent="0.25">
      <c r="A13" s="3"/>
      <c r="B13" s="314"/>
      <c r="C13" s="3" t="s">
        <v>7</v>
      </c>
      <c r="D13" s="3" t="s">
        <v>388</v>
      </c>
      <c r="E13" s="16">
        <f>VLOOKUP($D13,Résultats!$B$2:$AX$476,E$5,FALSE)</f>
        <v>3.5861365699999999</v>
      </c>
      <c r="F13" s="16">
        <f>VLOOKUP($D13,Résultats!$B$2:$AX$476,F$5,FALSE)</f>
        <v>4.1875134269999998</v>
      </c>
      <c r="G13" s="22">
        <f>VLOOKUP($D13,Résultats!$B$2:$AX$476,G$5,FALSE)</f>
        <v>5.2838182070000004</v>
      </c>
      <c r="H13" s="16">
        <f>VLOOKUP($D13,Résultats!$B$2:$AX$476,H$5,FALSE)</f>
        <v>5.6124853449999996</v>
      </c>
      <c r="I13" s="86">
        <f>VLOOKUP($D13,Résultats!$B$2:$AX$476,I$5,FALSE)</f>
        <v>5.9757172580000004</v>
      </c>
      <c r="J13" s="22">
        <f>VLOOKUP($D13,Résultats!$B$2:$AX$476,J$5,FALSE)</f>
        <v>4.4200886519999996</v>
      </c>
      <c r="K13" s="16">
        <f>VLOOKUP($D13,Résultats!$B$2:$AX$476,K$5,FALSE)</f>
        <v>2.9862600939999999</v>
      </c>
      <c r="L13" s="16">
        <f>VLOOKUP($D13,Résultats!$B$2:$AX$476,L$5,FALSE)</f>
        <v>1.6829634550000001</v>
      </c>
      <c r="M13" s="16">
        <f>VLOOKUP($D13,Résultats!$B$2:$AX$476,M$5,FALSE)</f>
        <v>5.6651028200000004</v>
      </c>
      <c r="N13" s="86">
        <f>VLOOKUP($D13,Résultats!$B$2:$AX$476,N$5,FALSE)</f>
        <v>6.2390151930000002</v>
      </c>
      <c r="O13" s="22">
        <f>VLOOKUP($D13,Résultats!$B$2:$AX$476,O$5,FALSE)</f>
        <v>6.1219945100000004</v>
      </c>
      <c r="P13" s="16">
        <f>VLOOKUP($D13,Résultats!$B$2:$AX$476,P$5,FALSE)</f>
        <v>5.9497242229999996</v>
      </c>
      <c r="Q13" s="16">
        <f>VLOOKUP($D13,Résultats!$B$2:$AX$476,Q$5,FALSE)</f>
        <v>5.7451175389999998</v>
      </c>
      <c r="R13" s="16">
        <f>VLOOKUP($D13,Résultats!$B$2:$AX$476,R$5,FALSE)</f>
        <v>5.5333677249999997</v>
      </c>
      <c r="S13" s="86">
        <f>VLOOKUP($D13,Résultats!$B$2:$AX$476,S$5,FALSE)</f>
        <v>5.317300404</v>
      </c>
      <c r="T13" s="95">
        <f>VLOOKUP($D13,Résultats!$B$2:$AX$476,T$5,FALSE)</f>
        <v>3.54445575</v>
      </c>
      <c r="U13" s="95">
        <f>VLOOKUP($D13,Résultats!$B$2:$AX$476,U$5,FALSE)</f>
        <v>0.39691111969999998</v>
      </c>
      <c r="V13" s="95">
        <f>VLOOKUP($D13,Résultats!$B$2:$AX$476,V$5,FALSE)</f>
        <v>0.51443939139999995</v>
      </c>
      <c r="W13" s="95">
        <f>VLOOKUP($D13,Résultats!$B$2:$AX$476,W$5,FALSE)</f>
        <v>0.61248403969999998</v>
      </c>
      <c r="X13" s="45">
        <f>W13-'[1]Cibles THREEME'!$H12</f>
        <v>-1.6804365679239606</v>
      </c>
      <c r="Y13" s="75"/>
    </row>
    <row r="14" spans="1:29" x14ac:dyDescent="0.25">
      <c r="A14" s="3"/>
      <c r="B14" s="314"/>
      <c r="C14" s="3" t="s">
        <v>8</v>
      </c>
      <c r="D14" s="3" t="s">
        <v>389</v>
      </c>
      <c r="E14" s="16">
        <f>VLOOKUP($D14,Résultats!$B$2:$AX$476,E$5,FALSE)</f>
        <v>5.2639186139999996</v>
      </c>
      <c r="F14" s="16">
        <f>VLOOKUP($D14,Résultats!$B$2:$AX$476,F$5,FALSE)</f>
        <v>3.339069903</v>
      </c>
      <c r="G14" s="22">
        <f>VLOOKUP($D14,Résultats!$B$2:$AX$476,G$5,FALSE)</f>
        <v>1.9181784319999999</v>
      </c>
      <c r="H14" s="16">
        <f>VLOOKUP($D14,Résultats!$B$2:$AX$476,H$5,FALSE)</f>
        <v>1.423466197</v>
      </c>
      <c r="I14" s="86">
        <f>VLOOKUP($D14,Résultats!$B$2:$AX$476,I$5,FALSE)</f>
        <v>0.93767214970000001</v>
      </c>
      <c r="J14" s="22">
        <f>VLOOKUP($D14,Résultats!$B$2:$AX$476,J$5,FALSE)</f>
        <v>0.74353745130000004</v>
      </c>
      <c r="K14" s="16">
        <f>VLOOKUP($D14,Résultats!$B$2:$AX$476,K$5,FALSE)</f>
        <v>0.56415652679999995</v>
      </c>
      <c r="L14" s="16">
        <f>VLOOKUP($D14,Résultats!$B$2:$AX$476,L$5,FALSE)</f>
        <v>0.40074763159999999</v>
      </c>
      <c r="M14" s="16">
        <f>VLOOKUP($D14,Résultats!$B$2:$AX$476,M$5,FALSE)</f>
        <v>0.34687805919999998</v>
      </c>
      <c r="N14" s="86">
        <f>VLOOKUP($D14,Résultats!$B$2:$AX$476,N$5,FALSE)</f>
        <v>5.9945466500000003E-2</v>
      </c>
      <c r="O14" s="22">
        <f>VLOOKUP($D14,Résultats!$B$2:$AX$476,O$5,FALSE)</f>
        <v>4.7088498800000003E-2</v>
      </c>
      <c r="P14" s="16">
        <f>VLOOKUP($D14,Résultats!$B$2:$AX$476,P$5,FALSE)</f>
        <v>3.3669062299999997E-2</v>
      </c>
      <c r="Q14" s="16">
        <f>VLOOKUP($D14,Résultats!$B$2:$AX$476,Q$5,FALSE)</f>
        <v>2.0107418299999999E-2</v>
      </c>
      <c r="R14" s="16">
        <f>VLOOKUP($D14,Résultats!$B$2:$AX$476,R$5,FALSE)</f>
        <v>1.9964951799999998E-2</v>
      </c>
      <c r="S14" s="86">
        <f>VLOOKUP($D14,Résultats!$B$2:$AX$476,S$5,FALSE)</f>
        <v>1.9794670100000002E-2</v>
      </c>
      <c r="T14" s="95">
        <f>VLOOKUP($D14,Résultats!$B$2:$AX$476,T$5,FALSE)</f>
        <v>8.6943800199999997E-3</v>
      </c>
      <c r="U14" s="95">
        <f>VLOOKUP($D14,Résultats!$B$2:$AX$476,U$5,FALSE)</f>
        <v>8.5004636400000007E-3</v>
      </c>
      <c r="V14" s="95">
        <f>VLOOKUP($D14,Résultats!$B$2:$AX$476,V$5,FALSE)</f>
        <v>8.49083424E-3</v>
      </c>
      <c r="W14" s="95">
        <f>VLOOKUP($D14,Résultats!$B$2:$AX$476,W$5,FALSE)</f>
        <v>8.5943376700000004E-3</v>
      </c>
      <c r="X14" s="45">
        <f>W14-'[1]Cibles THREEME'!$H13</f>
        <v>8.5943376700000004E-3</v>
      </c>
      <c r="Y14" s="75"/>
    </row>
    <row r="15" spans="1:29" x14ac:dyDescent="0.25">
      <c r="A15" s="3"/>
      <c r="B15" s="314"/>
      <c r="C15" s="3" t="s">
        <v>9</v>
      </c>
      <c r="D15" s="3" t="s">
        <v>390</v>
      </c>
      <c r="E15" s="16">
        <f>VLOOKUP($D15,Résultats!$B$2:$AX$476,E$5,FALSE)</f>
        <v>0.36837600240000001</v>
      </c>
      <c r="F15" s="16">
        <f>VLOOKUP($D15,Résultats!$B$2:$AX$476,F$5,FALSE)</f>
        <v>2.556830658</v>
      </c>
      <c r="G15" s="22">
        <f>VLOOKUP($D15,Résultats!$B$2:$AX$476,G$5,FALSE)</f>
        <v>3.3226621430000001</v>
      </c>
      <c r="H15" s="16">
        <f>VLOOKUP($D15,Résultats!$B$2:$AX$476,H$5,FALSE)</f>
        <v>3.5585626160000001</v>
      </c>
      <c r="I15" s="86">
        <f>VLOOKUP($D15,Résultats!$B$2:$AX$476,I$5,FALSE)</f>
        <v>3.8181180939999999</v>
      </c>
      <c r="J15" s="22">
        <f>VLOOKUP($D15,Résultats!$B$2:$AX$476,J$5,FALSE)</f>
        <v>3.9317293769999999</v>
      </c>
      <c r="K15" s="16">
        <f>VLOOKUP($D15,Résultats!$B$2:$AX$476,K$5,FALSE)</f>
        <v>4.0133561679999996</v>
      </c>
      <c r="L15" s="16">
        <f>VLOOKUP($D15,Résultats!$B$2:$AX$476,L$5,FALSE)</f>
        <v>4.067108288</v>
      </c>
      <c r="M15" s="16">
        <f>VLOOKUP($D15,Résultats!$B$2:$AX$476,M$5,FALSE)</f>
        <v>4.3105456340000003</v>
      </c>
      <c r="N15" s="86">
        <f>VLOOKUP($D15,Résultats!$B$2:$AX$476,N$5,FALSE)</f>
        <v>4.9031258109999998</v>
      </c>
      <c r="O15" s="22">
        <f>VLOOKUP($D15,Résultats!$B$2:$AX$476,O$5,FALSE)</f>
        <v>5.3023405339999998</v>
      </c>
      <c r="P15" s="16">
        <f>VLOOKUP($D15,Résultats!$B$2:$AX$476,P$5,FALSE)</f>
        <v>5.6590352130000001</v>
      </c>
      <c r="Q15" s="16">
        <f>VLOOKUP($D15,Résultats!$B$2:$AX$476,Q$5,FALSE)</f>
        <v>5.9828454500000001</v>
      </c>
      <c r="R15" s="16">
        <f>VLOOKUP($D15,Résultats!$B$2:$AX$476,R$5,FALSE)</f>
        <v>6.2755378049999999</v>
      </c>
      <c r="S15" s="86">
        <f>VLOOKUP($D15,Résultats!$B$2:$AX$476,S$5,FALSE)</f>
        <v>6.5547474259999996</v>
      </c>
      <c r="T15" s="95">
        <f>VLOOKUP($D15,Résultats!$B$2:$AX$476,T$5,FALSE)</f>
        <v>9.3493718339999994</v>
      </c>
      <c r="U15" s="95">
        <f>VLOOKUP($D15,Résultats!$B$2:$AX$476,U$5,FALSE)</f>
        <v>12.597652220000001</v>
      </c>
      <c r="V15" s="95">
        <f>VLOOKUP($D15,Résultats!$B$2:$AX$476,V$5,FALSE)</f>
        <v>16.562454349999999</v>
      </c>
      <c r="W15" s="95">
        <f>VLOOKUP($D15,Résultats!$B$2:$AX$476,W$5,FALSE)</f>
        <v>20.813161239999999</v>
      </c>
      <c r="X15" s="45">
        <f>W15-'[1]Cibles THREEME'!$H14</f>
        <v>3.0401603801547736</v>
      </c>
      <c r="Y15" s="75"/>
    </row>
    <row r="16" spans="1:29" x14ac:dyDescent="0.25">
      <c r="A16" s="3"/>
      <c r="B16" s="314"/>
      <c r="C16" s="3" t="s">
        <v>10</v>
      </c>
      <c r="D16" s="3" t="s">
        <v>391</v>
      </c>
      <c r="E16" s="16">
        <f>VLOOKUP($D16,Résultats!$B$2:$AX$476,E$5,FALSE)</f>
        <v>8.2884600500000002E-2</v>
      </c>
      <c r="F16" s="16">
        <f>VLOOKUP($D16,Résultats!$B$2:$AX$476,F$5,FALSE)</f>
        <v>1.126808383</v>
      </c>
      <c r="G16" s="22">
        <f>VLOOKUP($D16,Résultats!$B$2:$AX$476,G$5,FALSE)</f>
        <v>1.464314246</v>
      </c>
      <c r="H16" s="16">
        <f>VLOOKUP($D16,Résultats!$B$2:$AX$476,H$5,FALSE)</f>
        <v>1.568276794</v>
      </c>
      <c r="I16" s="86">
        <f>VLOOKUP($D16,Résultats!$B$2:$AX$476,I$5,FALSE)</f>
        <v>1.682664224</v>
      </c>
      <c r="J16" s="22">
        <f>VLOOKUP($D16,Résultats!$B$2:$AX$476,J$5,FALSE)</f>
        <v>1.7327332989999999</v>
      </c>
      <c r="K16" s="16">
        <f>VLOOKUP($D16,Résultats!$B$2:$AX$476,K$5,FALSE)</f>
        <v>1.7687066440000001</v>
      </c>
      <c r="L16" s="16">
        <f>VLOOKUP($D16,Résultats!$B$2:$AX$476,L$5,FALSE)</f>
        <v>1.7923954799999999</v>
      </c>
      <c r="M16" s="16">
        <f>VLOOKUP($D16,Résultats!$B$2:$AX$476,M$5,FALSE)</f>
        <v>1.9734038119999999</v>
      </c>
      <c r="N16" s="86">
        <f>VLOOKUP($D16,Résultats!$B$2:$AX$476,N$5,FALSE)</f>
        <v>2.3875294779999998</v>
      </c>
      <c r="O16" s="22">
        <f>VLOOKUP($D16,Résultats!$B$2:$AX$476,O$5,FALSE)</f>
        <v>2.8577852529999999</v>
      </c>
      <c r="P16" s="16">
        <f>VLOOKUP($D16,Résultats!$B$2:$AX$476,P$5,FALSE)</f>
        <v>3.3083119509999999</v>
      </c>
      <c r="Q16" s="16">
        <f>VLOOKUP($D16,Résultats!$B$2:$AX$476,Q$5,FALSE)</f>
        <v>3.7390932860000001</v>
      </c>
      <c r="R16" s="16">
        <f>VLOOKUP($D16,Résultats!$B$2:$AX$476,R$5,FALSE)</f>
        <v>4.1424470690000001</v>
      </c>
      <c r="S16" s="86">
        <f>VLOOKUP($D16,Résultats!$B$2:$AX$476,S$5,FALSE)</f>
        <v>4.5339542130000003</v>
      </c>
      <c r="T16" s="95">
        <f>VLOOKUP($D16,Résultats!$B$2:$AX$476,T$5,FALSE)</f>
        <v>6.0323562370000001</v>
      </c>
      <c r="U16" s="95">
        <f>VLOOKUP($D16,Résultats!$B$2:$AX$476,U$5,FALSE)</f>
        <v>7.4083682529999999</v>
      </c>
      <c r="V16" s="95">
        <f>VLOOKUP($D16,Résultats!$B$2:$AX$476,V$5,FALSE)</f>
        <v>9.2458849769999905</v>
      </c>
      <c r="W16" s="95">
        <f>VLOOKUP($D16,Résultats!$B$2:$AX$476,W$5,FALSE)</f>
        <v>10.82300873</v>
      </c>
      <c r="X16" s="45">
        <f>W16-'[1]Cibles THREEME'!$H17</f>
        <v>0.33289695012037868</v>
      </c>
      <c r="Y16" s="75"/>
    </row>
    <row r="17" spans="1:39" x14ac:dyDescent="0.25">
      <c r="A17" s="3"/>
      <c r="B17" s="314"/>
      <c r="C17" s="3" t="s">
        <v>11</v>
      </c>
      <c r="D17" s="3" t="s">
        <v>392</v>
      </c>
      <c r="E17" s="16">
        <f>VLOOKUP($D17,Résultats!$B$2:$AX$476,E$5,FALSE)</f>
        <v>4.6466607959999999</v>
      </c>
      <c r="F17" s="16">
        <f>VLOOKUP($D17,Résultats!$B$2:$AX$476,F$5,FALSE)</f>
        <v>3.3357014660000002</v>
      </c>
      <c r="G17" s="22">
        <f>VLOOKUP($D17,Résultats!$B$2:$AX$476,G$5,FALSE)</f>
        <v>4.3521443639999999</v>
      </c>
      <c r="H17" s="16">
        <f>VLOOKUP($D17,Résultats!$B$2:$AX$476,H$5,FALSE)</f>
        <v>4.6672865889999997</v>
      </c>
      <c r="I17" s="86">
        <f>VLOOKUP($D17,Résultats!$B$2:$AX$476,I$5,FALSE)</f>
        <v>5.0142930149999998</v>
      </c>
      <c r="J17" s="22">
        <f>VLOOKUP($D17,Résultats!$B$2:$AX$476,J$5,FALSE)</f>
        <v>5.1601249869999997</v>
      </c>
      <c r="K17" s="16">
        <f>VLOOKUP($D17,Résultats!$B$2:$AX$476,K$5,FALSE)</f>
        <v>5.2638173410000002</v>
      </c>
      <c r="L17" s="16">
        <f>VLOOKUP($D17,Résultats!$B$2:$AX$476,L$5,FALSE)</f>
        <v>5.3308393900000004</v>
      </c>
      <c r="M17" s="16">
        <f>VLOOKUP($D17,Résultats!$B$2:$AX$476,M$5,FALSE)</f>
        <v>5.2742406109999997</v>
      </c>
      <c r="N17" s="86">
        <f>VLOOKUP($D17,Résultats!$B$2:$AX$476,N$5,FALSE)</f>
        <v>5.6865229619999997</v>
      </c>
      <c r="O17" s="22">
        <f>VLOOKUP($D17,Résultats!$B$2:$AX$476,O$5,FALSE)</f>
        <v>5.7775576170000003</v>
      </c>
      <c r="P17" s="16">
        <f>VLOOKUP($D17,Résultats!$B$2:$AX$476,P$5,FALSE)</f>
        <v>5.8179921620000004</v>
      </c>
      <c r="Q17" s="16">
        <f>VLOOKUP($D17,Résultats!$B$2:$AX$476,Q$5,FALSE)</f>
        <v>5.825349793</v>
      </c>
      <c r="R17" s="16">
        <f>VLOOKUP($D17,Résultats!$B$2:$AX$476,R$5,FALSE)</f>
        <v>5.8127331399999997</v>
      </c>
      <c r="S17" s="86">
        <f>VLOOKUP($D17,Résultats!$B$2:$AX$476,S$5,FALSE)</f>
        <v>5.7915979269999998</v>
      </c>
      <c r="T17" s="95">
        <f>VLOOKUP($D17,Résultats!$B$2:$AX$476,T$5,FALSE)</f>
        <v>5.3536914549999999</v>
      </c>
      <c r="U17" s="95">
        <f>VLOOKUP($D17,Résultats!$B$2:$AX$476,U$5,FALSE)</f>
        <v>5.0955888590000002</v>
      </c>
      <c r="V17" s="95">
        <f>VLOOKUP($D17,Résultats!$B$2:$AX$476,V$5,FALSE)</f>
        <v>5.2458787530000004</v>
      </c>
      <c r="W17" s="95">
        <f>VLOOKUP($D17,Résultats!$B$2:$AX$476,W$5,FALSE)</f>
        <v>5.275077005</v>
      </c>
      <c r="X17" s="45">
        <f>W17-'[1]Cibles THREEME'!$H18</f>
        <v>-0.18494019190455635</v>
      </c>
      <c r="Y17" s="75"/>
    </row>
    <row r="18" spans="1:39" x14ac:dyDescent="0.25">
      <c r="A18" s="3"/>
      <c r="B18" s="315"/>
      <c r="C18" s="7" t="s">
        <v>12</v>
      </c>
      <c r="D18" s="3" t="s">
        <v>393</v>
      </c>
      <c r="E18" s="17">
        <f>VLOOKUP($D18,Résultats!$B$2:$AX$476,E$5,FALSE)</f>
        <v>1.4697057</v>
      </c>
      <c r="F18" s="17">
        <f>VLOOKUP($D18,Résultats!$B$2:$AX$476,F$5,FALSE)</f>
        <v>3.9667985350000001</v>
      </c>
      <c r="G18" s="88">
        <f>VLOOKUP($D18,Résultats!$B$2:$AX$476,G$5,FALSE)</f>
        <v>3.249197616</v>
      </c>
      <c r="H18" s="17">
        <f>VLOOKUP($D18,Résultats!$B$2:$AX$476,H$5,FALSE)</f>
        <v>2.981269261</v>
      </c>
      <c r="I18" s="89">
        <f>VLOOKUP($D18,Résultats!$B$2:$AX$476,I$5,FALSE)</f>
        <v>2.731714916</v>
      </c>
      <c r="J18" s="88">
        <f>VLOOKUP($D18,Résultats!$B$2:$AX$476,J$5,FALSE)</f>
        <v>3.3612517390000001</v>
      </c>
      <c r="K18" s="17">
        <f>VLOOKUP($D18,Résultats!$B$2:$AX$476,K$5,FALSE)</f>
        <v>3.8460895490000002</v>
      </c>
      <c r="L18" s="17">
        <f>VLOOKUP($D18,Résultats!$B$2:$AX$476,L$5,FALSE)</f>
        <v>4.198142281</v>
      </c>
      <c r="M18" s="17">
        <f>VLOOKUP($D18,Résultats!$B$2:$AX$476,M$5,FALSE)</f>
        <v>3.33550295</v>
      </c>
      <c r="N18" s="89">
        <f>VLOOKUP($D18,Résultats!$B$2:$AX$476,N$5,FALSE)</f>
        <v>3.5304268429999999</v>
      </c>
      <c r="O18" s="88">
        <f>VLOOKUP($D18,Résultats!$B$2:$AX$476,O$5,FALSE)</f>
        <v>3.426268442</v>
      </c>
      <c r="P18" s="17">
        <f>VLOOKUP($D18,Résultats!$B$2:$AX$476,P$5,FALSE)</f>
        <v>3.2930861139999998</v>
      </c>
      <c r="Q18" s="17">
        <f>VLOOKUP($D18,Résultats!$B$2:$AX$476,Q$5,FALSE)</f>
        <v>3.1444599929999999</v>
      </c>
      <c r="R18" s="17">
        <f>VLOOKUP($D18,Résultats!$B$2:$AX$476,R$5,FALSE)</f>
        <v>2.999138259</v>
      </c>
      <c r="S18" s="89">
        <f>VLOOKUP($D18,Résultats!$B$2:$AX$476,S$5,FALSE)</f>
        <v>2.8539380759999999</v>
      </c>
      <c r="T18" s="97">
        <f>VLOOKUP($D18,Résultats!$B$2:$AX$476,T$5,FALSE)</f>
        <v>2.5632437440000002</v>
      </c>
      <c r="U18" s="97">
        <f>VLOOKUP($D18,Résultats!$B$2:$AX$476,U$5,FALSE)</f>
        <v>2.6817817329999998</v>
      </c>
      <c r="V18" s="97">
        <f>VLOOKUP($D18,Résultats!$B$2:$AX$476,V$5,FALSE)</f>
        <v>2.6909233260000001</v>
      </c>
      <c r="W18" s="97">
        <f>VLOOKUP($D18,Résultats!$B$2:$AX$476,W$5,FALSE)</f>
        <v>2.7119994059999999</v>
      </c>
      <c r="X18" s="45">
        <f>W18-'[1]Cibles THREEME'!$H19</f>
        <v>1.5498723923695177</v>
      </c>
      <c r="Y18" s="75"/>
    </row>
    <row r="19" spans="1:39" ht="15" customHeight="1" x14ac:dyDescent="0.25">
      <c r="A19" s="3"/>
      <c r="B19" s="313" t="s">
        <v>53</v>
      </c>
      <c r="C19" s="5" t="s">
        <v>1</v>
      </c>
      <c r="D19" s="2"/>
      <c r="E19" s="6">
        <f>SUM(E20:E25)</f>
        <v>38.516122820699998</v>
      </c>
      <c r="F19" s="6">
        <f>SUM(F20:F25)</f>
        <v>36.084818656100005</v>
      </c>
      <c r="G19" s="84">
        <f t="shared" ref="G19:R19" si="3">SUM(G20:G25)</f>
        <v>35.260220935500001</v>
      </c>
      <c r="H19" s="6">
        <f t="shared" si="3"/>
        <v>34.140222400200003</v>
      </c>
      <c r="I19" s="85">
        <f t="shared" si="3"/>
        <v>33.1411970702</v>
      </c>
      <c r="J19" s="84">
        <f t="shared" si="3"/>
        <v>32.5684332338</v>
      </c>
      <c r="K19" s="6">
        <f t="shared" si="3"/>
        <v>32.358243356300001</v>
      </c>
      <c r="L19" s="6">
        <f t="shared" si="3"/>
        <v>32.280450893400001</v>
      </c>
      <c r="M19" s="6">
        <f t="shared" si="3"/>
        <v>30.534105658000001</v>
      </c>
      <c r="N19" s="85">
        <f t="shared" si="3"/>
        <v>28.636170338100001</v>
      </c>
      <c r="O19" s="84">
        <f t="shared" si="3"/>
        <v>27.1903924816</v>
      </c>
      <c r="P19" s="6">
        <f t="shared" si="3"/>
        <v>26.063149122799999</v>
      </c>
      <c r="Q19" s="6">
        <f t="shared" si="3"/>
        <v>25.133311973599998</v>
      </c>
      <c r="R19" s="6">
        <f t="shared" si="3"/>
        <v>24.279635534899995</v>
      </c>
      <c r="S19" s="85">
        <f>SUM(S20:S25)</f>
        <v>23.458882723199999</v>
      </c>
      <c r="T19" s="94">
        <f>SUM(T20:T25)</f>
        <v>21.503433508199997</v>
      </c>
      <c r="U19" s="94">
        <f>SUM(U20:U25)</f>
        <v>20.6489907526</v>
      </c>
      <c r="V19" s="94">
        <f>SUM(V20:V25)</f>
        <v>19.980489713899999</v>
      </c>
      <c r="W19" s="94">
        <f>SUM(W20:W25)</f>
        <v>19.312325965599999</v>
      </c>
      <c r="X19" s="3"/>
      <c r="Y19" s="75"/>
    </row>
    <row r="20" spans="1:39" x14ac:dyDescent="0.25">
      <c r="A20" s="3"/>
      <c r="B20" s="314"/>
      <c r="C20" s="3" t="s">
        <v>13</v>
      </c>
      <c r="D20" s="3" t="s">
        <v>394</v>
      </c>
      <c r="E20" s="16">
        <f>VLOOKUP($D20,Résultats!$B$2:$AX$476,E$5,FALSE)</f>
        <v>35.359228389999998</v>
      </c>
      <c r="F20" s="16">
        <f>VLOOKUP($D20,Résultats!$B$2:$AX$476,F$5,FALSE)</f>
        <v>25.390204600000001</v>
      </c>
      <c r="G20" s="22">
        <f>VLOOKUP($D20,Résultats!$B$2:$AX$476,G$5,FALSE)</f>
        <v>24.39734722</v>
      </c>
      <c r="H20" s="16">
        <f>VLOOKUP($D20,Résultats!$B$2:$AX$476,H$5,FALSE)</f>
        <v>23.514950290000002</v>
      </c>
      <c r="I20" s="86">
        <f>VLOOKUP($D20,Résultats!$B$2:$AX$476,I$5,FALSE)</f>
        <v>22.734804740000001</v>
      </c>
      <c r="J20" s="22">
        <f>VLOOKUP($D20,Résultats!$B$2:$AX$476,J$5,FALSE)</f>
        <v>22.248815969999999</v>
      </c>
      <c r="K20" s="16">
        <f>VLOOKUP($D20,Résultats!$B$2:$AX$476,K$5,FALSE)</f>
        <v>22.013858809999999</v>
      </c>
      <c r="L20" s="16">
        <f>VLOOKUP($D20,Résultats!$B$2:$AX$476,L$5,FALSE)</f>
        <v>21.87086365</v>
      </c>
      <c r="M20" s="16">
        <f>VLOOKUP($D20,Résultats!$B$2:$AX$476,M$5,FALSE)</f>
        <v>18.313350230000001</v>
      </c>
      <c r="N20" s="86">
        <f>VLOOKUP($D20,Résultats!$B$2:$AX$476,N$5,FALSE)</f>
        <v>16.588580950000001</v>
      </c>
      <c r="O20" s="22">
        <f>VLOOKUP($D20,Résultats!$B$2:$AX$476,O$5,FALSE)</f>
        <v>15.05758953</v>
      </c>
      <c r="P20" s="16">
        <f>VLOOKUP($D20,Résultats!$B$2:$AX$476,P$5,FALSE)</f>
        <v>13.76207657</v>
      </c>
      <c r="Q20" s="16">
        <f>VLOOKUP($D20,Résultats!$B$2:$AX$476,Q$5,FALSE)</f>
        <v>12.61730077</v>
      </c>
      <c r="R20" s="16">
        <f>VLOOKUP($D20,Résultats!$B$2:$AX$476,R$5,FALSE)</f>
        <v>11.585461909999999</v>
      </c>
      <c r="S20" s="86">
        <f>VLOOKUP($D20,Résultats!$B$2:$AX$476,S$5,FALSE)</f>
        <v>10.60458375</v>
      </c>
      <c r="T20" s="95">
        <f>VLOOKUP($D20,Résultats!$B$2:$AX$476,T$5,FALSE)</f>
        <v>7.100877112</v>
      </c>
      <c r="U20" s="95">
        <f>VLOOKUP($D20,Résultats!$B$2:$AX$476,U$5,FALSE)</f>
        <v>4.3274578720000001</v>
      </c>
      <c r="V20" s="95">
        <f>VLOOKUP($D20,Résultats!$B$2:$AX$476,V$5,FALSE)</f>
        <v>2.4194403119999999</v>
      </c>
      <c r="W20" s="95">
        <f>VLOOKUP($D20,Résultats!$B$2:$AX$476,W$5,FALSE)</f>
        <v>0.1191754485</v>
      </c>
      <c r="X20" s="45">
        <f>W20-'[1]Cibles THREEME'!$H28</f>
        <v>-5.3196072810594579</v>
      </c>
      <c r="Y20" s="75"/>
    </row>
    <row r="21" spans="1:39" x14ac:dyDescent="0.25">
      <c r="A21" s="3"/>
      <c r="B21" s="314"/>
      <c r="C21" s="3" t="s">
        <v>14</v>
      </c>
      <c r="D21" s="3" t="s">
        <v>395</v>
      </c>
      <c r="E21" s="16">
        <f>VLOOKUP($D21,Résultats!$B$2:$AX$476,E$5,FALSE)</f>
        <v>1.608608627</v>
      </c>
      <c r="F21" s="16">
        <f>VLOOKUP($D21,Résultats!$B$2:$AX$476,F$5,FALSE)</f>
        <v>6.4227475160000003</v>
      </c>
      <c r="G21" s="22">
        <f>VLOOKUP($D21,Résultats!$B$2:$AX$476,G$5,FALSE)</f>
        <v>6.5152727759999998</v>
      </c>
      <c r="H21" s="16">
        <f>VLOOKUP($D21,Résultats!$B$2:$AX$476,H$5,FALSE)</f>
        <v>6.3924324969999997</v>
      </c>
      <c r="I21" s="86">
        <f>VLOOKUP($D21,Résultats!$B$2:$AX$476,I$5,FALSE)</f>
        <v>6.2905917139999996</v>
      </c>
      <c r="J21" s="22">
        <f>VLOOKUP($D21,Résultats!$B$2:$AX$476,J$5,FALSE)</f>
        <v>6.3927469290000003</v>
      </c>
      <c r="K21" s="16">
        <f>VLOOKUP($D21,Résultats!$B$2:$AX$476,K$5,FALSE)</f>
        <v>6.5573583160000002</v>
      </c>
      <c r="L21" s="16">
        <f>VLOOKUP($D21,Résultats!$B$2:$AX$476,L$5,FALSE)</f>
        <v>6.7434211590000004</v>
      </c>
      <c r="M21" s="16">
        <f>VLOOKUP($D21,Résultats!$B$2:$AX$476,M$5,FALSE)</f>
        <v>6.1642143779999996</v>
      </c>
      <c r="N21" s="86">
        <f>VLOOKUP($D21,Résultats!$B$2:$AX$476,N$5,FALSE)</f>
        <v>5.7760512430000004</v>
      </c>
      <c r="O21" s="22">
        <f>VLOOKUP($D21,Résultats!$B$2:$AX$476,O$5,FALSE)</f>
        <v>5.5012178709999997</v>
      </c>
      <c r="P21" s="16">
        <f>VLOOKUP($D21,Résultats!$B$2:$AX$476,P$5,FALSE)</f>
        <v>5.2896092140000004</v>
      </c>
      <c r="Q21" s="16">
        <f>VLOOKUP($D21,Résultats!$B$2:$AX$476,Q$5,FALSE)</f>
        <v>5.1171264829999998</v>
      </c>
      <c r="R21" s="16">
        <f>VLOOKUP($D21,Résultats!$B$2:$AX$476,R$5,FALSE)</f>
        <v>4.9644745500000003</v>
      </c>
      <c r="S21" s="86">
        <f>VLOOKUP($D21,Résultats!$B$2:$AX$476,S$5,FALSE)</f>
        <v>4.8175108279999996</v>
      </c>
      <c r="T21" s="95">
        <f>VLOOKUP($D21,Résultats!$B$2:$AX$476,T$5,FALSE)</f>
        <v>4.1859491159999997</v>
      </c>
      <c r="U21" s="95">
        <f>VLOOKUP($D21,Résultats!$B$2:$AX$476,U$5,FALSE)</f>
        <v>3.850576786</v>
      </c>
      <c r="V21" s="95">
        <f>VLOOKUP($D21,Résultats!$B$2:$AX$476,V$5,FALSE)</f>
        <v>3.5891666710000001</v>
      </c>
      <c r="W21" s="95">
        <f>VLOOKUP($D21,Résultats!$B$2:$AX$476,W$5,FALSE)</f>
        <v>3.431023443</v>
      </c>
      <c r="X21" s="45">
        <f>W21-'[1]Cibles THREEME'!$H29</f>
        <v>-8.4801623926686673</v>
      </c>
      <c r="Y21" s="75"/>
    </row>
    <row r="22" spans="1:39" x14ac:dyDescent="0.25">
      <c r="A22" s="3"/>
      <c r="B22" s="314"/>
      <c r="C22" s="3" t="s">
        <v>15</v>
      </c>
      <c r="D22" s="3" t="s">
        <v>396</v>
      </c>
      <c r="E22" s="16">
        <f>VLOOKUP($D22,Résultats!$B$2:$AX$476,E$5,FALSE)</f>
        <v>0.2010760784</v>
      </c>
      <c r="F22" s="16">
        <f>VLOOKUP($D22,Résultats!$B$2:$AX$476,F$5,FALSE)</f>
        <v>0.1085503308</v>
      </c>
      <c r="G22" s="22">
        <f>VLOOKUP($D22,Résultats!$B$2:$AX$476,G$5,FALSE)</f>
        <v>0.26634426890000001</v>
      </c>
      <c r="H22" s="16">
        <f>VLOOKUP($D22,Résultats!$B$2:$AX$476,H$5,FALSE)</f>
        <v>0.30998524620000001</v>
      </c>
      <c r="I22" s="86">
        <f>VLOOKUP($D22,Résultats!$B$2:$AX$476,I$5,FALSE)</f>
        <v>0.35180780299999997</v>
      </c>
      <c r="J22" s="22">
        <f>VLOOKUP($D22,Résultats!$B$2:$AX$476,J$5,FALSE)</f>
        <v>0.3239318632</v>
      </c>
      <c r="K22" s="16">
        <f>VLOOKUP($D22,Résultats!$B$2:$AX$476,K$5,FALSE)</f>
        <v>0.30055445800000002</v>
      </c>
      <c r="L22" s="16">
        <f>VLOOKUP($D22,Résultats!$B$2:$AX$476,L$5,FALSE)</f>
        <v>0.27895485749999999</v>
      </c>
      <c r="M22" s="16">
        <f>VLOOKUP($D22,Résultats!$B$2:$AX$476,M$5,FALSE)</f>
        <v>0.88915288240000001</v>
      </c>
      <c r="N22" s="86">
        <f>VLOOKUP($D22,Résultats!$B$2:$AX$476,N$5,FALSE)</f>
        <v>1.009333389</v>
      </c>
      <c r="O22" s="22">
        <f>VLOOKUP($D22,Résultats!$B$2:$AX$476,O$5,FALSE)</f>
        <v>1.2673174199999999</v>
      </c>
      <c r="P22" s="16">
        <f>VLOOKUP($D22,Résultats!$B$2:$AX$476,P$5,FALSE)</f>
        <v>1.513742135</v>
      </c>
      <c r="Q22" s="16">
        <f>VLOOKUP($D22,Résultats!$B$2:$AX$476,Q$5,FALSE)</f>
        <v>1.7508385479999999</v>
      </c>
      <c r="R22" s="16">
        <f>VLOOKUP($D22,Résultats!$B$2:$AX$476,R$5,FALSE)</f>
        <v>1.9367510670000001</v>
      </c>
      <c r="S22" s="86">
        <f>VLOOKUP($D22,Résultats!$B$2:$AX$476,S$5,FALSE)</f>
        <v>2.110855167</v>
      </c>
      <c r="T22" s="95">
        <f>VLOOKUP($D22,Résultats!$B$2:$AX$476,T$5,FALSE)</f>
        <v>3.6111087259999999</v>
      </c>
      <c r="U22" s="95">
        <f>VLOOKUP($D22,Résultats!$B$2:$AX$476,U$5,FALSE)</f>
        <v>5.2046056939999996</v>
      </c>
      <c r="V22" s="95">
        <f>VLOOKUP($D22,Résultats!$B$2:$AX$476,V$5,FALSE)</f>
        <v>6.3921565859999996</v>
      </c>
      <c r="W22" s="95">
        <f>VLOOKUP($D22,Résultats!$B$2:$AX$476,W$5,FALSE)</f>
        <v>7.8934093069999998</v>
      </c>
      <c r="X22" s="45">
        <f>W22-'[1]Cibles THREEME'!$H30</f>
        <v>-4.4322000055252717</v>
      </c>
      <c r="Y22" s="75"/>
      <c r="Z22" s="75"/>
      <c r="AA22" s="75"/>
    </row>
    <row r="23" spans="1:39" x14ac:dyDescent="0.25">
      <c r="A23" s="3"/>
      <c r="B23" s="314"/>
      <c r="C23" s="3" t="s">
        <v>16</v>
      </c>
      <c r="D23" s="3" t="s">
        <v>397</v>
      </c>
      <c r="E23" s="16">
        <f>VLOOKUP($D23,Résultats!$B$2:$AX$476,E$5,FALSE)</f>
        <v>0.74398149010000003</v>
      </c>
      <c r="F23" s="16">
        <f>VLOOKUP($D23,Résultats!$B$2:$AX$476,F$5,FALSE)</f>
        <v>0.54646401410000001</v>
      </c>
      <c r="G23" s="22">
        <f>VLOOKUP($D23,Résultats!$B$2:$AX$476,G$5,FALSE)</f>
        <v>1.1350633210000001</v>
      </c>
      <c r="H23" s="16">
        <f>VLOOKUP($D23,Résultats!$B$2:$AX$476,H$5,FALSE)</f>
        <v>1.2573357999999999</v>
      </c>
      <c r="I23" s="86">
        <f>VLOOKUP($D23,Résultats!$B$2:$AX$476,I$5,FALSE)</f>
        <v>1.3572691349999999</v>
      </c>
      <c r="J23" s="22">
        <f>VLOOKUP($D23,Résultats!$B$2:$AX$476,J$5,FALSE)</f>
        <v>1.1664458950000001</v>
      </c>
      <c r="K23" s="16">
        <f>VLOOKUP($D23,Résultats!$B$2:$AX$476,K$5,FALSE)</f>
        <v>0.99603625929999995</v>
      </c>
      <c r="L23" s="16">
        <f>VLOOKUP($D23,Résultats!$B$2:$AX$476,L$5,FALSE)</f>
        <v>0.83446532419999997</v>
      </c>
      <c r="M23" s="16">
        <f>VLOOKUP($D23,Résultats!$B$2:$AX$476,M$5,FALSE)</f>
        <v>1.0066161600000001</v>
      </c>
      <c r="N23" s="86">
        <f>VLOOKUP($D23,Résultats!$B$2:$AX$476,N$5,FALSE)</f>
        <v>0.98272076750000004</v>
      </c>
      <c r="O23" s="22">
        <f>VLOOKUP($D23,Résultats!$B$2:$AX$476,O$5,FALSE)</f>
        <v>0.96738476409999996</v>
      </c>
      <c r="P23" s="16">
        <f>VLOOKUP($D23,Résultats!$B$2:$AX$476,P$5,FALSE)</f>
        <v>0.96031279790000001</v>
      </c>
      <c r="Q23" s="16">
        <f>VLOOKUP($D23,Résultats!$B$2:$AX$476,Q$5,FALSE)</f>
        <v>0.95808226699999999</v>
      </c>
      <c r="R23" s="16">
        <f>VLOOKUP($D23,Résultats!$B$2:$AX$476,R$5,FALSE)</f>
        <v>0.94900561770000003</v>
      </c>
      <c r="S23" s="86">
        <f>VLOOKUP($D23,Résultats!$B$2:$AX$476,S$5,FALSE)</f>
        <v>0.93977308680000005</v>
      </c>
      <c r="T23" s="95">
        <f>VLOOKUP($D23,Résultats!$B$2:$AX$476,T$5,FALSE)</f>
        <v>0.83215787240000005</v>
      </c>
      <c r="U23" s="95">
        <f>VLOOKUP($D23,Résultats!$B$2:$AX$476,U$5,FALSE)</f>
        <v>0.81643168460000004</v>
      </c>
      <c r="V23" s="95">
        <f>VLOOKUP($D23,Résultats!$B$2:$AX$476,V$5,FALSE)</f>
        <v>0.76514259510000004</v>
      </c>
      <c r="W23" s="95">
        <f>VLOOKUP($D23,Résultats!$B$2:$AX$476,W$5,FALSE)</f>
        <v>0.75435337219999998</v>
      </c>
      <c r="X23" s="45">
        <f>W23-'[1]Cibles THREEME'!$H31</f>
        <v>-3.7167171807217181E-2</v>
      </c>
      <c r="Y23" s="75"/>
      <c r="Z23" s="75"/>
      <c r="AA23" s="75"/>
    </row>
    <row r="24" spans="1:39" x14ac:dyDescent="0.25">
      <c r="A24" s="3"/>
      <c r="B24" s="314"/>
      <c r="C24" s="3" t="s">
        <v>17</v>
      </c>
      <c r="D24" s="3" t="s">
        <v>398</v>
      </c>
      <c r="E24" s="16">
        <f>VLOOKUP($D24,Résultats!$B$2:$AX$476,E$5,FALSE)</f>
        <v>0.2010760784</v>
      </c>
      <c r="F24" s="16">
        <f>VLOOKUP($D24,Résultats!$B$2:$AX$476,F$5,FALSE)</f>
        <v>0.1845424782</v>
      </c>
      <c r="G24" s="22">
        <f>VLOOKUP($D24,Résultats!$B$2:$AX$476,G$5,FALSE)</f>
        <v>0.26797670959999997</v>
      </c>
      <c r="H24" s="16">
        <f>VLOOKUP($D24,Résultats!$B$2:$AX$476,H$5,FALSE)</f>
        <v>0.28808430600000001</v>
      </c>
      <c r="I24" s="86">
        <f>VLOOKUP($D24,Résultats!$B$2:$AX$476,I$5,FALSE)</f>
        <v>0.30767159519999998</v>
      </c>
      <c r="J24" s="22">
        <f>VLOOKUP($D24,Résultats!$B$2:$AX$476,J$5,FALSE)</f>
        <v>0.29325720560000001</v>
      </c>
      <c r="K24" s="16">
        <f>VLOOKUP($D24,Résultats!$B$2:$AX$476,K$5,FALSE)</f>
        <v>0.28247866599999999</v>
      </c>
      <c r="L24" s="16">
        <f>VLOOKUP($D24,Résultats!$B$2:$AX$476,L$5,FALSE)</f>
        <v>0.27308339669999998</v>
      </c>
      <c r="M24" s="16">
        <f>VLOOKUP($D24,Résultats!$B$2:$AX$476,M$5,FALSE)</f>
        <v>0.41347445259999999</v>
      </c>
      <c r="N24" s="86">
        <f>VLOOKUP($D24,Résultats!$B$2:$AX$476,N$5,FALSE)</f>
        <v>0.42718696560000002</v>
      </c>
      <c r="O24" s="22">
        <f>VLOOKUP($D24,Résultats!$B$2:$AX$476,O$5,FALSE)</f>
        <v>0.44008785249999999</v>
      </c>
      <c r="P24" s="16">
        <f>VLOOKUP($D24,Résultats!$B$2:$AX$476,P$5,FALSE)</f>
        <v>0.45520996889999998</v>
      </c>
      <c r="Q24" s="16">
        <f>VLOOKUP($D24,Résultats!$B$2:$AX$476,Q$5,FALSE)</f>
        <v>0.47147050959999998</v>
      </c>
      <c r="R24" s="16">
        <f>VLOOKUP($D24,Résultats!$B$2:$AX$476,R$5,FALSE)</f>
        <v>0.48891263619999997</v>
      </c>
      <c r="S24" s="86">
        <f>VLOOKUP($D24,Résultats!$B$2:$AX$476,S$5,FALSE)</f>
        <v>0.50505907839999997</v>
      </c>
      <c r="T24" s="95">
        <f>VLOOKUP($D24,Résultats!$B$2:$AX$476,T$5,FALSE)</f>
        <v>0.65358782179999997</v>
      </c>
      <c r="U24" s="95">
        <f>VLOOKUP($D24,Résultats!$B$2:$AX$476,U$5,FALSE)</f>
        <v>0.701942913</v>
      </c>
      <c r="V24" s="95">
        <f>VLOOKUP($D24,Résultats!$B$2:$AX$476,V$5,FALSE)</f>
        <v>0.75038699480000004</v>
      </c>
      <c r="W24" s="95">
        <f>VLOOKUP($D24,Résultats!$B$2:$AX$476,W$5,FALSE)</f>
        <v>0.80400356490000002</v>
      </c>
      <c r="X24" s="45">
        <f>W24-'[1]Cibles THREEME'!$H32</f>
        <v>0.54604999654230446</v>
      </c>
      <c r="Y24" s="75"/>
      <c r="Z24" s="75"/>
      <c r="AA24" s="75"/>
    </row>
    <row r="25" spans="1:39" x14ac:dyDescent="0.25">
      <c r="A25" s="3"/>
      <c r="B25" s="315"/>
      <c r="C25" s="7" t="s">
        <v>12</v>
      </c>
      <c r="D25" s="3" t="s">
        <v>399</v>
      </c>
      <c r="E25" s="17">
        <f>VLOOKUP($D25,Résultats!$B$2:$AX$476,E$5,FALSE)</f>
        <v>0.40215215679999999</v>
      </c>
      <c r="F25" s="17">
        <f>VLOOKUP($D25,Résultats!$B$2:$AX$476,F$5,FALSE)</f>
        <v>3.4323097169999999</v>
      </c>
      <c r="G25" s="88">
        <f>VLOOKUP($D25,Résultats!$B$2:$AX$476,G$5,FALSE)</f>
        <v>2.67821664</v>
      </c>
      <c r="H25" s="17">
        <f>VLOOKUP($D25,Résultats!$B$2:$AX$476,H$5,FALSE)</f>
        <v>2.3774342609999999</v>
      </c>
      <c r="I25" s="89">
        <f>VLOOKUP($D25,Résultats!$B$2:$AX$476,I$5,FALSE)</f>
        <v>2.0990520830000001</v>
      </c>
      <c r="J25" s="88">
        <f>VLOOKUP($D25,Résultats!$B$2:$AX$476,J$5,FALSE)</f>
        <v>2.1432353709999998</v>
      </c>
      <c r="K25" s="17">
        <f>VLOOKUP($D25,Résultats!$B$2:$AX$476,K$5,FALSE)</f>
        <v>2.2079568470000002</v>
      </c>
      <c r="L25" s="17">
        <f>VLOOKUP($D25,Résultats!$B$2:$AX$476,L$5,FALSE)</f>
        <v>2.2796625060000002</v>
      </c>
      <c r="M25" s="17">
        <f>VLOOKUP($D25,Résultats!$B$2:$AX$476,M$5,FALSE)</f>
        <v>3.7472975549999998</v>
      </c>
      <c r="N25" s="89">
        <f>VLOOKUP($D25,Résultats!$B$2:$AX$476,N$5,FALSE)</f>
        <v>3.8522970230000002</v>
      </c>
      <c r="O25" s="88">
        <f>VLOOKUP($D25,Résultats!$B$2:$AX$476,O$5,FALSE)</f>
        <v>3.9567950440000001</v>
      </c>
      <c r="P25" s="17">
        <f>VLOOKUP($D25,Résultats!$B$2:$AX$476,P$5,FALSE)</f>
        <v>4.0821984369999997</v>
      </c>
      <c r="Q25" s="17">
        <f>VLOOKUP($D25,Résultats!$B$2:$AX$476,Q$5,FALSE)</f>
        <v>4.2184933960000004</v>
      </c>
      <c r="R25" s="17">
        <f>VLOOKUP($D25,Résultats!$B$2:$AX$476,R$5,FALSE)</f>
        <v>4.3550297540000003</v>
      </c>
      <c r="S25" s="89">
        <f>VLOOKUP($D25,Résultats!$B$2:$AX$476,S$5,FALSE)</f>
        <v>4.4811008130000003</v>
      </c>
      <c r="T25" s="97">
        <f>VLOOKUP($D25,Résultats!$B$2:$AX$476,T$5,FALSE)</f>
        <v>5.1197528600000002</v>
      </c>
      <c r="U25" s="97">
        <f>VLOOKUP($D25,Résultats!$B$2:$AX$476,U$5,FALSE)</f>
        <v>5.7479758030000001</v>
      </c>
      <c r="V25" s="97">
        <f>VLOOKUP($D25,Résultats!$B$2:$AX$476,V$5,FALSE)</f>
        <v>6.0641965549999997</v>
      </c>
      <c r="W25" s="97">
        <f>VLOOKUP($D25,Résultats!$B$2:$AX$476,W$5,FALSE)</f>
        <v>6.3103608299999996</v>
      </c>
      <c r="X25" s="45">
        <f>W25-'[1]Cibles THREEME'!$H33</f>
        <v>-1.1708025129693906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4.6164405469999998</v>
      </c>
      <c r="G26" s="84">
        <f>VLOOKUP($D26,Résultats!$B$2:$AX$476,G$5,FALSE)</f>
        <v>2.848168823</v>
      </c>
      <c r="H26" s="6">
        <f>VLOOKUP($D26,Résultats!$B$2:$AX$476,H$5,FALSE)</f>
        <v>2.5598717440000001</v>
      </c>
      <c r="I26" s="85">
        <f>VLOOKUP($D26,Résultats!$B$2:$AX$476,I$5,FALSE)</f>
        <v>2.362613037</v>
      </c>
      <c r="J26" s="84">
        <f>VLOOKUP($D26,Résultats!$B$2:$AX$476,J$5,FALSE)</f>
        <v>2.3104714149999999</v>
      </c>
      <c r="K26" s="6">
        <f>VLOOKUP($D26,Résultats!$B$2:$AX$476,K$5,FALSE)</f>
        <v>2.3259604949999999</v>
      </c>
      <c r="L26" s="6">
        <f>VLOOKUP($D26,Résultats!$B$2:$AX$476,L$5,FALSE)</f>
        <v>2.37677512</v>
      </c>
      <c r="M26" s="6">
        <f>VLOOKUP($D26,Résultats!$B$2:$AX$476,M$5,FALSE)</f>
        <v>2.3866551120000001</v>
      </c>
      <c r="N26" s="85">
        <f>VLOOKUP($D26,Résultats!$B$2:$AX$476,N$5,FALSE)</f>
        <v>2.3008813529999999</v>
      </c>
      <c r="O26" s="84">
        <f>VLOOKUP($D26,Résultats!$B$2:$AX$476,O$5,FALSE)</f>
        <v>2.1922140539999999</v>
      </c>
      <c r="P26" s="6">
        <f>VLOOKUP($D26,Résultats!$B$2:$AX$476,P$5,FALSE)</f>
        <v>2.0772965330000002</v>
      </c>
      <c r="Q26" s="6">
        <f>VLOOKUP($D26,Résultats!$B$2:$AX$476,Q$5,FALSE)</f>
        <v>1.967336295</v>
      </c>
      <c r="R26" s="6">
        <f>VLOOKUP($D26,Résultats!$B$2:$AX$476,R$5,FALSE)</f>
        <v>1.8651880270000001</v>
      </c>
      <c r="S26" s="85">
        <f>VLOOKUP($D26,Résultats!$B$2:$AX$476,S$5,FALSE)</f>
        <v>1.773401869</v>
      </c>
      <c r="T26" s="94">
        <f>VLOOKUP($D26,Résultats!$B$2:$AX$476,T$5,FALSE)</f>
        <v>1.8342614740000001</v>
      </c>
      <c r="U26" s="94">
        <f>VLOOKUP($D26,Résultats!$B$2:$AX$476,U$5,FALSE)</f>
        <v>2.058217865</v>
      </c>
      <c r="V26" s="94">
        <f>VLOOKUP($D26,Résultats!$B$2:$AX$476,V$5,FALSE)</f>
        <v>2.2601472390000001</v>
      </c>
      <c r="W26" s="94">
        <f>VLOOKUP($D26,Résultats!$B$2:$AX$476,W$5,FALSE)</f>
        <v>2.4458283509999998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264.74876823269994</v>
      </c>
      <c r="F27" s="9">
        <f>F26+F19+F10+F7</f>
        <v>260.50871821190003</v>
      </c>
      <c r="G27" s="23">
        <f t="shared" ref="G27:R27" si="4">G26+G19+G10+G7</f>
        <v>243.4428412259</v>
      </c>
      <c r="H27" s="9">
        <f t="shared" si="4"/>
        <v>235.98460131959996</v>
      </c>
      <c r="I27" s="90">
        <f t="shared" si="4"/>
        <v>229.10207970660002</v>
      </c>
      <c r="J27" s="23">
        <f t="shared" si="4"/>
        <v>224.94191279700004</v>
      </c>
      <c r="K27" s="9">
        <f t="shared" si="4"/>
        <v>220.69131566920001</v>
      </c>
      <c r="L27" s="9">
        <f t="shared" si="4"/>
        <v>216.40225625660003</v>
      </c>
      <c r="M27" s="9">
        <f t="shared" si="4"/>
        <v>224.87217114540002</v>
      </c>
      <c r="N27" s="90">
        <f t="shared" si="4"/>
        <v>230.00747400810002</v>
      </c>
      <c r="O27" s="23">
        <f t="shared" si="4"/>
        <v>227.53353258679999</v>
      </c>
      <c r="P27" s="9">
        <f t="shared" si="4"/>
        <v>224.1684428801</v>
      </c>
      <c r="Q27" s="9">
        <f t="shared" si="4"/>
        <v>220.30979044989999</v>
      </c>
      <c r="R27" s="9">
        <f t="shared" si="4"/>
        <v>216.2136154831</v>
      </c>
      <c r="S27" s="90">
        <f>S26+S19+S10+S7</f>
        <v>212.02654179529998</v>
      </c>
      <c r="T27" s="98">
        <f>T26+T19+T10+T7</f>
        <v>186.80911713532001</v>
      </c>
      <c r="U27" s="98">
        <f>U26+U19+U10+U7</f>
        <v>180.65329361764003</v>
      </c>
      <c r="V27" s="98">
        <f>V26+V19+V10+V7</f>
        <v>165.71125475878</v>
      </c>
      <c r="W27" s="98">
        <f>W26+W19+W10+W7</f>
        <v>152.29966989264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313" t="s">
        <v>0</v>
      </c>
      <c r="C33" s="5" t="s">
        <v>1</v>
      </c>
      <c r="D33" s="2" t="s">
        <v>401</v>
      </c>
      <c r="E33" s="6">
        <f>SUM(E34:E35)</f>
        <v>80.657586727099996</v>
      </c>
      <c r="F33" s="6">
        <f>SUM(F34:F35)</f>
        <v>71.416564590000007</v>
      </c>
      <c r="G33" s="84">
        <f t="shared" ref="G33:R33" si="5">SUM(G34:G35)</f>
        <v>67.530090810999894</v>
      </c>
      <c r="H33" s="6">
        <f t="shared" si="5"/>
        <v>66.212899966999998</v>
      </c>
      <c r="I33" s="85">
        <f t="shared" si="5"/>
        <v>64.501752654000001</v>
      </c>
      <c r="J33" s="84">
        <f t="shared" si="5"/>
        <v>64.016000977999994</v>
      </c>
      <c r="K33" s="6">
        <f t="shared" si="5"/>
        <v>63.525168127000001</v>
      </c>
      <c r="L33" s="6">
        <f t="shared" si="5"/>
        <v>63.168126180999998</v>
      </c>
      <c r="M33" s="6">
        <f t="shared" si="5"/>
        <v>62.184245611000001</v>
      </c>
      <c r="N33" s="85">
        <f t="shared" si="5"/>
        <v>60.205511217999998</v>
      </c>
      <c r="O33" s="84">
        <f t="shared" si="5"/>
        <v>57.949138247999997</v>
      </c>
      <c r="P33" s="6">
        <f t="shared" si="5"/>
        <v>55.720631408000003</v>
      </c>
      <c r="Q33" s="6">
        <f t="shared" si="5"/>
        <v>53.590749120999995</v>
      </c>
      <c r="R33" s="6">
        <f t="shared" si="5"/>
        <v>51.452569098999994</v>
      </c>
      <c r="S33" s="85">
        <f>SUM(S34:S35)</f>
        <v>49.366772371000003</v>
      </c>
      <c r="T33" s="94">
        <f>SUM(T34:T35)</f>
        <v>41.779369748999997</v>
      </c>
      <c r="U33" s="94">
        <f>SUM(U34:U35)</f>
        <v>35.789258859999997</v>
      </c>
      <c r="V33" s="94">
        <f>SUM(V34:V35)</f>
        <v>31.617299980000002</v>
      </c>
      <c r="W33" s="94">
        <f>SUM(W34:W35)</f>
        <v>29.14665463</v>
      </c>
      <c r="X33" s="3"/>
      <c r="Z33" s="197" t="s">
        <v>42</v>
      </c>
      <c r="AA33" s="201">
        <f>(I38+I40)/I36</f>
        <v>8.6413757757305993E-3</v>
      </c>
      <c r="AB33" s="201">
        <f>(S38+S40)/S36</f>
        <v>9.4212087483515176E-4</v>
      </c>
      <c r="AC33" s="202">
        <f>(W38+W40)/W36</f>
        <v>3.481894149977703E-4</v>
      </c>
      <c r="AE33" s="197" t="s">
        <v>96</v>
      </c>
      <c r="AF33" s="201">
        <f>I34/I33</f>
        <v>0.95161573824604495</v>
      </c>
      <c r="AG33" s="201">
        <f>S34/S33</f>
        <v>0.91402602079990858</v>
      </c>
      <c r="AH33" s="202">
        <f>W34/W33</f>
        <v>0.33469665983413066</v>
      </c>
      <c r="AJ33" s="197" t="s">
        <v>66</v>
      </c>
      <c r="AK33" s="201">
        <f>I46/(I46+I48)</f>
        <v>0.98439656249839891</v>
      </c>
      <c r="AL33" s="201">
        <f>S46/(S46+S48)</f>
        <v>0.8304130545803905</v>
      </c>
      <c r="AM33" s="202">
        <f>W46/(W46+W48)</f>
        <v>1.4858895697160115E-2</v>
      </c>
    </row>
    <row r="34" spans="1:39" x14ac:dyDescent="0.25">
      <c r="A34" s="3"/>
      <c r="B34" s="314"/>
      <c r="C34" s="3" t="s">
        <v>2</v>
      </c>
      <c r="D34" s="15" t="s">
        <v>402</v>
      </c>
      <c r="E34" s="16">
        <f>VLOOKUP($D34,Résultats!$B$2:$AX$476,E$5,FALSE)</f>
        <v>79.990234009999995</v>
      </c>
      <c r="F34" s="16">
        <f>VLOOKUP($D34,Résultats!$B$2:$AX$476,F$5,FALSE)</f>
        <v>68.251547160000001</v>
      </c>
      <c r="G34" s="22">
        <f>VLOOKUP($D34,Résultats!$B$2:$AX$476,G$5,FALSE)</f>
        <v>64.383358329999893</v>
      </c>
      <c r="H34" s="16">
        <f>VLOOKUP($D34,Résultats!$B$2:$AX$476,H$5,FALSE)</f>
        <v>63.070398660000002</v>
      </c>
      <c r="I34" s="86">
        <f>VLOOKUP($D34,Résultats!$B$2:$AX$476,I$5,FALSE)</f>
        <v>61.380882970000002</v>
      </c>
      <c r="J34" s="22">
        <f>VLOOKUP($D34,Résultats!$B$2:$AX$476,J$5,FALSE)</f>
        <v>60.727960629999998</v>
      </c>
      <c r="K34" s="16">
        <f>VLOOKUP($D34,Résultats!$B$2:$AX$476,K$5,FALSE)</f>
        <v>60.075131239999997</v>
      </c>
      <c r="L34" s="16">
        <f>VLOOKUP($D34,Résultats!$B$2:$AX$476,L$5,FALSE)</f>
        <v>59.55328686</v>
      </c>
      <c r="M34" s="16">
        <f>VLOOKUP($D34,Résultats!$B$2:$AX$476,M$5,FALSE)</f>
        <v>58.16448003</v>
      </c>
      <c r="N34" s="86">
        <f>VLOOKUP($D34,Résultats!$B$2:$AX$476,N$5,FALSE)</f>
        <v>56.075131259999999</v>
      </c>
      <c r="O34" s="22">
        <f>VLOOKUP($D34,Résultats!$B$2:$AX$476,O$5,FALSE)</f>
        <v>53.805710689999998</v>
      </c>
      <c r="P34" s="16">
        <f>VLOOKUP($D34,Résultats!$B$2:$AX$476,P$5,FALSE)</f>
        <v>51.560553990000002</v>
      </c>
      <c r="Q34" s="16">
        <f>VLOOKUP($D34,Résultats!$B$2:$AX$476,Q$5,FALSE)</f>
        <v>49.404386789999997</v>
      </c>
      <c r="R34" s="16">
        <f>VLOOKUP($D34,Résultats!$B$2:$AX$476,R$5,FALSE)</f>
        <v>47.241140459999997</v>
      </c>
      <c r="S34" s="86">
        <f>VLOOKUP($D34,Résultats!$B$2:$AX$476,S$5,FALSE)</f>
        <v>45.122514510000002</v>
      </c>
      <c r="T34" s="95">
        <f>VLOOKUP($D34,Résultats!$B$2:$AX$476,T$5,FALSE)</f>
        <v>33.534384009999997</v>
      </c>
      <c r="U34" s="95">
        <f>VLOOKUP($D34,Résultats!$B$2:$AX$476,U$5,FALSE)</f>
        <v>20.825839899999998</v>
      </c>
      <c r="V34" s="95">
        <f>VLOOKUP($D34,Résultats!$B$2:$AX$476,V$5,FALSE)</f>
        <v>12.247093530000001</v>
      </c>
      <c r="W34" s="95">
        <f>VLOOKUP($D34,Résultats!$B$2:$AX$476,W$5,FALSE)</f>
        <v>9.7552879499999996</v>
      </c>
      <c r="X34" s="45">
        <f>W34-'[1]Cibles THREEME'!$AJ4</f>
        <v>7.3185342514037188E-2</v>
      </c>
      <c r="Z34" s="197" t="s">
        <v>61</v>
      </c>
      <c r="AA34" s="201">
        <f>I37/I36</f>
        <v>0.6940809129997324</v>
      </c>
      <c r="AB34" s="201">
        <f>S37/S36</f>
        <v>0.6211414357113596</v>
      </c>
      <c r="AC34" s="202">
        <f>W37/W36</f>
        <v>0.32025252700807599</v>
      </c>
      <c r="AE34" s="198" t="s">
        <v>65</v>
      </c>
      <c r="AF34" s="203">
        <f>I35/I33</f>
        <v>4.8384261753955035E-2</v>
      </c>
      <c r="AG34" s="203">
        <f>S35/S33</f>
        <v>8.597397920009138E-2</v>
      </c>
      <c r="AH34" s="204">
        <f>W35/W33</f>
        <v>0.66530334016586934</v>
      </c>
      <c r="AJ34" s="198" t="s">
        <v>67</v>
      </c>
      <c r="AK34" s="203">
        <f>I48/(I46+I48)</f>
        <v>1.5603437501601069E-2</v>
      </c>
      <c r="AL34" s="203">
        <f>S48/(S46+S48)</f>
        <v>0.16958694541960947</v>
      </c>
      <c r="AM34" s="204">
        <f>W48/(W46+W48)</f>
        <v>0.98514110430283985</v>
      </c>
    </row>
    <row r="35" spans="1:39" x14ac:dyDescent="0.25">
      <c r="A35" s="3"/>
      <c r="B35" s="315"/>
      <c r="C35" s="7" t="s">
        <v>3</v>
      </c>
      <c r="D35" s="3" t="s">
        <v>403</v>
      </c>
      <c r="E35" s="16">
        <f>VLOOKUP($D35,Résultats!$B$2:$AX$476,E$5,FALSE)</f>
        <v>0.66735271709999999</v>
      </c>
      <c r="F35" s="16">
        <f>VLOOKUP($D35,Résultats!$B$2:$AX$476,F$5,FALSE)</f>
        <v>3.1650174299999998</v>
      </c>
      <c r="G35" s="22">
        <f>VLOOKUP($D35,Résultats!$B$2:$AX$476,G$5,FALSE)</f>
        <v>3.1467324809999999</v>
      </c>
      <c r="H35" s="16">
        <f>VLOOKUP($D35,Résultats!$B$2:$AX$476,H$5,FALSE)</f>
        <v>3.1425013069999999</v>
      </c>
      <c r="I35" s="86">
        <f>VLOOKUP($D35,Résultats!$B$2:$AX$476,I$5,FALSE)</f>
        <v>3.1208696840000001</v>
      </c>
      <c r="J35" s="22">
        <f>VLOOKUP($D35,Résultats!$B$2:$AX$476,J$5,FALSE)</f>
        <v>3.288040348</v>
      </c>
      <c r="K35" s="16">
        <f>VLOOKUP($D35,Résultats!$B$2:$AX$476,K$5,FALSE)</f>
        <v>3.450036887</v>
      </c>
      <c r="L35" s="16">
        <f>VLOOKUP($D35,Résultats!$B$2:$AX$476,L$5,FALSE)</f>
        <v>3.6148393209999998</v>
      </c>
      <c r="M35" s="16">
        <f>VLOOKUP($D35,Résultats!$B$2:$AX$476,M$5,FALSE)</f>
        <v>4.0197655809999997</v>
      </c>
      <c r="N35" s="86">
        <f>VLOOKUP($D35,Résultats!$B$2:$AX$476,N$5,FALSE)</f>
        <v>4.1303799579999998</v>
      </c>
      <c r="O35" s="22">
        <f>VLOOKUP($D35,Résultats!$B$2:$AX$476,O$5,FALSE)</f>
        <v>4.143427558</v>
      </c>
      <c r="P35" s="16">
        <f>VLOOKUP($D35,Résultats!$B$2:$AX$476,P$5,FALSE)</f>
        <v>4.1600774180000002</v>
      </c>
      <c r="Q35" s="16">
        <f>VLOOKUP($D35,Résultats!$B$2:$AX$476,Q$5,FALSE)</f>
        <v>4.1863623309999998</v>
      </c>
      <c r="R35" s="16">
        <f>VLOOKUP($D35,Résultats!$B$2:$AX$476,R$5,FALSE)</f>
        <v>4.2114286390000002</v>
      </c>
      <c r="S35" s="86">
        <f>VLOOKUP($D35,Résultats!$B$2:$AX$476,S$5,FALSE)</f>
        <v>4.2442578610000004</v>
      </c>
      <c r="T35" s="95">
        <f>VLOOKUP($D35,Résultats!$B$2:$AX$476,T$5,FALSE)</f>
        <v>8.2449857390000005</v>
      </c>
      <c r="U35" s="95">
        <f>VLOOKUP($D35,Résultats!$B$2:$AX$476,U$5,FALSE)</f>
        <v>14.96341896</v>
      </c>
      <c r="V35" s="95">
        <f>VLOOKUP($D35,Résultats!$B$2:$AX$476,V$5,FALSE)</f>
        <v>19.370206450000001</v>
      </c>
      <c r="W35" s="95">
        <f>VLOOKUP($D35,Résultats!$B$2:$AX$476,W$5,FALSE)</f>
        <v>19.391366680000001</v>
      </c>
      <c r="X35" s="45">
        <f>W35-'[1]Cibles THREEME'!$AJ5</f>
        <v>15.894525464422918</v>
      </c>
      <c r="Z35" s="197" t="s">
        <v>93</v>
      </c>
      <c r="AA35" s="201">
        <f>I43/I36</f>
        <v>0.10258601324640368</v>
      </c>
      <c r="AB35" s="201">
        <f>S43/S36</f>
        <v>0.10094479366874409</v>
      </c>
      <c r="AC35" s="202">
        <f>W43/W36</f>
        <v>8.5931446877689152E-2</v>
      </c>
      <c r="AE35" s="189" t="s">
        <v>92</v>
      </c>
      <c r="AF35" s="205">
        <f>SUM(AF33:AF34)</f>
        <v>1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25">
      <c r="A36" s="3"/>
      <c r="B36" s="313" t="s">
        <v>4</v>
      </c>
      <c r="C36" s="5" t="s">
        <v>1</v>
      </c>
      <c r="D36" s="2" t="s">
        <v>404</v>
      </c>
      <c r="E36" s="8">
        <f>SUM(E37:E44)</f>
        <v>37.198910200500002</v>
      </c>
      <c r="F36" s="8">
        <f>SUM(F37:F44)</f>
        <v>38.846415153999999</v>
      </c>
      <c r="G36" s="21">
        <f t="shared" ref="G36:R36" si="9">SUM(G37:G44)</f>
        <v>38.634112817000002</v>
      </c>
      <c r="H36" s="8">
        <f t="shared" si="9"/>
        <v>38.193276576500004</v>
      </c>
      <c r="I36" s="87">
        <f t="shared" si="9"/>
        <v>38.000342216599996</v>
      </c>
      <c r="J36" s="21">
        <f t="shared" si="9"/>
        <v>37.746734298999996</v>
      </c>
      <c r="K36" s="8">
        <f t="shared" si="9"/>
        <v>37.325772476399997</v>
      </c>
      <c r="L36" s="8">
        <f t="shared" si="9"/>
        <v>36.7886897562</v>
      </c>
      <c r="M36" s="8">
        <f t="shared" si="9"/>
        <v>38.173232732599999</v>
      </c>
      <c r="N36" s="87">
        <f t="shared" si="9"/>
        <v>39.665173533699999</v>
      </c>
      <c r="O36" s="21">
        <f t="shared" si="9"/>
        <v>40.705307402700001</v>
      </c>
      <c r="P36" s="8">
        <f t="shared" si="9"/>
        <v>41.346569784499998</v>
      </c>
      <c r="Q36" s="8">
        <f t="shared" si="9"/>
        <v>41.721753342999996</v>
      </c>
      <c r="R36" s="8">
        <f t="shared" si="9"/>
        <v>41.979282463100006</v>
      </c>
      <c r="S36" s="87">
        <f>SUM(S37:S44)</f>
        <v>42.162173306</v>
      </c>
      <c r="T36" s="96">
        <f>SUM(T37:T44)</f>
        <v>44.004780629780001</v>
      </c>
      <c r="U36" s="96">
        <f>SUM(U37:U44)</f>
        <v>45.685828520040005</v>
      </c>
      <c r="V36" s="96">
        <f>SUM(V37:V44)</f>
        <v>47.583136537680005</v>
      </c>
      <c r="W36" s="96">
        <f>SUM(W37:W44)</f>
        <v>49.365701022560003</v>
      </c>
      <c r="X36" s="3"/>
      <c r="Z36" s="197" t="s">
        <v>62</v>
      </c>
      <c r="AA36" s="201">
        <f>I42/I36</f>
        <v>3.6998234278685774E-2</v>
      </c>
      <c r="AB36" s="201">
        <f>S42/S36</f>
        <v>8.7555323849367803E-2</v>
      </c>
      <c r="AC36" s="202">
        <f>W42/W36</f>
        <v>0.19408802045819978</v>
      </c>
    </row>
    <row r="37" spans="1:39" x14ac:dyDescent="0.25">
      <c r="A37" s="3"/>
      <c r="B37" s="314"/>
      <c r="C37" s="3" t="s">
        <v>5</v>
      </c>
      <c r="D37" s="3" t="s">
        <v>405</v>
      </c>
      <c r="E37" s="16">
        <f>VLOOKUP($D37,Résultats!$B$2:$AX$476,E$5,FALSE)</f>
        <v>29.72058256</v>
      </c>
      <c r="F37" s="16">
        <f>VLOOKUP($D37,Résultats!$B$2:$AX$476,F$5,FALSE)</f>
        <v>30.14656016</v>
      </c>
      <c r="G37" s="22">
        <f>VLOOKUP($D37,Résultats!$B$2:$AX$476,G$5,FALSE)</f>
        <v>28.151735559999999</v>
      </c>
      <c r="H37" s="16">
        <f>VLOOKUP($D37,Résultats!$B$2:$AX$476,H$5,FALSE)</f>
        <v>27.182245810000001</v>
      </c>
      <c r="I37" s="86">
        <f>VLOOKUP($D37,Résultats!$B$2:$AX$476,I$5,FALSE)</f>
        <v>26.375312220000001</v>
      </c>
      <c r="J37" s="22">
        <f>VLOOKUP($D37,Résultats!$B$2:$AX$476,J$5,FALSE)</f>
        <v>26.160774350000001</v>
      </c>
      <c r="K37" s="16">
        <f>VLOOKUP($D37,Résultats!$B$2:$AX$476,K$5,FALSE)</f>
        <v>25.832519980000001</v>
      </c>
      <c r="L37" s="16">
        <f>VLOOKUP($D37,Résultats!$B$2:$AX$476,L$5,FALSE)</f>
        <v>25.426300990000001</v>
      </c>
      <c r="M37" s="16">
        <f>VLOOKUP($D37,Résultats!$B$2:$AX$476,M$5,FALSE)</f>
        <v>25.676841509999999</v>
      </c>
      <c r="N37" s="86">
        <f>VLOOKUP($D37,Résultats!$B$2:$AX$476,N$5,FALSE)</f>
        <v>26.34143555</v>
      </c>
      <c r="O37" s="22">
        <f>VLOOKUP($D37,Résultats!$B$2:$AX$476,O$5,FALSE)</f>
        <v>26.66711978</v>
      </c>
      <c r="P37" s="16">
        <f>VLOOKUP($D37,Résultats!$B$2:$AX$476,P$5,FALSE)</f>
        <v>26.725773310000001</v>
      </c>
      <c r="Q37" s="16">
        <f>VLOOKUP($D37,Résultats!$B$2:$AX$476,Q$5,FALSE)</f>
        <v>26.612643649999999</v>
      </c>
      <c r="R37" s="16">
        <f>VLOOKUP($D37,Résultats!$B$2:$AX$476,R$5,FALSE)</f>
        <v>26.421709369999999</v>
      </c>
      <c r="S37" s="86">
        <f>VLOOKUP($D37,Résultats!$B$2:$AX$476,S$5,FALSE)</f>
        <v>26.18867286</v>
      </c>
      <c r="T37" s="95">
        <f>VLOOKUP($D37,Résultats!$B$2:$AX$476,T$5,FALSE)</f>
        <v>23.421155389999999</v>
      </c>
      <c r="U37" s="95">
        <f>VLOOKUP($D37,Résultats!$B$2:$AX$476,U$5,FALSE)</f>
        <v>22.444464140000001</v>
      </c>
      <c r="V37" s="95">
        <f>VLOOKUP($D37,Résultats!$B$2:$AX$476,V$5,FALSE)</f>
        <v>19.097573560000001</v>
      </c>
      <c r="W37" s="95">
        <f>VLOOKUP($D37,Résultats!$B$2:$AX$476,W$5,FALSE)</f>
        <v>15.809490500000001</v>
      </c>
      <c r="X37" s="45">
        <f>W37-'[1]Cibles THREEME'!$AJ8</f>
        <v>15.188431368454303</v>
      </c>
      <c r="Z37" s="197" t="s">
        <v>63</v>
      </c>
      <c r="AA37" s="201">
        <f>I41/I36</f>
        <v>8.3952357055521232E-2</v>
      </c>
      <c r="AB37" s="201">
        <f>S41/S36</f>
        <v>0.12657892135367049</v>
      </c>
      <c r="AC37" s="202">
        <f>W41/W36</f>
        <v>0.37324050703908151</v>
      </c>
    </row>
    <row r="38" spans="1:39" x14ac:dyDescent="0.25">
      <c r="A38" s="3"/>
      <c r="B38" s="314"/>
      <c r="C38" s="3" t="s">
        <v>6</v>
      </c>
      <c r="D38" s="3" t="s">
        <v>406</v>
      </c>
      <c r="E38" s="16">
        <f>VLOOKUP($D38,Résultats!$B$2:$AX$476,E$5,FALSE)</f>
        <v>0.38142825489999999</v>
      </c>
      <c r="F38" s="16">
        <f>VLOOKUP($D38,Résultats!$B$2:$AX$476,F$5,FALSE)</f>
        <v>0.23801782160000001</v>
      </c>
      <c r="G38" s="22">
        <f>VLOOKUP($D38,Résultats!$B$2:$AX$476,G$5,FALSE)</f>
        <v>0.16485347980000001</v>
      </c>
      <c r="H38" s="16">
        <f>VLOOKUP($D38,Résultats!$B$2:$AX$476,H$5,FALSE)</f>
        <v>0.13751627159999999</v>
      </c>
      <c r="I38" s="86">
        <f>VLOOKUP($D38,Résultats!$B$2:$AX$476,I$5,FALSE)</f>
        <v>0.1105267496</v>
      </c>
      <c r="J38" s="22">
        <f>VLOOKUP($D38,Résultats!$B$2:$AX$476,J$5,FALSE)</f>
        <v>0.1789314464</v>
      </c>
      <c r="K38" s="16">
        <f>VLOOKUP($D38,Résultats!$B$2:$AX$476,K$5,FALSE)</f>
        <v>0.2424677388</v>
      </c>
      <c r="L38" s="16">
        <f>VLOOKUP($D38,Résultats!$B$2:$AX$476,L$5,FALSE)</f>
        <v>0.30093989399999999</v>
      </c>
      <c r="M38" s="16">
        <f>VLOOKUP($D38,Résultats!$B$2:$AX$476,M$5,FALSE)</f>
        <v>0.14143761599999999</v>
      </c>
      <c r="N38" s="86">
        <f>VLOOKUP($D38,Résultats!$B$2:$AX$476,N$5,FALSE)</f>
        <v>8.9652407000000003E-2</v>
      </c>
      <c r="O38" s="22">
        <f>VLOOKUP($D38,Résultats!$B$2:$AX$476,O$5,FALSE)</f>
        <v>6.9941736599999998E-2</v>
      </c>
      <c r="P38" s="16">
        <f>VLOOKUP($D38,Résultats!$B$2:$AX$476,P$5,FALSE)</f>
        <v>4.9200066000000001E-2</v>
      </c>
      <c r="Q38" s="16">
        <f>VLOOKUP($D38,Résultats!$B$2:$AX$476,Q$5,FALSE)</f>
        <v>2.81542244E-2</v>
      </c>
      <c r="R38" s="16">
        <f>VLOOKUP($D38,Résultats!$B$2:$AX$476,R$5,FALSE)</f>
        <v>2.51118969E-2</v>
      </c>
      <c r="S38" s="86">
        <f>VLOOKUP($D38,Résultats!$B$2:$AX$476,S$5,FALSE)</f>
        <v>2.20690609E-2</v>
      </c>
      <c r="T38" s="95">
        <f>VLOOKUP($D38,Résultats!$B$2:$AX$476,T$5,FALSE)</f>
        <v>2.0495321100000002E-2</v>
      </c>
      <c r="U38" s="95">
        <f>VLOOKUP($D38,Résultats!$B$2:$AX$476,U$5,FALSE)</f>
        <v>1.00738362E-2</v>
      </c>
      <c r="V38" s="95">
        <f>VLOOKUP($D38,Résultats!$B$2:$AX$476,V$5,FALSE)</f>
        <v>8.4908030900000004E-3</v>
      </c>
      <c r="W38" s="95">
        <f>VLOOKUP($D38,Résultats!$B$2:$AX$476,W$5,FALSE)</f>
        <v>8.5943072799999996E-3</v>
      </c>
      <c r="X38" s="45">
        <f>W38-'[1]Cibles THREEME'!$AJ9</f>
        <v>-1.4056927200000006E-3</v>
      </c>
      <c r="Z38" s="198" t="s">
        <v>64</v>
      </c>
      <c r="AA38" s="203">
        <f>(I39+I44)/I36</f>
        <v>7.3741106643926427E-2</v>
      </c>
      <c r="AB38" s="203">
        <f>(S39+S44)/S36</f>
        <v>6.2837404542022884E-2</v>
      </c>
      <c r="AC38" s="204">
        <f>(W39+W44)/W36</f>
        <v>2.6139309201955774E-2</v>
      </c>
    </row>
    <row r="39" spans="1:39" x14ac:dyDescent="0.25">
      <c r="A39" s="3"/>
      <c r="B39" s="314"/>
      <c r="C39" s="3" t="s">
        <v>7</v>
      </c>
      <c r="D39" s="3" t="s">
        <v>407</v>
      </c>
      <c r="E39" s="16">
        <f>VLOOKUP($D39,Résultats!$B$2:$AX$476,E$5,FALSE)</f>
        <v>1.5232610900000001</v>
      </c>
      <c r="F39" s="16">
        <f>VLOOKUP($D39,Résultats!$B$2:$AX$476,F$5,FALSE)</f>
        <v>1.5654371789999999</v>
      </c>
      <c r="G39" s="22">
        <f>VLOOKUP($D39,Résultats!$B$2:$AX$476,G$5,FALSE)</f>
        <v>2.0313206300000002</v>
      </c>
      <c r="H39" s="16">
        <f>VLOOKUP($D39,Résultats!$B$2:$AX$476,H$5,FALSE)</f>
        <v>2.176202102</v>
      </c>
      <c r="I39" s="86">
        <f>VLOOKUP($D39,Résultats!$B$2:$AX$476,I$5,FALSE)</f>
        <v>2.338806049</v>
      </c>
      <c r="J39" s="22">
        <f>VLOOKUP($D39,Résultats!$B$2:$AX$476,J$5,FALSE)</f>
        <v>1.765892692</v>
      </c>
      <c r="K39" s="16">
        <f>VLOOKUP($D39,Résultats!$B$2:$AX$476,K$5,FALSE)</f>
        <v>1.217996353</v>
      </c>
      <c r="L39" s="16">
        <f>VLOOKUP($D39,Résultats!$B$2:$AX$476,L$5,FALSE)</f>
        <v>0.70104902270000002</v>
      </c>
      <c r="M39" s="16">
        <f>VLOOKUP($D39,Résultats!$B$2:$AX$476,M$5,FALSE)</f>
        <v>2.2124498610000001</v>
      </c>
      <c r="N39" s="86">
        <f>VLOOKUP($D39,Résultats!$B$2:$AX$476,N$5,FALSE)</f>
        <v>2.336645893</v>
      </c>
      <c r="O39" s="22">
        <f>VLOOKUP($D39,Résultats!$B$2:$AX$476,O$5,FALSE)</f>
        <v>2.3055137609999998</v>
      </c>
      <c r="P39" s="16">
        <f>VLOOKUP($D39,Résultats!$B$2:$AX$476,P$5,FALSE)</f>
        <v>2.2503421640000001</v>
      </c>
      <c r="Q39" s="16">
        <f>VLOOKUP($D39,Résultats!$B$2:$AX$476,Q$5,FALSE)</f>
        <v>2.1807410100000002</v>
      </c>
      <c r="R39" s="16">
        <f>VLOOKUP($D39,Résultats!$B$2:$AX$476,R$5,FALSE)</f>
        <v>2.1072132200000002</v>
      </c>
      <c r="S39" s="86">
        <f>VLOOKUP($D39,Résultats!$B$2:$AX$476,S$5,FALSE)</f>
        <v>2.0311327349999999</v>
      </c>
      <c r="T39" s="95">
        <f>VLOOKUP($D39,Résultats!$B$2:$AX$476,T$5,FALSE)</f>
        <v>1.4846006359999999</v>
      </c>
      <c r="U39" s="95">
        <f>VLOOKUP($D39,Résultats!$B$2:$AX$476,U$5,FALSE)</f>
        <v>0.1657336194</v>
      </c>
      <c r="V39" s="95">
        <f>VLOOKUP($D39,Résultats!$B$2:$AX$476,V$5,FALSE)</f>
        <v>0.2250081585</v>
      </c>
      <c r="W39" s="95">
        <f>VLOOKUP($D39,Résultats!$B$2:$AX$476,W$5,FALSE)</f>
        <v>0.27306288000000001</v>
      </c>
      <c r="X39" s="45">
        <f>W39-'[1]Cibles THREEME'!$AJ10</f>
        <v>-0.82292382272770126</v>
      </c>
      <c r="Z39" s="189" t="s">
        <v>92</v>
      </c>
      <c r="AA39" s="205">
        <f>SUM(AA33:AA38)</f>
        <v>1.0000000000000002</v>
      </c>
      <c r="AB39" s="205">
        <f t="shared" ref="AB39:AC39" si="10">SUM(AB33:AB38)</f>
        <v>1</v>
      </c>
      <c r="AC39" s="205">
        <f t="shared" si="10"/>
        <v>0.99999999999999989</v>
      </c>
      <c r="AJ39" s="189"/>
      <c r="AK39" s="205"/>
      <c r="AL39" s="205"/>
      <c r="AM39" s="205"/>
    </row>
    <row r="40" spans="1:39" x14ac:dyDescent="0.25">
      <c r="A40" s="3"/>
      <c r="B40" s="314"/>
      <c r="C40" s="3" t="s">
        <v>8</v>
      </c>
      <c r="D40" s="3" t="s">
        <v>408</v>
      </c>
      <c r="E40" s="16">
        <f>VLOOKUP($D40,Résultats!$B$2:$AX$476,E$5,FALSE)</f>
        <v>1.5198896879999999</v>
      </c>
      <c r="F40" s="16">
        <f>VLOOKUP($D40,Résultats!$B$2:$AX$476,F$5,FALSE)</f>
        <v>0.73380929559999997</v>
      </c>
      <c r="G40" s="22">
        <f>VLOOKUP($D40,Résultats!$B$2:$AX$476,G$5,FALSE)</f>
        <v>0.43602827729999999</v>
      </c>
      <c r="H40" s="16">
        <f>VLOOKUP($D40,Résultats!$B$2:$AX$476,H$5,FALSE)</f>
        <v>0.32699091270000002</v>
      </c>
      <c r="I40" s="86">
        <f>VLOOKUP($D40,Résultats!$B$2:$AX$476,I$5,FALSE)</f>
        <v>0.21784848709999999</v>
      </c>
      <c r="J40" s="22">
        <f>VLOOKUP($D40,Résultats!$B$2:$AX$476,J$5,FALSE)</f>
        <v>0.17684757149999999</v>
      </c>
      <c r="K40" s="16">
        <f>VLOOKUP($D40,Résultats!$B$2:$AX$476,K$5,FALSE)</f>
        <v>0.13739339780000001</v>
      </c>
      <c r="L40" s="16">
        <f>VLOOKUP($D40,Résultats!$B$2:$AX$476,L$5,FALSE)</f>
        <v>9.9976858700000004E-2</v>
      </c>
      <c r="M40" s="16">
        <f>VLOOKUP($D40,Résultats!$B$2:$AX$476,M$5,FALSE)</f>
        <v>0.12957039870000001</v>
      </c>
      <c r="N40" s="86">
        <f>VLOOKUP($D40,Résultats!$B$2:$AX$476,N$5,FALSE)</f>
        <v>5.3036011500000001E-2</v>
      </c>
      <c r="O40" s="22">
        <f>VLOOKUP($D40,Résultats!$B$2:$AX$476,O$5,FALSE)</f>
        <v>4.1790832799999997E-2</v>
      </c>
      <c r="P40" s="16">
        <f>VLOOKUP($D40,Résultats!$B$2:$AX$476,P$5,FALSE)</f>
        <v>2.9938177600000001E-2</v>
      </c>
      <c r="Q40" s="16">
        <f>VLOOKUP($D40,Résultats!$B$2:$AX$476,Q$5,FALSE)</f>
        <v>1.7899989799999998E-2</v>
      </c>
      <c r="R40" s="16">
        <f>VLOOKUP($D40,Résultats!$B$2:$AX$476,R$5,FALSE)</f>
        <v>1.7790703800000002E-2</v>
      </c>
      <c r="S40" s="86">
        <f>VLOOKUP($D40,Résultats!$B$2:$AX$476,S$5,FALSE)</f>
        <v>1.7652802700000001E-2</v>
      </c>
      <c r="T40" s="95">
        <f>VLOOKUP($D40,Résultats!$B$2:$AX$476,T$5,FALSE)</f>
        <v>8.6939552800000004E-3</v>
      </c>
      <c r="U40" s="95">
        <f>VLOOKUP($D40,Résultats!$B$2:$AX$476,U$5,FALSE)</f>
        <v>8.5001361399999996E-3</v>
      </c>
      <c r="V40" s="95">
        <f>VLOOKUP($D40,Résultats!$B$2:$AX$476,V$5,FALSE)</f>
        <v>8.4908030900000004E-3</v>
      </c>
      <c r="W40" s="95">
        <f>VLOOKUP($D40,Résultats!$B$2:$AX$476,W$5,FALSE)</f>
        <v>8.5943072799999996E-3</v>
      </c>
      <c r="X40" s="45">
        <f>W40-'[1]Cibles THREEME'!$AJ11</f>
        <v>-1.4056927200000006E-3</v>
      </c>
    </row>
    <row r="41" spans="1:39" x14ac:dyDescent="0.25">
      <c r="A41" s="3"/>
      <c r="B41" s="314"/>
      <c r="C41" s="3" t="s">
        <v>9</v>
      </c>
      <c r="D41" s="3" t="s">
        <v>409</v>
      </c>
      <c r="E41" s="16">
        <f>VLOOKUP($D41,Résultats!$B$2:$AX$476,E$5,FALSE)</f>
        <v>0.3070657054</v>
      </c>
      <c r="F41" s="16">
        <f>VLOOKUP($D41,Résultats!$B$2:$AX$476,F$5,FALSE)</f>
        <v>2.0763106370000002</v>
      </c>
      <c r="G41" s="22">
        <f>VLOOKUP($D41,Résultats!$B$2:$AX$476,G$5,FALSE)</f>
        <v>2.7460290089999999</v>
      </c>
      <c r="H41" s="16">
        <f>VLOOKUP($D41,Résultats!$B$2:$AX$476,H$5,FALSE)</f>
        <v>2.955948501</v>
      </c>
      <c r="I41" s="86">
        <f>VLOOKUP($D41,Résultats!$B$2:$AX$476,I$5,FALSE)</f>
        <v>3.190218298</v>
      </c>
      <c r="J41" s="22">
        <f>VLOOKUP($D41,Résultats!$B$2:$AX$476,J$5,FALSE)</f>
        <v>3.3277326340000002</v>
      </c>
      <c r="K41" s="16">
        <f>VLOOKUP($D41,Résultats!$B$2:$AX$476,K$5,FALSE)</f>
        <v>3.4411335059999999</v>
      </c>
      <c r="L41" s="16">
        <f>VLOOKUP($D41,Résultats!$B$2:$AX$476,L$5,FALSE)</f>
        <v>3.5339302350000001</v>
      </c>
      <c r="M41" s="16">
        <f>VLOOKUP($D41,Résultats!$B$2:$AX$476,M$5,FALSE)</f>
        <v>3.6103750859999999</v>
      </c>
      <c r="N41" s="86">
        <f>VLOOKUP($D41,Résultats!$B$2:$AX$476,N$5,FALSE)</f>
        <v>3.975529946</v>
      </c>
      <c r="O41" s="22">
        <f>VLOOKUP($D41,Résultats!$B$2:$AX$476,O$5,FALSE)</f>
        <v>4.3094112290000002</v>
      </c>
      <c r="P41" s="16">
        <f>VLOOKUP($D41,Résultats!$B$2:$AX$476,P$5,FALSE)</f>
        <v>4.6046622270000004</v>
      </c>
      <c r="Q41" s="16">
        <f>VLOOKUP($D41,Résultats!$B$2:$AX$476,Q$5,FALSE)</f>
        <v>4.8701511389999999</v>
      </c>
      <c r="R41" s="16">
        <f>VLOOKUP($D41,Résultats!$B$2:$AX$476,R$5,FALSE)</f>
        <v>5.1094750749999998</v>
      </c>
      <c r="S41" s="86">
        <f>VLOOKUP($D41,Résultats!$B$2:$AX$476,S$5,FALSE)</f>
        <v>5.3368424189999999</v>
      </c>
      <c r="T41" s="95">
        <f>VLOOKUP($D41,Résultats!$B$2:$AX$476,T$5,FALSE)</f>
        <v>8.477959856</v>
      </c>
      <c r="U41" s="95">
        <f>VLOOKUP($D41,Résultats!$B$2:$AX$476,U$5,FALSE)</f>
        <v>11.33681488</v>
      </c>
      <c r="V41" s="95">
        <f>VLOOKUP($D41,Résultats!$B$2:$AX$476,V$5,FALSE)</f>
        <v>14.78632097</v>
      </c>
      <c r="W41" s="95">
        <f>VLOOKUP($D41,Résultats!$B$2:$AX$476,W$5,FALSE)</f>
        <v>18.425279280000002</v>
      </c>
      <c r="X41" s="45">
        <f>W41-'[1]Cibles THREEME'!$AJ12</f>
        <v>5.8396986436769005</v>
      </c>
    </row>
    <row r="42" spans="1:39" x14ac:dyDescent="0.25">
      <c r="A42" s="3"/>
      <c r="B42" s="314"/>
      <c r="C42" s="3" t="s">
        <v>10</v>
      </c>
      <c r="D42" s="3" t="s">
        <v>410</v>
      </c>
      <c r="E42" s="16">
        <f>VLOOKUP($D42,Résultats!$B$2:$AX$476,E$5,FALSE)</f>
        <v>6.9089783700000004E-2</v>
      </c>
      <c r="F42" s="16">
        <f>VLOOKUP($D42,Résultats!$B$2:$AX$476,F$5,FALSE)</f>
        <v>0.91504074550000003</v>
      </c>
      <c r="G42" s="22">
        <f>VLOOKUP($D42,Résultats!$B$2:$AX$476,G$5,FALSE)</f>
        <v>1.210189067</v>
      </c>
      <c r="H42" s="16">
        <f>VLOOKUP($D42,Résultats!$B$2:$AX$476,H$5,FALSE)</f>
        <v>1.3027016629999999</v>
      </c>
      <c r="I42" s="86">
        <f>VLOOKUP($D42,Résultats!$B$2:$AX$476,I$5,FALSE)</f>
        <v>1.405945564</v>
      </c>
      <c r="J42" s="22">
        <f>VLOOKUP($D42,Résultats!$B$2:$AX$476,J$5,FALSE)</f>
        <v>1.4665488369999999</v>
      </c>
      <c r="K42" s="16">
        <f>VLOOKUP($D42,Résultats!$B$2:$AX$476,K$5,FALSE)</f>
        <v>1.5165251829999999</v>
      </c>
      <c r="L42" s="16">
        <f>VLOOKUP($D42,Résultats!$B$2:$AX$476,L$5,FALSE)</f>
        <v>1.5574211769999999</v>
      </c>
      <c r="M42" s="16">
        <f>VLOOKUP($D42,Résultats!$B$2:$AX$476,M$5,FALSE)</f>
        <v>1.652859885</v>
      </c>
      <c r="N42" s="86">
        <f>VLOOKUP($D42,Résultats!$B$2:$AX$476,N$5,FALSE)</f>
        <v>1.935845684</v>
      </c>
      <c r="O42" s="22">
        <f>VLOOKUP($D42,Résultats!$B$2:$AX$476,O$5,FALSE)</f>
        <v>2.3226293710000001</v>
      </c>
      <c r="P42" s="16">
        <f>VLOOKUP($D42,Résultats!$B$2:$AX$476,P$5,FALSE)</f>
        <v>2.6919180580000002</v>
      </c>
      <c r="Q42" s="16">
        <f>VLOOKUP($D42,Résultats!$B$2:$AX$476,Q$5,FALSE)</f>
        <v>3.043693771</v>
      </c>
      <c r="R42" s="16">
        <f>VLOOKUP($D42,Résultats!$B$2:$AX$476,R$5,FALSE)</f>
        <v>3.3727356450000001</v>
      </c>
      <c r="S42" s="86">
        <f>VLOOKUP($D42,Résultats!$B$2:$AX$476,S$5,FALSE)</f>
        <v>3.6915227380000002</v>
      </c>
      <c r="T42" s="95">
        <f>VLOOKUP($D42,Résultats!$B$2:$AX$476,T$5,FALSE)</f>
        <v>5.4701080370000001</v>
      </c>
      <c r="U42" s="95">
        <f>VLOOKUP($D42,Résultats!$B$2:$AX$476,U$5,FALSE)</f>
        <v>6.6669009380000004</v>
      </c>
      <c r="V42" s="95">
        <f>VLOOKUP($D42,Résultats!$B$2:$AX$476,V$5,FALSE)</f>
        <v>8.2543697970000007</v>
      </c>
      <c r="W42" s="95">
        <f>VLOOKUP($D42,Résultats!$B$2:$AX$476,W$5,FALSE)</f>
        <v>9.58129119</v>
      </c>
      <c r="X42" s="45">
        <f>W42-'[1]Cibles THREEME'!$AJ13</f>
        <v>2.1529368715122468</v>
      </c>
      <c r="Z42" s="60" t="s">
        <v>485</v>
      </c>
    </row>
    <row r="43" spans="1:39" x14ac:dyDescent="0.25">
      <c r="A43" s="3"/>
      <c r="B43" s="314"/>
      <c r="C43" s="3" t="s">
        <v>11</v>
      </c>
      <c r="D43" s="3" t="s">
        <v>411</v>
      </c>
      <c r="E43" s="16">
        <f>VLOOKUP($D43,Résultats!$B$2:$AX$476,E$5,FALSE)</f>
        <v>3.4538545680000001</v>
      </c>
      <c r="F43" s="16">
        <f>VLOOKUP($D43,Résultats!$B$2:$AX$476,F$5,FALSE)</f>
        <v>2.5371584309999999</v>
      </c>
      <c r="G43" s="22">
        <f>VLOOKUP($D43,Résultats!$B$2:$AX$476,G$5,FALSE)</f>
        <v>3.3555242299999999</v>
      </c>
      <c r="H43" s="16">
        <f>VLOOKUP($D43,Résultats!$B$2:$AX$476,H$5,FALSE)</f>
        <v>3.6120364290000002</v>
      </c>
      <c r="I43" s="86">
        <f>VLOOKUP($D43,Résultats!$B$2:$AX$476,I$5,FALSE)</f>
        <v>3.8983036100000001</v>
      </c>
      <c r="J43" s="22">
        <f>VLOOKUP($D43,Résultats!$B$2:$AX$476,J$5,FALSE)</f>
        <v>4.0663399570000003</v>
      </c>
      <c r="K43" s="16">
        <f>VLOOKUP($D43,Résultats!$B$2:$AX$476,K$5,FALSE)</f>
        <v>4.2049107350000003</v>
      </c>
      <c r="L43" s="16">
        <f>VLOOKUP($D43,Résultats!$B$2:$AX$476,L$5,FALSE)</f>
        <v>4.3183041739999997</v>
      </c>
      <c r="M43" s="16">
        <f>VLOOKUP($D43,Résultats!$B$2:$AX$476,M$5,FALSE)</f>
        <v>4.0836160660000003</v>
      </c>
      <c r="N43" s="86">
        <f>VLOOKUP($D43,Résultats!$B$2:$AX$476,N$5,FALSE)</f>
        <v>4.2395597839999999</v>
      </c>
      <c r="O43" s="22">
        <f>VLOOKUP($D43,Résultats!$B$2:$AX$476,O$5,FALSE)</f>
        <v>4.3011572850000004</v>
      </c>
      <c r="P43" s="16">
        <f>VLOOKUP($D43,Résultats!$B$2:$AX$476,P$5,FALSE)</f>
        <v>4.3198310190000004</v>
      </c>
      <c r="Q43" s="16">
        <f>VLOOKUP($D43,Résultats!$B$2:$AX$476,Q$5,FALSE)</f>
        <v>4.3107331850000001</v>
      </c>
      <c r="R43" s="16">
        <f>VLOOKUP($D43,Résultats!$B$2:$AX$476,R$5,FALSE)</f>
        <v>4.2868570659999996</v>
      </c>
      <c r="S43" s="86">
        <f>VLOOKUP($D43,Résultats!$B$2:$AX$476,S$5,FALSE)</f>
        <v>4.2560518849999998</v>
      </c>
      <c r="T43" s="95">
        <f>VLOOKUP($D43,Résultats!$B$2:$AX$476,T$5,FALSE)</f>
        <v>4.3780038040000004</v>
      </c>
      <c r="U43" s="95">
        <f>VLOOKUP($D43,Résultats!$B$2:$AX$476,U$5,FALSE)</f>
        <v>4.1333759800000003</v>
      </c>
      <c r="V43" s="95">
        <f>VLOOKUP($D43,Résultats!$B$2:$AX$476,V$5,FALSE)</f>
        <v>4.2410307500000002</v>
      </c>
      <c r="W43" s="95">
        <f>VLOOKUP($D43,Résultats!$B$2:$AX$476,W$5,FALSE)</f>
        <v>4.2420661150000001</v>
      </c>
      <c r="X43" s="45">
        <f>W43-'[1]Cibles THREEME'!$AJ14</f>
        <v>0.37566858037727657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15"/>
      <c r="C44" s="7" t="s">
        <v>12</v>
      </c>
      <c r="D44" s="3" t="s">
        <v>412</v>
      </c>
      <c r="E44" s="17">
        <f>VLOOKUP($D44,Résultats!$B$2:$AX$476,E$5,FALSE)</f>
        <v>0.22373855049999999</v>
      </c>
      <c r="F44" s="17">
        <f>VLOOKUP($D44,Résultats!$B$2:$AX$476,F$5,FALSE)</f>
        <v>0.63408088429999998</v>
      </c>
      <c r="G44" s="88">
        <f>VLOOKUP($D44,Résultats!$B$2:$AX$476,G$5,FALSE)</f>
        <v>0.53843256390000005</v>
      </c>
      <c r="H44" s="17">
        <f>VLOOKUP($D44,Résultats!$B$2:$AX$476,H$5,FALSE)</f>
        <v>0.49963488719999999</v>
      </c>
      <c r="I44" s="89">
        <f>VLOOKUP($D44,Résultats!$B$2:$AX$476,I$5,FALSE)</f>
        <v>0.46338123889999999</v>
      </c>
      <c r="J44" s="88">
        <f>VLOOKUP($D44,Résultats!$B$2:$AX$476,J$5,FALSE)</f>
        <v>0.60366681109999998</v>
      </c>
      <c r="K44" s="17">
        <f>VLOOKUP($D44,Résultats!$B$2:$AX$476,K$5,FALSE)</f>
        <v>0.73282558279999999</v>
      </c>
      <c r="L44" s="17">
        <f>VLOOKUP($D44,Résultats!$B$2:$AX$476,L$5,FALSE)</f>
        <v>0.85076740480000002</v>
      </c>
      <c r="M44" s="17">
        <f>VLOOKUP($D44,Résultats!$B$2:$AX$476,M$5,FALSE)</f>
        <v>0.66608230989999995</v>
      </c>
      <c r="N44" s="89">
        <f>VLOOKUP($D44,Résultats!$B$2:$AX$476,N$5,FALSE)</f>
        <v>0.69346825820000002</v>
      </c>
      <c r="O44" s="88">
        <f>VLOOKUP($D44,Résultats!$B$2:$AX$476,O$5,FALSE)</f>
        <v>0.68774340730000005</v>
      </c>
      <c r="P44" s="17">
        <f>VLOOKUP($D44,Résultats!$B$2:$AX$476,P$5,FALSE)</f>
        <v>0.67490476290000001</v>
      </c>
      <c r="Q44" s="17">
        <f>VLOOKUP($D44,Résultats!$B$2:$AX$476,Q$5,FALSE)</f>
        <v>0.65773637380000005</v>
      </c>
      <c r="R44" s="17">
        <f>VLOOKUP($D44,Résultats!$B$2:$AX$476,R$5,FALSE)</f>
        <v>0.63838948640000004</v>
      </c>
      <c r="S44" s="89">
        <f>VLOOKUP($D44,Résultats!$B$2:$AX$476,S$5,FALSE)</f>
        <v>0.61822880540000003</v>
      </c>
      <c r="T44" s="97">
        <f>VLOOKUP($D44,Résultats!$B$2:$AX$476,T$5,FALSE)</f>
        <v>0.74376363040000004</v>
      </c>
      <c r="U44" s="97">
        <f>VLOOKUP($D44,Résultats!$B$2:$AX$476,U$5,FALSE)</f>
        <v>0.91996499030000001</v>
      </c>
      <c r="V44" s="97">
        <f>VLOOKUP($D44,Résultats!$B$2:$AX$476,V$5,FALSE)</f>
        <v>0.96185169599999998</v>
      </c>
      <c r="W44" s="97">
        <f>VLOOKUP($D44,Résultats!$B$2:$AX$476,W$5,FALSE)</f>
        <v>1.0173224430000001</v>
      </c>
      <c r="X44" s="45">
        <f>W44-'[1]Cibles THREEME'!$AJ15</f>
        <v>0.70679287722715145</v>
      </c>
      <c r="Z44" s="197" t="s">
        <v>486</v>
      </c>
      <c r="AA44" s="16">
        <f>I36</f>
        <v>38.000342216599996</v>
      </c>
      <c r="AB44" s="16">
        <f>S36</f>
        <v>42.162173306</v>
      </c>
      <c r="AC44" s="86">
        <f>W36</f>
        <v>49.365701022560003</v>
      </c>
    </row>
    <row r="45" spans="1:39" x14ac:dyDescent="0.25">
      <c r="A45" s="3"/>
      <c r="B45" s="313" t="s">
        <v>53</v>
      </c>
      <c r="C45" s="5" t="s">
        <v>1</v>
      </c>
      <c r="D45" s="2" t="s">
        <v>413</v>
      </c>
      <c r="E45" s="6">
        <f>SUM(E46:E51)</f>
        <v>37.3719999327</v>
      </c>
      <c r="F45" s="6">
        <f>SUM(F46:F51)</f>
        <v>35.020382240700002</v>
      </c>
      <c r="G45" s="84">
        <f t="shared" ref="G45:R45" si="11">SUM(G46:G51)</f>
        <v>34.334187063000002</v>
      </c>
      <c r="H45" s="6">
        <f t="shared" si="11"/>
        <v>33.315965040199998</v>
      </c>
      <c r="I45" s="85">
        <f t="shared" si="11"/>
        <v>32.428807752200001</v>
      </c>
      <c r="J45" s="84">
        <f t="shared" si="11"/>
        <v>31.9194708078</v>
      </c>
      <c r="K45" s="6">
        <f t="shared" si="11"/>
        <v>31.763118611599999</v>
      </c>
      <c r="L45" s="6">
        <f t="shared" si="11"/>
        <v>31.735181593699998</v>
      </c>
      <c r="M45" s="6">
        <f t="shared" si="11"/>
        <v>30.045612275</v>
      </c>
      <c r="N45" s="85">
        <f t="shared" si="11"/>
        <v>28.170541717699997</v>
      </c>
      <c r="O45" s="84">
        <f t="shared" si="11"/>
        <v>26.753823046699999</v>
      </c>
      <c r="P45" s="6">
        <f t="shared" si="11"/>
        <v>25.651097890100001</v>
      </c>
      <c r="Q45" s="6">
        <f t="shared" si="11"/>
        <v>24.743226632899997</v>
      </c>
      <c r="R45" s="6">
        <f t="shared" si="11"/>
        <v>23.909105076199999</v>
      </c>
      <c r="S45" s="85">
        <f>SUM(S46:S51)</f>
        <v>23.108032470599998</v>
      </c>
      <c r="T45" s="94">
        <f>SUM(T46:T51)</f>
        <v>21.240409996699995</v>
      </c>
      <c r="U45" s="94">
        <f>SUM(U46:U51)</f>
        <v>20.4628738782</v>
      </c>
      <c r="V45" s="94">
        <f>SUM(V46:V51)</f>
        <v>19.856864582899998</v>
      </c>
      <c r="W45" s="94">
        <f>SUM(W46:W51)</f>
        <v>19.28006654</v>
      </c>
      <c r="X45" s="3"/>
      <c r="Z45" s="197" t="s">
        <v>487</v>
      </c>
      <c r="AA45" s="16">
        <f>SUM(I47,I49:I51)</f>
        <v>9.8819937592000002</v>
      </c>
      <c r="AB45" s="16">
        <f>S47+SUM(S49:S51)</f>
        <v>10.660994393599999</v>
      </c>
      <c r="AC45" s="86">
        <f>W47+SUM(W49:W51)</f>
        <v>11.267600840899998</v>
      </c>
    </row>
    <row r="46" spans="1:39" x14ac:dyDescent="0.25">
      <c r="A46" s="3"/>
      <c r="B46" s="314"/>
      <c r="C46" s="3" t="s">
        <v>13</v>
      </c>
      <c r="D46" s="3" t="s">
        <v>414</v>
      </c>
      <c r="E46" s="16">
        <f>VLOOKUP($D46,Résultats!$B$2:$AX$476,E$5,FALSE)</f>
        <v>34.363901800000001</v>
      </c>
      <c r="F46" s="16">
        <f>VLOOKUP($D46,Résultats!$B$2:$AX$476,F$5,FALSE)</f>
        <v>24.486950669999999</v>
      </c>
      <c r="G46" s="22">
        <f>VLOOKUP($D46,Résultats!$B$2:$AX$476,G$5,FALSE)</f>
        <v>23.701764560000001</v>
      </c>
      <c r="H46" s="16">
        <f>VLOOKUP($D46,Résultats!$B$2:$AX$476,H$5,FALSE)</f>
        <v>22.900439720000001</v>
      </c>
      <c r="I46" s="86">
        <f>VLOOKUP($D46,Résultats!$B$2:$AX$476,I$5,FALSE)</f>
        <v>22.195006190000001</v>
      </c>
      <c r="J46" s="22">
        <f>VLOOKUP($D46,Résultats!$B$2:$AX$476,J$5,FALSE)</f>
        <v>21.746275130000001</v>
      </c>
      <c r="K46" s="16">
        <f>VLOOKUP($D46,Résultats!$B$2:$AX$476,K$5,FALSE)</f>
        <v>21.542132509999998</v>
      </c>
      <c r="L46" s="16">
        <f>VLOOKUP($D46,Résultats!$B$2:$AX$476,L$5,FALSE)</f>
        <v>21.427603479999998</v>
      </c>
      <c r="M46" s="16">
        <f>VLOOKUP($D46,Résultats!$B$2:$AX$476,M$5,FALSE)</f>
        <v>17.92813065</v>
      </c>
      <c r="N46" s="86">
        <f>VLOOKUP($D46,Résultats!$B$2:$AX$476,N$5,FALSE)</f>
        <v>16.22062249</v>
      </c>
      <c r="O46" s="22">
        <f>VLOOKUP($D46,Résultats!$B$2:$AX$476,O$5,FALSE)</f>
        <v>14.71478143</v>
      </c>
      <c r="P46" s="16">
        <f>VLOOKUP($D46,Résultats!$B$2:$AX$476,P$5,FALSE)</f>
        <v>13.44072106</v>
      </c>
      <c r="Q46" s="16">
        <f>VLOOKUP($D46,Résultats!$B$2:$AX$476,Q$5,FALSE)</f>
        <v>12.31531277</v>
      </c>
      <c r="R46" s="16">
        <f>VLOOKUP($D46,Résultats!$B$2:$AX$476,R$5,FALSE)</f>
        <v>11.30019716</v>
      </c>
      <c r="S46" s="86">
        <f>VLOOKUP($D46,Résultats!$B$2:$AX$476,S$5,FALSE)</f>
        <v>10.33618291</v>
      </c>
      <c r="T46" s="95">
        <f>VLOOKUP($D46,Résultats!$B$2:$AX$476,T$5,FALSE)</f>
        <v>6.9040677480000001</v>
      </c>
      <c r="U46" s="95">
        <f>VLOOKUP($D46,Résultats!$B$2:$AX$476,U$5,FALSE)</f>
        <v>4.196985711</v>
      </c>
      <c r="V46" s="95">
        <f>VLOOKUP($D46,Résultats!$B$2:$AX$476,V$5,FALSE)</f>
        <v>2.3388612719999999</v>
      </c>
      <c r="W46" s="95">
        <f>VLOOKUP($D46,Résultats!$B$2:$AX$476,W$5,FALSE)</f>
        <v>0.11905639210000001</v>
      </c>
      <c r="X46" s="45">
        <f>W46-'[1]Cibles THREEME'!$AJ17</f>
        <v>-1.2780034185217755</v>
      </c>
      <c r="Z46" s="197" t="s">
        <v>488</v>
      </c>
      <c r="AA46" s="16">
        <f>I46+I48</f>
        <v>22.546813993000001</v>
      </c>
      <c r="AB46" s="16">
        <f>S46+S48</f>
        <v>12.447038077</v>
      </c>
      <c r="AC46" s="86">
        <f>W46+W48</f>
        <v>8.0124656990999998</v>
      </c>
    </row>
    <row r="47" spans="1:39" x14ac:dyDescent="0.25">
      <c r="A47" s="3"/>
      <c r="B47" s="314"/>
      <c r="C47" s="3" t="s">
        <v>14</v>
      </c>
      <c r="D47" s="3" t="s">
        <v>415</v>
      </c>
      <c r="E47" s="16">
        <f>VLOOKUP($D47,Résultats!$B$2:$AX$476,E$5,FALSE)</f>
        <v>1.608608627</v>
      </c>
      <c r="F47" s="16">
        <f>VLOOKUP($D47,Résultats!$B$2:$AX$476,F$5,FALSE)</f>
        <v>6.4227475160000003</v>
      </c>
      <c r="G47" s="22">
        <f>VLOOKUP($D47,Résultats!$B$2:$AX$476,G$5,FALSE)</f>
        <v>6.5152727759999998</v>
      </c>
      <c r="H47" s="16">
        <f>VLOOKUP($D47,Résultats!$B$2:$AX$476,H$5,FALSE)</f>
        <v>6.3924324969999997</v>
      </c>
      <c r="I47" s="86">
        <f>VLOOKUP($D47,Résultats!$B$2:$AX$476,I$5,FALSE)</f>
        <v>6.2905917139999996</v>
      </c>
      <c r="J47" s="22">
        <f>VLOOKUP($D47,Résultats!$B$2:$AX$476,J$5,FALSE)</f>
        <v>6.3927469290000003</v>
      </c>
      <c r="K47" s="16">
        <f>VLOOKUP($D47,Résultats!$B$2:$AX$476,K$5,FALSE)</f>
        <v>6.5573583160000002</v>
      </c>
      <c r="L47" s="16">
        <f>VLOOKUP($D47,Résultats!$B$2:$AX$476,L$5,FALSE)</f>
        <v>6.7434211590000004</v>
      </c>
      <c r="M47" s="16">
        <f>VLOOKUP($D47,Résultats!$B$2:$AX$476,M$5,FALSE)</f>
        <v>6.1642143779999996</v>
      </c>
      <c r="N47" s="86">
        <f>VLOOKUP($D47,Résultats!$B$2:$AX$476,N$5,FALSE)</f>
        <v>5.7760512430000004</v>
      </c>
      <c r="O47" s="22">
        <f>VLOOKUP($D47,Résultats!$B$2:$AX$476,O$5,FALSE)</f>
        <v>5.5012178709999997</v>
      </c>
      <c r="P47" s="16">
        <f>VLOOKUP($D47,Résultats!$B$2:$AX$476,P$5,FALSE)</f>
        <v>5.2896092140000004</v>
      </c>
      <c r="Q47" s="16">
        <f>VLOOKUP($D47,Résultats!$B$2:$AX$476,Q$5,FALSE)</f>
        <v>5.1171264829999998</v>
      </c>
      <c r="R47" s="16">
        <f>VLOOKUP($D47,Résultats!$B$2:$AX$476,R$5,FALSE)</f>
        <v>4.9644745500000003</v>
      </c>
      <c r="S47" s="86">
        <f>VLOOKUP($D47,Résultats!$B$2:$AX$476,S$5,FALSE)</f>
        <v>4.8175108279999996</v>
      </c>
      <c r="T47" s="95">
        <f>VLOOKUP($D47,Résultats!$B$2:$AX$476,T$5,FALSE)</f>
        <v>4.1859491159999997</v>
      </c>
      <c r="U47" s="95">
        <f>VLOOKUP($D47,Résultats!$B$2:$AX$476,U$5,FALSE)</f>
        <v>3.850576786</v>
      </c>
      <c r="V47" s="95">
        <f>VLOOKUP($D47,Résultats!$B$2:$AX$476,V$5,FALSE)</f>
        <v>3.5891666710000001</v>
      </c>
      <c r="W47" s="95">
        <f>VLOOKUP($D47,Résultats!$B$2:$AX$476,W$5,FALSE)</f>
        <v>3.431023443</v>
      </c>
      <c r="X47" s="45">
        <f>W47-'[1]Cibles THREEME'!$AJ18</f>
        <v>-7.0016293585308782</v>
      </c>
      <c r="Z47" s="197" t="s">
        <v>489</v>
      </c>
      <c r="AA47" s="16">
        <f>I33</f>
        <v>64.501752654000001</v>
      </c>
      <c r="AB47" s="16">
        <f>S33</f>
        <v>49.366772371000003</v>
      </c>
      <c r="AC47" s="86">
        <f>W33</f>
        <v>29.14665463</v>
      </c>
    </row>
    <row r="48" spans="1:39" x14ac:dyDescent="0.25">
      <c r="A48" s="3"/>
      <c r="B48" s="314"/>
      <c r="C48" s="3" t="s">
        <v>15</v>
      </c>
      <c r="D48" s="3" t="s">
        <v>416</v>
      </c>
      <c r="E48" s="16">
        <f>VLOOKUP($D48,Résultats!$B$2:$AX$476,E$5,FALSE)</f>
        <v>0.2010760784</v>
      </c>
      <c r="F48" s="16">
        <f>VLOOKUP($D48,Résultats!$B$2:$AX$476,F$5,FALSE)</f>
        <v>0.1085503308</v>
      </c>
      <c r="G48" s="22">
        <f>VLOOKUP($D48,Résultats!$B$2:$AX$476,G$5,FALSE)</f>
        <v>0.26634426890000001</v>
      </c>
      <c r="H48" s="16">
        <f>VLOOKUP($D48,Résultats!$B$2:$AX$476,H$5,FALSE)</f>
        <v>0.30998524620000001</v>
      </c>
      <c r="I48" s="86">
        <f>VLOOKUP($D48,Résultats!$B$2:$AX$476,I$5,FALSE)</f>
        <v>0.35180780299999997</v>
      </c>
      <c r="J48" s="22">
        <f>VLOOKUP($D48,Résultats!$B$2:$AX$476,J$5,FALSE)</f>
        <v>0.3239318632</v>
      </c>
      <c r="K48" s="16">
        <f>VLOOKUP($D48,Résultats!$B$2:$AX$476,K$5,FALSE)</f>
        <v>0.30055445800000002</v>
      </c>
      <c r="L48" s="16">
        <f>VLOOKUP($D48,Résultats!$B$2:$AX$476,L$5,FALSE)</f>
        <v>0.27895485749999999</v>
      </c>
      <c r="M48" s="16">
        <f>VLOOKUP($D48,Résultats!$B$2:$AX$476,M$5,FALSE)</f>
        <v>0.88915288240000001</v>
      </c>
      <c r="N48" s="86">
        <f>VLOOKUP($D48,Résultats!$B$2:$AX$476,N$5,FALSE)</f>
        <v>1.009333389</v>
      </c>
      <c r="O48" s="22">
        <f>VLOOKUP($D48,Résultats!$B$2:$AX$476,O$5,FALSE)</f>
        <v>1.2673174199999999</v>
      </c>
      <c r="P48" s="16">
        <f>VLOOKUP($D48,Résultats!$B$2:$AX$476,P$5,FALSE)</f>
        <v>1.513742135</v>
      </c>
      <c r="Q48" s="16">
        <f>VLOOKUP($D48,Résultats!$B$2:$AX$476,Q$5,FALSE)</f>
        <v>1.7508385479999999</v>
      </c>
      <c r="R48" s="16">
        <f>VLOOKUP($D48,Résultats!$B$2:$AX$476,R$5,FALSE)</f>
        <v>1.9367510670000001</v>
      </c>
      <c r="S48" s="86">
        <f>VLOOKUP($D48,Résultats!$B$2:$AX$476,S$5,FALSE)</f>
        <v>2.110855167</v>
      </c>
      <c r="T48" s="95">
        <f>VLOOKUP($D48,Résultats!$B$2:$AX$476,T$5,FALSE)</f>
        <v>3.6111087259999999</v>
      </c>
      <c r="U48" s="95">
        <f>VLOOKUP($D48,Résultats!$B$2:$AX$476,U$5,FALSE)</f>
        <v>5.2046056939999996</v>
      </c>
      <c r="V48" s="95">
        <f>VLOOKUP($D48,Résultats!$B$2:$AX$476,V$5,FALSE)</f>
        <v>6.3921565859999996</v>
      </c>
      <c r="W48" s="95">
        <f>VLOOKUP($D48,Résultats!$B$2:$AX$476,W$5,FALSE)</f>
        <v>7.8934093069999998</v>
      </c>
      <c r="X48" s="45">
        <f>W48-'[1]Cibles THREEME'!$AJ19</f>
        <v>-4.4076757325072196</v>
      </c>
      <c r="Z48" s="198" t="s">
        <v>42</v>
      </c>
      <c r="AA48" s="17">
        <f>I52</f>
        <v>2.362613037</v>
      </c>
      <c r="AB48" s="17">
        <f>S52</f>
        <v>1.773401869</v>
      </c>
      <c r="AC48" s="89">
        <f>W52</f>
        <v>2.4458283509999998</v>
      </c>
    </row>
    <row r="49" spans="1:29" x14ac:dyDescent="0.25">
      <c r="A49" s="3"/>
      <c r="B49" s="314"/>
      <c r="C49" s="3" t="s">
        <v>16</v>
      </c>
      <c r="D49" s="3" t="s">
        <v>417</v>
      </c>
      <c r="E49" s="16">
        <f>VLOOKUP($D49,Résultats!$B$2:$AX$476,E$5,FALSE)</f>
        <v>0.59518519209999998</v>
      </c>
      <c r="F49" s="16">
        <f>VLOOKUP($D49,Résultats!$B$2:$AX$476,F$5,FALSE)</f>
        <v>0.38528152869999999</v>
      </c>
      <c r="G49" s="22">
        <f>VLOOKUP($D49,Résultats!$B$2:$AX$476,G$5,FALSE)</f>
        <v>0.90461210849999996</v>
      </c>
      <c r="H49" s="16">
        <f>VLOOKUP($D49,Résultats!$B$2:$AX$476,H$5,FALSE)</f>
        <v>1.04758901</v>
      </c>
      <c r="I49" s="86">
        <f>VLOOKUP($D49,Résultats!$B$2:$AX$476,I$5,FALSE)</f>
        <v>1.1846783670000001</v>
      </c>
      <c r="J49" s="22">
        <f>VLOOKUP($D49,Résultats!$B$2:$AX$476,J$5,FALSE)</f>
        <v>1.0200243090000001</v>
      </c>
      <c r="K49" s="16">
        <f>VLOOKUP($D49,Résultats!$B$2:$AX$476,K$5,FALSE)</f>
        <v>0.87263781460000001</v>
      </c>
      <c r="L49" s="16">
        <f>VLOOKUP($D49,Résultats!$B$2:$AX$476,L$5,FALSE)</f>
        <v>0.73245619449999999</v>
      </c>
      <c r="M49" s="16">
        <f>VLOOKUP($D49,Résultats!$B$2:$AX$476,M$5,FALSE)</f>
        <v>0.90334235699999998</v>
      </c>
      <c r="N49" s="86">
        <f>VLOOKUP($D49,Résultats!$B$2:$AX$476,N$5,FALSE)</f>
        <v>0.88505060710000005</v>
      </c>
      <c r="O49" s="22">
        <f>VLOOKUP($D49,Résultats!$B$2:$AX$476,O$5,FALSE)</f>
        <v>0.87362342920000002</v>
      </c>
      <c r="P49" s="16">
        <f>VLOOKUP($D49,Résultats!$B$2:$AX$476,P$5,FALSE)</f>
        <v>0.86961707519999998</v>
      </c>
      <c r="Q49" s="16">
        <f>VLOOKUP($D49,Résultats!$B$2:$AX$476,Q$5,FALSE)</f>
        <v>0.86998492630000002</v>
      </c>
      <c r="R49" s="16">
        <f>VLOOKUP($D49,Résultats!$B$2:$AX$476,R$5,FALSE)</f>
        <v>0.86373990899999997</v>
      </c>
      <c r="S49" s="86">
        <f>VLOOKUP($D49,Résultats!$B$2:$AX$476,S$5,FALSE)</f>
        <v>0.8573236742</v>
      </c>
      <c r="T49" s="95">
        <f>VLOOKUP($D49,Résultats!$B$2:$AX$476,T$5,FALSE)</f>
        <v>0.76594372489999996</v>
      </c>
      <c r="U49" s="95">
        <f>VLOOKUP($D49,Résultats!$B$2:$AX$476,U$5,FALSE)</f>
        <v>0.76078697120000005</v>
      </c>
      <c r="V49" s="95">
        <f>VLOOKUP($D49,Résultats!$B$2:$AX$476,V$5,FALSE)</f>
        <v>0.72209650410000004</v>
      </c>
      <c r="W49" s="95">
        <f>VLOOKUP($D49,Résultats!$B$2:$AX$476,W$5,FALSE)</f>
        <v>0.72221300300000002</v>
      </c>
      <c r="X49" s="45">
        <f>W49-'[1]Cibles THREEME'!$AJ20</f>
        <v>2.3083267885885772E-2</v>
      </c>
      <c r="Z49" s="189" t="s">
        <v>521</v>
      </c>
      <c r="AA49" s="189">
        <f>SUM(AA44:AA48)</f>
        <v>137.29351565979999</v>
      </c>
      <c r="AB49" s="189">
        <f t="shared" ref="AB49:AC49" si="12">SUM(AB44:AB48)</f>
        <v>116.41038001659999</v>
      </c>
      <c r="AC49" s="189">
        <f t="shared" si="12"/>
        <v>100.23825054356001</v>
      </c>
    </row>
    <row r="50" spans="1:29" x14ac:dyDescent="0.25">
      <c r="A50" s="3"/>
      <c r="B50" s="314"/>
      <c r="C50" s="3" t="s">
        <v>17</v>
      </c>
      <c r="D50" s="3" t="s">
        <v>418</v>
      </c>
      <c r="E50" s="16">
        <f>VLOOKUP($D50,Résultats!$B$2:$AX$476,E$5,FALSE)</f>
        <v>0.2010760784</v>
      </c>
      <c r="F50" s="16">
        <f>VLOOKUP($D50,Résultats!$B$2:$AX$476,F$5,FALSE)</f>
        <v>0.1845424782</v>
      </c>
      <c r="G50" s="22">
        <f>VLOOKUP($D50,Résultats!$B$2:$AX$476,G$5,FALSE)</f>
        <v>0.26797670959999997</v>
      </c>
      <c r="H50" s="16">
        <f>VLOOKUP($D50,Résultats!$B$2:$AX$476,H$5,FALSE)</f>
        <v>0.28808430600000001</v>
      </c>
      <c r="I50" s="86">
        <f>VLOOKUP($D50,Résultats!$B$2:$AX$476,I$5,FALSE)</f>
        <v>0.30767159519999998</v>
      </c>
      <c r="J50" s="22">
        <f>VLOOKUP($D50,Résultats!$B$2:$AX$476,J$5,FALSE)</f>
        <v>0.29325720560000001</v>
      </c>
      <c r="K50" s="16">
        <f>VLOOKUP($D50,Résultats!$B$2:$AX$476,K$5,FALSE)</f>
        <v>0.28247866599999999</v>
      </c>
      <c r="L50" s="16">
        <f>VLOOKUP($D50,Résultats!$B$2:$AX$476,L$5,FALSE)</f>
        <v>0.27308339669999998</v>
      </c>
      <c r="M50" s="16">
        <f>VLOOKUP($D50,Résultats!$B$2:$AX$476,M$5,FALSE)</f>
        <v>0.41347445259999999</v>
      </c>
      <c r="N50" s="86">
        <f>VLOOKUP($D50,Résultats!$B$2:$AX$476,N$5,FALSE)</f>
        <v>0.42718696560000002</v>
      </c>
      <c r="O50" s="22">
        <f>VLOOKUP($D50,Résultats!$B$2:$AX$476,O$5,FALSE)</f>
        <v>0.44008785249999999</v>
      </c>
      <c r="P50" s="16">
        <f>VLOOKUP($D50,Résultats!$B$2:$AX$476,P$5,FALSE)</f>
        <v>0.45520996889999998</v>
      </c>
      <c r="Q50" s="16">
        <f>VLOOKUP($D50,Résultats!$B$2:$AX$476,Q$5,FALSE)</f>
        <v>0.47147050959999998</v>
      </c>
      <c r="R50" s="16">
        <f>VLOOKUP($D50,Résultats!$B$2:$AX$476,R$5,FALSE)</f>
        <v>0.48891263619999997</v>
      </c>
      <c r="S50" s="86">
        <f>VLOOKUP($D50,Résultats!$B$2:$AX$476,S$5,FALSE)</f>
        <v>0.50505907839999997</v>
      </c>
      <c r="T50" s="95">
        <f>VLOOKUP($D50,Résultats!$B$2:$AX$476,T$5,FALSE)</f>
        <v>0.65358782179999997</v>
      </c>
      <c r="U50" s="95">
        <f>VLOOKUP($D50,Résultats!$B$2:$AX$476,U$5,FALSE)</f>
        <v>0.701942913</v>
      </c>
      <c r="V50" s="95">
        <f>VLOOKUP($D50,Résultats!$B$2:$AX$476,V$5,FALSE)</f>
        <v>0.75038699480000004</v>
      </c>
      <c r="W50" s="95">
        <f>VLOOKUP($D50,Résultats!$B$2:$AX$476,W$5,FALSE)</f>
        <v>0.80400356490000002</v>
      </c>
      <c r="X50" s="45">
        <f>W50-'[1]Cibles THREEME'!$AJ21</f>
        <v>-0.13896030512405033</v>
      </c>
    </row>
    <row r="51" spans="1:29" x14ac:dyDescent="0.25">
      <c r="A51" s="3"/>
      <c r="B51" s="315"/>
      <c r="C51" s="7" t="s">
        <v>12</v>
      </c>
      <c r="D51" s="3" t="s">
        <v>419</v>
      </c>
      <c r="E51" s="17">
        <f>VLOOKUP($D51,Résultats!$B$2:$AX$476,E$5,FALSE)</f>
        <v>0.40215215679999999</v>
      </c>
      <c r="F51" s="17">
        <f>VLOOKUP($D51,Résultats!$B$2:$AX$476,F$5,FALSE)</f>
        <v>3.4323097169999999</v>
      </c>
      <c r="G51" s="88">
        <f>VLOOKUP($D51,Résultats!$B$2:$AX$476,G$5,FALSE)</f>
        <v>2.67821664</v>
      </c>
      <c r="H51" s="17">
        <f>VLOOKUP($D51,Résultats!$B$2:$AX$476,H$5,FALSE)</f>
        <v>2.3774342609999999</v>
      </c>
      <c r="I51" s="89">
        <f>VLOOKUP($D51,Résultats!$B$2:$AX$476,I$5,FALSE)</f>
        <v>2.0990520830000001</v>
      </c>
      <c r="J51" s="88">
        <f>VLOOKUP($D51,Résultats!$B$2:$AX$476,J$5,FALSE)</f>
        <v>2.1432353709999998</v>
      </c>
      <c r="K51" s="17">
        <f>VLOOKUP($D51,Résultats!$B$2:$AX$476,K$5,FALSE)</f>
        <v>2.2079568470000002</v>
      </c>
      <c r="L51" s="17">
        <f>VLOOKUP($D51,Résultats!$B$2:$AX$476,L$5,FALSE)</f>
        <v>2.2796625060000002</v>
      </c>
      <c r="M51" s="17">
        <f>VLOOKUP($D51,Résultats!$B$2:$AX$476,M$5,FALSE)</f>
        <v>3.7472975549999998</v>
      </c>
      <c r="N51" s="89">
        <f>VLOOKUP($D51,Résultats!$B$2:$AX$476,N$5,FALSE)</f>
        <v>3.8522970230000002</v>
      </c>
      <c r="O51" s="88">
        <f>VLOOKUP($D51,Résultats!$B$2:$AX$476,O$5,FALSE)</f>
        <v>3.9567950440000001</v>
      </c>
      <c r="P51" s="17">
        <f>VLOOKUP($D51,Résultats!$B$2:$AX$476,P$5,FALSE)</f>
        <v>4.0821984369999997</v>
      </c>
      <c r="Q51" s="17">
        <f>VLOOKUP($D51,Résultats!$B$2:$AX$476,Q$5,FALSE)</f>
        <v>4.2184933960000004</v>
      </c>
      <c r="R51" s="17">
        <f>VLOOKUP($D51,Résultats!$B$2:$AX$476,R$5,FALSE)</f>
        <v>4.3550297540000003</v>
      </c>
      <c r="S51" s="89">
        <f>VLOOKUP($D51,Résultats!$B$2:$AX$476,S$5,FALSE)</f>
        <v>4.4811008130000003</v>
      </c>
      <c r="T51" s="97">
        <f>VLOOKUP($D51,Résultats!$B$2:$AX$476,T$5,FALSE)</f>
        <v>5.1197528600000002</v>
      </c>
      <c r="U51" s="97">
        <f>VLOOKUP($D51,Résultats!$B$2:$AX$476,U$5,FALSE)</f>
        <v>5.7479758030000001</v>
      </c>
      <c r="V51" s="97">
        <f>VLOOKUP($D51,Résultats!$B$2:$AX$476,V$5,FALSE)</f>
        <v>6.0641965549999997</v>
      </c>
      <c r="W51" s="97">
        <f>VLOOKUP($D51,Résultats!$B$2:$AX$476,W$5,FALSE)</f>
        <v>6.3103608299999996</v>
      </c>
      <c r="X51" s="45">
        <f>W51-'[1]Cibles THREEME'!$AJ22</f>
        <v>-0.45095956153240913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4.6164405469999998</v>
      </c>
      <c r="G52" s="84">
        <f>VLOOKUP($D52,Résultats!$B$2:$AX$476,G$5,FALSE)</f>
        <v>2.848168823</v>
      </c>
      <c r="H52" s="6">
        <f>VLOOKUP($D52,Résultats!$B$2:$AX$476,H$5,FALSE)</f>
        <v>2.5598717440000001</v>
      </c>
      <c r="I52" s="85">
        <f>VLOOKUP($D52,Résultats!$B$2:$AX$476,I$5,FALSE)</f>
        <v>2.362613037</v>
      </c>
      <c r="J52" s="84">
        <f>VLOOKUP($D52,Résultats!$B$2:$AX$476,J$5,FALSE)</f>
        <v>2.3104714149999999</v>
      </c>
      <c r="K52" s="6">
        <f>VLOOKUP($D52,Résultats!$B$2:$AX$476,K$5,FALSE)</f>
        <v>2.3259604949999999</v>
      </c>
      <c r="L52" s="6">
        <f>VLOOKUP($D52,Résultats!$B$2:$AX$476,L$5,FALSE)</f>
        <v>2.37677512</v>
      </c>
      <c r="M52" s="6">
        <f>VLOOKUP($D52,Résultats!$B$2:$AX$476,M$5,FALSE)</f>
        <v>2.3866551120000001</v>
      </c>
      <c r="N52" s="85">
        <f>VLOOKUP($D52,Résultats!$B$2:$AX$476,N$5,FALSE)</f>
        <v>2.3008813529999999</v>
      </c>
      <c r="O52" s="84">
        <f>VLOOKUP($D52,Résultats!$B$2:$AX$476,O$5,FALSE)</f>
        <v>2.1922140539999999</v>
      </c>
      <c r="P52" s="6">
        <f>VLOOKUP($D52,Résultats!$B$2:$AX$476,P$5,FALSE)</f>
        <v>2.0772965330000002</v>
      </c>
      <c r="Q52" s="6">
        <f>VLOOKUP($D52,Résultats!$B$2:$AX$476,Q$5,FALSE)</f>
        <v>1.967336295</v>
      </c>
      <c r="R52" s="6">
        <f>VLOOKUP($D52,Résultats!$B$2:$AX$476,R$5,FALSE)</f>
        <v>1.8651880270000001</v>
      </c>
      <c r="S52" s="85">
        <f>VLOOKUP($D52,Résultats!$B$2:$AX$476,S$5,FALSE)</f>
        <v>1.773401869</v>
      </c>
      <c r="T52" s="94">
        <f>VLOOKUP($D52,Résultats!$B$2:$AX$476,T$5,FALSE)</f>
        <v>1.8342614740000001</v>
      </c>
      <c r="U52" s="94">
        <f>VLOOKUP($D52,Résultats!$B$2:$AX$476,U$5,FALSE)</f>
        <v>2.058217865</v>
      </c>
      <c r="V52" s="94">
        <f>VLOOKUP($D52,Résultats!$B$2:$AX$476,V$5,FALSE)</f>
        <v>2.2601472390000001</v>
      </c>
      <c r="W52" s="94">
        <f>VLOOKUP($D52,Résultats!$B$2:$AX$476,W$5,FALSE)</f>
        <v>2.4458283509999998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160.97938668130001</v>
      </c>
      <c r="F53" s="9">
        <f>F52+F45+F36+F33</f>
        <v>149.8998025317</v>
      </c>
      <c r="G53" s="23">
        <f t="shared" ref="G53:R53" si="13">G52+G45+G36+G33</f>
        <v>143.34655951399989</v>
      </c>
      <c r="H53" s="9">
        <f t="shared" si="13"/>
        <v>140.28201332769999</v>
      </c>
      <c r="I53" s="90">
        <f t="shared" si="13"/>
        <v>137.29351565979999</v>
      </c>
      <c r="J53" s="23">
        <f t="shared" si="13"/>
        <v>135.99267749979998</v>
      </c>
      <c r="K53" s="9">
        <f t="shared" si="13"/>
        <v>134.94001971</v>
      </c>
      <c r="L53" s="9">
        <f t="shared" si="13"/>
        <v>134.0687726509</v>
      </c>
      <c r="M53" s="9">
        <f t="shared" si="13"/>
        <v>132.7897457306</v>
      </c>
      <c r="N53" s="90">
        <f t="shared" si="13"/>
        <v>130.34210782240001</v>
      </c>
      <c r="O53" s="23">
        <f t="shared" si="13"/>
        <v>127.60048275139999</v>
      </c>
      <c r="P53" s="9">
        <f t="shared" si="13"/>
        <v>124.79559561560001</v>
      </c>
      <c r="Q53" s="9">
        <f t="shared" si="13"/>
        <v>122.02306539189999</v>
      </c>
      <c r="R53" s="9">
        <f t="shared" si="13"/>
        <v>119.2061446653</v>
      </c>
      <c r="S53" s="90">
        <f>S52+S45+S36+S33</f>
        <v>116.41038001659999</v>
      </c>
      <c r="T53" s="98">
        <f>T52+T45+T36+T33</f>
        <v>108.85882184947999</v>
      </c>
      <c r="U53" s="98">
        <f>U52+U45+U36+U33</f>
        <v>103.99617912324001</v>
      </c>
      <c r="V53" s="98">
        <f>V52+V45+V36+V33</f>
        <v>101.31744833958</v>
      </c>
      <c r="W53" s="98">
        <f>W52+W45+W36+W33</f>
        <v>100.23825054356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opLeftCell="A84" zoomScale="70" zoomScaleNormal="70" workbookViewId="0">
      <selection activeCell="J100" sqref="J100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42.637486899999999</v>
      </c>
      <c r="J11" s="8">
        <f>SUM(J12:J13)</f>
        <v>1.2410850355</v>
      </c>
      <c r="K11" s="8">
        <f>SUM(K12:K13)</f>
        <v>0.25120512298469999</v>
      </c>
      <c r="L11" s="96">
        <f>SUM(H11:K11)</f>
        <v>44.129777058484699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42.748696780825377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7.267406707154804E-2</v>
      </c>
      <c r="S11" s="142">
        <f>SUM(O11:R11)</f>
        <v>43.76608279974559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24.103235219999998</v>
      </c>
      <c r="J12" s="16">
        <f>VLOOKUP(F12,Résultats!$B$2:$AX$476,'T energie vecteurs'!F5,FALSE)</f>
        <v>3.0270977500000001E-2</v>
      </c>
      <c r="K12" s="16">
        <f>VLOOKUP(G12,Résultats!$B$2:$AX$476,'T energie vecteurs'!F5,FALSE)</f>
        <v>1.3040384700000001E-5</v>
      </c>
      <c r="L12" s="95">
        <f t="shared" ref="L12:L20" si="0">SUM(H12:K12)</f>
        <v>24.133519237884698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18.534251680000001</v>
      </c>
      <c r="J13" s="16">
        <f>VLOOKUP(F13,Résultats!$B$2:$AX$476,'T energie vecteurs'!F5,FALSE)</f>
        <v>1.210814058</v>
      </c>
      <c r="K13" s="16">
        <f>VLOOKUP(G13,Résultats!$B$2:$AX$476,'T energie vecteurs'!F5,FALSE)</f>
        <v>0.25119208259999998</v>
      </c>
      <c r="L13" s="95">
        <f t="shared" si="0"/>
        <v>19.9962578206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0.28498806799999998</v>
      </c>
      <c r="I14" s="8">
        <f>VLOOKUP(E14,Résultats!$B$2:$AX$476,'T energie vecteurs'!F5,FALSE)</f>
        <v>7.1515709860000003</v>
      </c>
      <c r="J14" s="8">
        <f>VLOOKUP(F14,Résultats!$B$2:$AX$476,'T energie vecteurs'!F5,FALSE)</f>
        <v>13.96593201</v>
      </c>
      <c r="K14" s="8">
        <f>VLOOKUP(G14,Résultats!$B$2:$AX$476,'T energie vecteurs'!F5,FALSE)+5</f>
        <v>20.162121169999999</v>
      </c>
      <c r="L14" s="96">
        <f>SUM(H14:K14)</f>
        <v>41.564612233999995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4.1519749560000001</v>
      </c>
      <c r="J15" s="8">
        <f>VLOOKUP(F15,Résultats!$B$2:$AX$476,'T energie vecteurs'!F5,FALSE)</f>
        <v>12.8071982</v>
      </c>
      <c r="K15" s="8">
        <f>VLOOKUP(G15,Résultats!$B$2:$AX$476,'T energie vecteurs'!F5,FALSE)</f>
        <v>8.1521604480000001</v>
      </c>
      <c r="L15" s="96">
        <f t="shared" si="0"/>
        <v>25.111333603999999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8.7461122445901367</v>
      </c>
      <c r="S15" s="142">
        <f t="shared" si="1"/>
        <v>24.506016758025968</v>
      </c>
    </row>
    <row r="16" spans="1:20" x14ac:dyDescent="0.25">
      <c r="C16" s="147" t="s">
        <v>23</v>
      </c>
      <c r="H16" s="8">
        <f>SUM(H17:H19)</f>
        <v>5.3163916232000004</v>
      </c>
      <c r="I16" s="8">
        <f>SUM(I17:I19)</f>
        <v>19.340327687999999</v>
      </c>
      <c r="J16" s="8">
        <f>SUM(J17:J19)</f>
        <v>10.8321999479</v>
      </c>
      <c r="K16" s="8">
        <f>SUM(K17:K19)</f>
        <v>13.156047405900001</v>
      </c>
      <c r="L16" s="96">
        <f>SUM(H16:K16)</f>
        <v>48.644966664999998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14.865720748941945</v>
      </c>
      <c r="Q16" s="28">
        <f t="shared" si="2"/>
        <v>10.069552160228</v>
      </c>
      <c r="R16" s="28">
        <f t="shared" si="2"/>
        <v>13.756399814544654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4.3314524790000002</v>
      </c>
      <c r="I17" s="16">
        <f>VLOOKUP(E17,Résultats!$B$2:$AX$476,'T energie vecteurs'!F5,FALSE)</f>
        <v>15.254253350000001</v>
      </c>
      <c r="J17" s="16">
        <f>VLOOKUP(F17,Résultats!$B$2:$AX$476,'T energie vecteurs'!F5,FALSE)</f>
        <v>10.53467642</v>
      </c>
      <c r="K17" s="16">
        <f>VLOOKUP(G17,Résultats!$B$2:$AX$476,'T energie vecteurs'!F5,FALSE)</f>
        <v>11.126873959999999</v>
      </c>
      <c r="L17" s="95">
        <f t="shared" si="0"/>
        <v>41.247256209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2.4127207489419455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12.654813573219924</v>
      </c>
      <c r="S17" s="95">
        <f t="shared" si="1"/>
        <v>26.186395747332696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0.98493914419999995</v>
      </c>
      <c r="I18" s="16">
        <f>VLOOKUP(E18,Résultats!$B$2:$AX$476,'T energie vecteurs'!F5,FALSE)</f>
        <v>1.864795859</v>
      </c>
      <c r="J18" s="16">
        <f>VLOOKUP(F18,Résultats!$B$2:$AX$476,'T energie vecteurs'!F5,FALSE)</f>
        <v>0</v>
      </c>
      <c r="K18" s="16">
        <f>VLOOKUP(G18,Résultats!$B$2:$AX$476,'T energie vecteurs'!F5,FALSE)</f>
        <v>1.7011518990000001</v>
      </c>
      <c r="L18" s="95">
        <f t="shared" si="0"/>
        <v>4.5508869022000003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2.221278479</v>
      </c>
      <c r="J19" s="16">
        <f>VLOOKUP(F19,Résultats!$B$2:$AX$476,'T energie vecteurs'!F5,FALSE)</f>
        <v>0.29752352789999997</v>
      </c>
      <c r="K19" s="16">
        <f>VLOOKUP(G19,Résultats!$B$2:$AX$476,'T energie vecteurs'!F5,FALSE)</f>
        <v>0.32802154690000002</v>
      </c>
      <c r="L19" s="95">
        <f t="shared" si="0"/>
        <v>2.8468235538000002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3.4936667755496749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0.24365267378081518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5.6013796912</v>
      </c>
      <c r="I20" s="9">
        <f>SUM(I11,I14:I16)</f>
        <v>73.281360530000001</v>
      </c>
      <c r="J20" s="9">
        <f>SUM(J11,J14:J16)</f>
        <v>38.846415193399999</v>
      </c>
      <c r="K20" s="9">
        <f>SUM(K11,K14:K16)</f>
        <v>41.7215341468847</v>
      </c>
      <c r="L20" s="98">
        <f t="shared" si="0"/>
        <v>159.45068956148469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70.798845361011772</v>
      </c>
      <c r="Q20" s="31">
        <f>Q11+Q14+Q15+Q16+Q19</f>
        <v>38.082514273546238</v>
      </c>
      <c r="R20" s="31">
        <f>R11+R14+R15+R16+R19</f>
        <v>44.651702506310876</v>
      </c>
      <c r="S20" s="144">
        <f>SUM(O20:R20)</f>
        <v>157.87874151958081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41.664623000000006</v>
      </c>
      <c r="J24" s="8">
        <f>SUM(J25:J26)</f>
        <v>1.4756603608000001</v>
      </c>
      <c r="K24" s="8">
        <f>SUM(K25:K26)</f>
        <v>0.29542253276800001</v>
      </c>
      <c r="L24" s="96">
        <f t="shared" ref="L24:L33" si="3">SUM(H24:K24)</f>
        <v>43.435705893568006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23.549550830000001</v>
      </c>
      <c r="J25" s="16">
        <f>VLOOKUP(F25,Résultats!$B$2:$AX$476,'T energie vecteurs'!I5,FALSE)</f>
        <v>0.1141071708</v>
      </c>
      <c r="K25" s="16">
        <f>VLOOKUP(G51,Résultats!$B$2:$AX$476,'T energie vecteurs'!I5,FALSE)</f>
        <v>1.9019868E-5</v>
      </c>
      <c r="L25" s="95">
        <f t="shared" si="3"/>
        <v>23.663677020668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18.115072170000001</v>
      </c>
      <c r="J26" s="16">
        <f>VLOOKUP(F26,Résultats!$B$2:$AX$476,'T energie vecteurs'!I5,FALSE)</f>
        <v>1.36155319</v>
      </c>
      <c r="K26" s="16">
        <f>VLOOKUP(G26,Résultats!$B$2:$AX$476,'T energie vecteurs'!I5,FALSE)</f>
        <v>0.2954035129</v>
      </c>
      <c r="L26" s="95">
        <f t="shared" si="3"/>
        <v>19.772028872899998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0.25018574609999999</v>
      </c>
      <c r="I27" s="8">
        <f>VLOOKUP(E27,Résultats!$B$2:$AX$476,'T energie vecteurs'!I5,FALSE)</f>
        <v>6.1103005320000001</v>
      </c>
      <c r="J27" s="8">
        <f>VLOOKUP(F27,Résultats!$B$2:$AX$476,'T energie vecteurs'!I5,FALSE)</f>
        <v>14.572689889999999</v>
      </c>
      <c r="K27" s="8">
        <f>VLOOKUP(G27,Résultats!$B$2:$AX$476,'T energie vecteurs'!I5,FALSE)+6</f>
        <v>19.467900569999998</v>
      </c>
      <c r="L27" s="96">
        <f t="shared" si="3"/>
        <v>40.401076738099995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3.0672585570000002</v>
      </c>
      <c r="J28" s="8">
        <f>VLOOKUP(F28,Résultats!$B$2:$AX$476,'T energie vecteurs'!I5,FALSE)</f>
        <v>12.157769330000001</v>
      </c>
      <c r="K28" s="8">
        <f>VLOOKUP(G28,Résultats!$B$2:$AX$476,'T energie vecteurs'!I5,FALSE)</f>
        <v>6.8144642119999999</v>
      </c>
      <c r="L28" s="96">
        <f t="shared" si="3"/>
        <v>22.039492099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3.0035370559999999</v>
      </c>
      <c r="I29" s="8">
        <f>SUM(I30:I32)</f>
        <v>15.569349976</v>
      </c>
      <c r="J29" s="8">
        <f>SUM(J30:J32)</f>
        <v>9.7942226150000007</v>
      </c>
      <c r="K29" s="8">
        <f>SUM(K30:K32)</f>
        <v>13.821185367299998</v>
      </c>
      <c r="L29" s="96">
        <f t="shared" si="3"/>
        <v>42.188295014299996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2.1124272909999999</v>
      </c>
      <c r="I30" s="16">
        <f>VLOOKUP(E30,Résultats!$B$2:$AX$476,'T energie vecteurs'!I5,FALSE)</f>
        <v>11.428032419999999</v>
      </c>
      <c r="J30" s="16">
        <f>VLOOKUP(F30,Résultats!$B$2:$AX$476,'T energie vecteurs'!I5,FALSE)</f>
        <v>9.4967623830000001</v>
      </c>
      <c r="K30" s="16">
        <f>VLOOKUP(G30,Résultats!$B$2:$AX$476,'T energie vecteurs'!I5,FALSE)</f>
        <v>11.54803317</v>
      </c>
      <c r="L30" s="95">
        <f t="shared" si="3"/>
        <v>34.585255263999997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0.89110976500000005</v>
      </c>
      <c r="I31" s="16">
        <f>VLOOKUP(E31,Résultats!$B$2:$AX$476,'T energie vecteurs'!I5,FALSE)</f>
        <v>1.909779407</v>
      </c>
      <c r="J31" s="16">
        <f>VLOOKUP(F31,Résultats!$B$2:$AX$476,'T energie vecteurs'!I5,FALSE)</f>
        <v>0</v>
      </c>
      <c r="K31" s="16">
        <f>VLOOKUP(G31,Résultats!$B$2:$AX$476,'T energie vecteurs'!I5,FALSE)</f>
        <v>1.9701649269999999</v>
      </c>
      <c r="L31" s="95">
        <f t="shared" si="3"/>
        <v>4.7710540990000005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2.2315381489999999</v>
      </c>
      <c r="J32" s="16">
        <f>VLOOKUP(F32,Résultats!$B$2:$AX$476,'T energie vecteurs'!I5,FALSE)</f>
        <v>0.29746023199999999</v>
      </c>
      <c r="K32" s="16">
        <f>VLOOKUP(G32,Résultats!$B$2:$AX$476,'T energie vecteurs'!I5,FALSE)</f>
        <v>0.3029872703</v>
      </c>
      <c r="L32" s="95">
        <f t="shared" si="3"/>
        <v>2.8319856513000001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3.2537228021</v>
      </c>
      <c r="I33" s="9">
        <f>SUM(I24,I27:I29)</f>
        <v>66.411532065000003</v>
      </c>
      <c r="J33" s="9">
        <f>SUM(J24,J27:J29)</f>
        <v>38.000342195800002</v>
      </c>
      <c r="K33" s="9">
        <f>SUM(K24,K27:K29)</f>
        <v>40.398972682067999</v>
      </c>
      <c r="L33" s="98">
        <f t="shared" si="3"/>
        <v>148.064569744968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39.656600620000006</v>
      </c>
      <c r="J37" s="8">
        <f>SUM(J38:J39)</f>
        <v>1.8953555985999999</v>
      </c>
      <c r="K37" s="8">
        <f>SUM(K38:K39)</f>
        <v>0.47666806822429997</v>
      </c>
      <c r="L37" s="96">
        <f t="shared" ref="L37:L46" si="6">SUM(H37:K37)</f>
        <v>42.028624286824304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38.50153613089298</v>
      </c>
      <c r="Q37" s="28">
        <f>'[2]Bilan 2025 AMS'!$X$13/11.63</f>
        <v>1.4019196706542307</v>
      </c>
      <c r="R37" s="28">
        <f>('[2]Bilan 2025 AMS'!$X$22+'[2]Bilan 2025 AMS'!$X$30+SUM('[2]Bilan 2025 AMS'!$X$36:$X$40)+SUM('[2]Bilan 2025 AMS'!$X$44:$X$45)+'[2]Bilan 2025 AMS'!$X$47)/11.63</f>
        <v>0.36905808040129645</v>
      </c>
      <c r="S37" s="142">
        <f>SUM(O37:R37)</f>
        <v>40.272513881948505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21.449479570000001</v>
      </c>
      <c r="J38" s="16">
        <f>VLOOKUP(F38,Résultats!$B$2:$AX$476,'T energie vecteurs'!N5,FALSE)</f>
        <v>0.32917428259999998</v>
      </c>
      <c r="K38" s="16">
        <f>VLOOKUP(G51,Résultats!$B$2:$AX$476,'T energie vecteurs'!N5,FALSE)</f>
        <v>3.1647124299999998E-5</v>
      </c>
      <c r="L38" s="95">
        <f t="shared" si="6"/>
        <v>21.7786854997243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18.207121050000001</v>
      </c>
      <c r="J39" s="16">
        <f>VLOOKUP(F39,Résultats!$B$2:$AX$476,'T energie vecteurs'!N5,FALSE)</f>
        <v>1.566181316</v>
      </c>
      <c r="K39" s="16">
        <f>VLOOKUP(G39,Résultats!$B$2:$AX$476,'T energie vecteurs'!N5,FALSE)</f>
        <v>0.47663642109999999</v>
      </c>
      <c r="L39" s="95">
        <f t="shared" si="6"/>
        <v>20.249938787100003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0.1984570038</v>
      </c>
      <c r="I40" s="8">
        <f>VLOOKUP(E40,Résultats!$B$2:$AX$476,'T energie vecteurs'!N5,FALSE)</f>
        <v>5.4829628460000004</v>
      </c>
      <c r="J40" s="8">
        <f>VLOOKUP(F40,Résultats!$B$2:$AX$476,'T energie vecteurs'!N5,FALSE)</f>
        <v>14.18841714</v>
      </c>
      <c r="K40" s="8">
        <f>VLOOKUP(G40,Résultats!$B$2:$AX$476,'T energie vecteurs'!N5,FALSE)+8</f>
        <v>19.403165359999999</v>
      </c>
      <c r="L40" s="96">
        <f t="shared" si="6"/>
        <v>39.273002349799995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2.0957746160980957</v>
      </c>
      <c r="Q40" s="28">
        <f>'[2]Bilan 2025 AMS'!$V$13/11.63</f>
        <v>14.447084659417472</v>
      </c>
      <c r="R40" s="28">
        <f>('[2]Bilan 2025 AMS'!$V$22+'[2]Bilan 2025 AMS'!$V$30+SUM('[2]Bilan 2025 AMS'!$V$36:$V$40)+SUM('[2]Bilan 2025 AMS'!$V$44:$V$45)+'[2]Bilan 2025 AMS'!$V$47)/11.63</f>
        <v>22.421251859079046</v>
      </c>
      <c r="S40" s="142">
        <f t="shared" ref="S40:S46" si="7">SUM(O40:R40)</f>
        <v>38.964111134594617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2.5822850989999999</v>
      </c>
      <c r="J41" s="8">
        <f>VLOOKUP(F41,Résultats!$B$2:$AX$476,'T energie vecteurs'!N5,FALSE)</f>
        <v>12.078518389999999</v>
      </c>
      <c r="K41" s="8">
        <f>VLOOKUP(G41,Résultats!$B$2:$AX$476,'T energie vecteurs'!N5,FALSE)</f>
        <v>7.6211625339999998</v>
      </c>
      <c r="L41" s="96">
        <f t="shared" si="6"/>
        <v>22.281966022999999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1.6298429171920958</v>
      </c>
      <c r="Q41" s="28">
        <f>('[2]Bilan 2025 AMS'!$W$13)/11.63</f>
        <v>10.999874044471945</v>
      </c>
      <c r="R41" s="28">
        <f>('[2]Bilan 2025 AMS'!$W$22+'[2]Bilan 2025 AMS'!$W$30+SUM('[2]Bilan 2025 AMS'!$W$36:$W$40)+SUM('[2]Bilan 2025 AMS'!$W$44:$W$45)+'[2]Bilan 2025 AMS'!$W$47)/11.63</f>
        <v>8.5854945190187202</v>
      </c>
      <c r="S41" s="142">
        <f t="shared" si="7"/>
        <v>21.215211480682761</v>
      </c>
      <c r="T41" s="75"/>
    </row>
    <row r="42" spans="3:20" x14ac:dyDescent="0.25">
      <c r="C42" s="147" t="s">
        <v>23</v>
      </c>
      <c r="H42" s="8">
        <f>SUM(H43:H45)</f>
        <v>2.9890292755000001</v>
      </c>
      <c r="I42" s="8">
        <f>SUM(I43:I45)</f>
        <v>14.397850197</v>
      </c>
      <c r="J42" s="8">
        <f>SUM(J43:J45)</f>
        <v>11.502882380200001</v>
      </c>
      <c r="K42" s="8">
        <f>SUM(K43:K45)</f>
        <v>10.486712133199999</v>
      </c>
      <c r="L42" s="96">
        <f t="shared" si="6"/>
        <v>39.376473985899999</v>
      </c>
      <c r="M42" s="75"/>
      <c r="N42" s="150" t="s">
        <v>526</v>
      </c>
      <c r="O42" s="29">
        <f>O43+O44</f>
        <v>3.798785579103078</v>
      </c>
      <c r="P42" s="28">
        <f t="shared" ref="P42:R42" si="8">P43+P44</f>
        <v>13.636597959064392</v>
      </c>
      <c r="Q42" s="28">
        <f t="shared" si="8"/>
        <v>11.012104104131426</v>
      </c>
      <c r="R42" s="28">
        <f t="shared" si="8"/>
        <v>14.545887550015864</v>
      </c>
      <c r="S42" s="142">
        <f t="shared" si="7"/>
        <v>42.993375192314758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2.1024243500000002</v>
      </c>
      <c r="I43" s="16">
        <f>VLOOKUP(E43,Résultats!$B$2:$AX$476,'T energie vecteurs'!N5,FALSE)</f>
        <v>10.25584347</v>
      </c>
      <c r="J43" s="16">
        <f>VLOOKUP(F43,Résultats!$B$2:$AX$476,'T energie vecteurs'!N5,FALSE)</f>
        <v>11.21912219</v>
      </c>
      <c r="K43" s="16">
        <f>VLOOKUP(G43,Résultats!$B$2:$AX$476,'T energie vecteurs'!N5,FALSE)</f>
        <v>8.3744860580000005</v>
      </c>
      <c r="L43" s="95">
        <f t="shared" si="6"/>
        <v>31.951876068000004</v>
      </c>
      <c r="M43" s="16"/>
      <c r="N43" s="149" t="s">
        <v>527</v>
      </c>
      <c r="O43" s="143">
        <f>'[2]Bilan 2025 AMS'!$U$46/11.63</f>
        <v>0.54239014434383459</v>
      </c>
      <c r="P43" s="30">
        <f>SUM('[2]Bilan 2025 AMS'!$U$41:$U$43)/11.63</f>
        <v>1.9361642364667253</v>
      </c>
      <c r="Q43" s="30">
        <f>'[2]Bilan 2025 AMS'!$U$13/11.63</f>
        <v>11.012104104131426</v>
      </c>
      <c r="R43" s="30">
        <f>('[2]Bilan 2025 AMS'!$U$22+'[2]Bilan 2025 AMS'!$U$30+SUM('[2]Bilan 2025 AMS'!$U$36:$U$40)+SUM('[2]Bilan 2025 AMS'!$U$44:$U$45)+'[2]Bilan 2025 AMS'!$U$47)/11.63</f>
        <v>13.281896568299775</v>
      </c>
      <c r="S43" s="95">
        <f t="shared" si="7"/>
        <v>26.77255505324176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0.88660492550000003</v>
      </c>
      <c r="I44" s="16">
        <f>VLOOKUP(E44,Résultats!$B$2:$AX$476,'T energie vecteurs'!N5,FALSE)</f>
        <v>1.914187522</v>
      </c>
      <c r="J44" s="16">
        <f>VLOOKUP(F44,Résultats!$B$2:$AX$476,'T energie vecteurs'!N5,FALSE)</f>
        <v>0</v>
      </c>
      <c r="K44" s="16">
        <f>VLOOKUP(G44,Résultats!$B$2:$AX$476,'T energie vecteurs'!N5,FALSE)</f>
        <v>1.8171663769999999</v>
      </c>
      <c r="L44" s="95">
        <f t="shared" si="6"/>
        <v>4.6179588245000005</v>
      </c>
      <c r="M44" s="16"/>
      <c r="N44" s="149" t="s">
        <v>47</v>
      </c>
      <c r="O44" s="22">
        <f>'[2]Bilan 2025 AMS'!$E$52/11.63</f>
        <v>3.2563954347592436</v>
      </c>
      <c r="P44" s="16">
        <f>('[2]Bilan 2025 AMS'!$E$54+'[2]Bilan 2025 AMS'!$E$56)/11.63</f>
        <v>11.700433722597667</v>
      </c>
      <c r="Q44" s="16">
        <v>0</v>
      </c>
      <c r="R44" s="16">
        <f>('[2]Bilan 2025 AMS'!$E$53+'[2]Bilan 2025 AMS'!$E$55+'[2]Bilan 2025 AMS'!$E$57)/11.63</f>
        <v>1.2639909817160895</v>
      </c>
      <c r="S44" s="95">
        <f t="shared" si="7"/>
        <v>16.220820139072998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2.2278192049999999</v>
      </c>
      <c r="J45" s="16">
        <f>VLOOKUP(F45,Résultats!$B$2:$AX$476,'T energie vecteurs'!N5,FALSE)</f>
        <v>0.28376019019999998</v>
      </c>
      <c r="K45" s="16">
        <f>VLOOKUP(G45,Résultats!$B$2:$AX$476,'T energie vecteurs'!N5,FALSE)</f>
        <v>0.2950596982</v>
      </c>
      <c r="L45" s="95">
        <f t="shared" si="6"/>
        <v>2.8066390934000003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3.2326282830038102</v>
      </c>
      <c r="Q45" s="28">
        <f>'[2]Bilan 2025 AMS'!$T$13/11.63</f>
        <v>0.62874107832713355</v>
      </c>
      <c r="R45" s="28">
        <f>('[2]Bilan 2025 AMS'!$T$22+'[2]Bilan 2025 AMS'!$T$30+SUM('[2]Bilan 2025 AMS'!$T$36:$T$40)+SUM('[2]Bilan 2025 AMS'!$T$44:$T$45)+'[2]Bilan 2025 AMS'!$T$47)/11.63</f>
        <v>0.4197869333337978</v>
      </c>
      <c r="S45" s="142">
        <f t="shared" si="7"/>
        <v>4.2811562946647417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3.1874862793000003</v>
      </c>
      <c r="I46" s="9">
        <f>SUM(I37,I40:I42)</f>
        <v>62.119698761999999</v>
      </c>
      <c r="J46" s="9">
        <f>SUM(J37,J40:J42)</f>
        <v>39.665173508800002</v>
      </c>
      <c r="K46" s="9">
        <f>SUM(K37,K40:K42)</f>
        <v>37.987708095424296</v>
      </c>
      <c r="L46" s="98">
        <f t="shared" si="6"/>
        <v>142.96006664552431</v>
      </c>
      <c r="M46" s="79"/>
      <c r="N46" s="151" t="s">
        <v>26</v>
      </c>
      <c r="O46" s="32">
        <f>O37+O40+O41+O42+O45</f>
        <v>3.798785579103078</v>
      </c>
      <c r="P46" s="31">
        <f>P37+P40+P41+P42+P45</f>
        <v>59.096379906251379</v>
      </c>
      <c r="Q46" s="31">
        <f>Q37+Q40+Q41+Q42+Q45</f>
        <v>38.4897235570022</v>
      </c>
      <c r="R46" s="31">
        <f>R37+R40+R41+R42+R45</f>
        <v>46.34147894184872</v>
      </c>
      <c r="S46" s="144">
        <f t="shared" si="7"/>
        <v>147.72636798420538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34.37992157</v>
      </c>
      <c r="J50" s="8">
        <f>SUM(J51:J52)</f>
        <v>3.1522251645999999</v>
      </c>
      <c r="K50" s="8">
        <f>SUM(K51:K52)</f>
        <v>0.67143312603749994</v>
      </c>
      <c r="L50" s="96">
        <f>SUM(H50:K50)</f>
        <v>38.203579860637497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30.491818068685557</v>
      </c>
      <c r="Q50" s="28">
        <f>'[2]Bilan 2030 AMS'!$X$13/11.63</f>
        <v>2.8914417551290033</v>
      </c>
      <c r="R50" s="28">
        <f>('[2]Bilan 2030 AMS'!$X$22+'[2]Bilan 2030 AMS'!$X$30+SUM('[2]Bilan 2030 AMS'!$X$36:$X$40)+SUM('[2]Bilan 2030 AMS'!$X$44:$X$45)+'[2]Bilan 2030 AMS'!$X$47)/11.63</f>
        <v>0.65268777688992008</v>
      </c>
      <c r="S50" s="142">
        <f>SUM(O50:R50)</f>
        <v>34.035947600704482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17.942748699999999</v>
      </c>
      <c r="J51" s="16">
        <f>VLOOKUP(F51,Résultats!$B$2:$AX$476,'T energie vecteurs'!S5,FALSE)</f>
        <v>0.8725011936</v>
      </c>
      <c r="K51" s="16">
        <f>VLOOKUP(G51,Résultats!$B$2:$AX$476,'T energie vecteurs'!S5,FALSE)</f>
        <v>3.7327537499999997E-5</v>
      </c>
      <c r="L51" s="95">
        <f t="shared" ref="L51:L58" si="9">SUM(H51:K51)</f>
        <v>18.815287221137499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16.437172870000001</v>
      </c>
      <c r="J52" s="16">
        <f>VLOOKUP(F52,Résultats!$B$2:$AX$476,'T energie vecteurs'!S5,FALSE)</f>
        <v>2.2797239710000001</v>
      </c>
      <c r="K52" s="16">
        <f>VLOOKUP(G52,Résultats!$B$2:$AX$476,'T energie vecteurs'!S5,FALSE)</f>
        <v>0.67139579849999997</v>
      </c>
      <c r="L52" s="95">
        <f t="shared" si="9"/>
        <v>19.388292639500001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0.14700877900000001</v>
      </c>
      <c r="I53" s="294">
        <f>VLOOKUP(E53,Résultats!$B$2:$AX$476,'T energie vecteurs'!S5,FALSE)</f>
        <v>4.3642713940000002</v>
      </c>
      <c r="J53" s="8">
        <f>VLOOKUP(F53,Résultats!$B$2:$AX$476,'T energie vecteurs'!S5,FALSE)</f>
        <v>13.568073800000001</v>
      </c>
      <c r="K53" s="8">
        <f>VLOOKUP(G53,Résultats!$B$2:$AX$476,'T energie vecteurs'!S5,FALSE)+8</f>
        <v>16.947395179000001</v>
      </c>
      <c r="L53" s="96">
        <f>SUM(H53:K53)</f>
        <v>35.026749152000001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0.62652374102192576</v>
      </c>
      <c r="Q53" s="28">
        <f>'[2]Bilan 2030 AMS'!$V$13/11.63</f>
        <v>14.530979395924851</v>
      </c>
      <c r="R53" s="28">
        <f>('[2]Bilan 2030 AMS'!$V$22+'[2]Bilan 2030 AMS'!$V$30+SUM('[2]Bilan 2030 AMS'!$V$36:$V$40)+SUM('[2]Bilan 2030 AMS'!$V$44:$V$45)+'[2]Bilan 2030 AMS'!$V$47)/11.63</f>
        <v>20.153654675853421</v>
      </c>
      <c r="S53" s="142">
        <f t="shared" ref="S53:S59" si="10">SUM(O53:R53)</f>
        <v>35.311157812800197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1.7037700570000001</v>
      </c>
      <c r="J54" s="8">
        <f>VLOOKUP(F54,Résultats!$B$2:$AX$476,'T energie vecteurs'!S5,FALSE)</f>
        <v>10.57331536</v>
      </c>
      <c r="K54" s="8">
        <f>VLOOKUP(G54,Résultats!$B$2:$AX$476,'T energie vecteurs'!S5,FALSE)</f>
        <v>8.7847192249999999</v>
      </c>
      <c r="L54" s="96">
        <f t="shared" si="9"/>
        <v>21.061804641999998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0.33746613619592225</v>
      </c>
      <c r="Q54" s="28">
        <f>('[2]Bilan 2030 AMS'!$W$13)/11.63</f>
        <v>10.35411932416091</v>
      </c>
      <c r="R54" s="28">
        <f>('[2]Bilan 2030 AMS'!$W$22+'[2]Bilan 2030 AMS'!$W$30+SUM('[2]Bilan 2030 AMS'!$W$36:$W$40)+SUM('[2]Bilan 2030 AMS'!$W$44:$W$45)+'[2]Bilan 2030 AMS'!$W$47)/11.63</f>
        <v>8.8144475097741068</v>
      </c>
      <c r="S54" s="142">
        <f t="shared" si="10"/>
        <v>19.506032970130939</v>
      </c>
      <c r="T54" s="270"/>
    </row>
    <row r="55" spans="2:20" x14ac:dyDescent="0.25">
      <c r="C55" s="147" t="s">
        <v>23</v>
      </c>
      <c r="H55" s="8">
        <f>SUM(H56:H58)</f>
        <v>2.5084671675000001</v>
      </c>
      <c r="I55" s="8">
        <f>SUM(I56:I58)</f>
        <v>10.890005699</v>
      </c>
      <c r="J55" s="8">
        <f>SUM(J56:J58)</f>
        <v>14.8685589694</v>
      </c>
      <c r="K55" s="8">
        <f>SUM(K56:K58)</f>
        <v>6.4462912833000008</v>
      </c>
      <c r="L55" s="96">
        <f t="shared" si="9"/>
        <v>34.713323119199998</v>
      </c>
      <c r="M55" s="75"/>
      <c r="N55" s="150" t="s">
        <v>526</v>
      </c>
      <c r="O55" s="29">
        <f>O56+O57</f>
        <v>2.0127593650238067</v>
      </c>
      <c r="P55" s="28">
        <f t="shared" ref="P55:R55" si="11">P56+P57</f>
        <v>12.377492485503554</v>
      </c>
      <c r="Q55" s="28">
        <f t="shared" si="11"/>
        <v>12.982018088212522</v>
      </c>
      <c r="R55" s="28">
        <f t="shared" si="11"/>
        <v>14.480696516029912</v>
      </c>
      <c r="S55" s="142">
        <f t="shared" si="10"/>
        <v>41.852966454769799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1.6263930900000001</v>
      </c>
      <c r="I56" s="16">
        <f>VLOOKUP(E56,Résultats!$B$2:$AX$476,'T energie vecteurs'!S5,FALSE)</f>
        <v>6.5410852039999998</v>
      </c>
      <c r="J56" s="16">
        <f>VLOOKUP(F56,Résultats!$B$2:$AX$476,'T energie vecteurs'!S5,FALSE)</f>
        <v>14.56401702</v>
      </c>
      <c r="K56" s="16">
        <f>VLOOKUP(G56,Résultats!$B$2:$AX$476,'T energie vecteurs'!S5,FALSE)</f>
        <v>4.4059612870000002</v>
      </c>
      <c r="L56" s="95">
        <f t="shared" si="9"/>
        <v>27.137456601</v>
      </c>
      <c r="M56" s="16"/>
      <c r="N56" s="149" t="s">
        <v>527</v>
      </c>
      <c r="O56" s="143">
        <f>'[2]Bilan 2030 AMS'!$U$46/11.63</f>
        <v>0.29026672912795559</v>
      </c>
      <c r="P56" s="30">
        <f>SUM('[2]Bilan 2030 AMS'!$U$41:$U$43)/11.63</f>
        <v>1.2075144976423513</v>
      </c>
      <c r="Q56" s="30">
        <f>'[2]Bilan 2030 AMS'!$U$13/11.63</f>
        <v>12.982018088212522</v>
      </c>
      <c r="R56" s="30">
        <f>('[2]Bilan 2030 AMS'!$U$22+'[2]Bilan 2030 AMS'!$U$30+SUM('[2]Bilan 2030 AMS'!$U$36:$U$40)+SUM('[2]Bilan 2030 AMS'!$U$44:$U$45)+'[2]Bilan 2030 AMS'!$U$47)/11.63</f>
        <v>13.044479402489532</v>
      </c>
      <c r="S56" s="95">
        <f t="shared" si="10"/>
        <v>27.524278717472363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0.8820740775</v>
      </c>
      <c r="I57" s="16">
        <f>VLOOKUP(E57,Résultats!$B$2:$AX$476,'T energie vecteurs'!S5,FALSE)</f>
        <v>1.971196342</v>
      </c>
      <c r="J57" s="16">
        <f>VLOOKUP(F57,Résultats!$B$2:$AX$476,'T energie vecteurs'!S5,FALSE)</f>
        <v>0</v>
      </c>
      <c r="K57" s="16">
        <f>VLOOKUP(G57,Résultats!$B$2:$AX$476,'T energie vecteurs'!S5,FALSE)</f>
        <v>1.7418063429999999</v>
      </c>
      <c r="L57" s="95">
        <f>SUM(H57:K57)</f>
        <v>4.5950767624999997</v>
      </c>
      <c r="M57" s="16"/>
      <c r="N57" s="149" t="s">
        <v>47</v>
      </c>
      <c r="O57" s="22">
        <f>'[2]Bilan 2030 AMS'!$E$52/11.63</f>
        <v>1.7224926358958512</v>
      </c>
      <c r="P57" s="16">
        <f>('[2]Bilan 2030 AMS'!$E$54+'[2]Bilan 2030 AMS'!$E$56)/11.63</f>
        <v>11.169977987861202</v>
      </c>
      <c r="Q57" s="16">
        <v>0</v>
      </c>
      <c r="R57" s="16">
        <f>('[2]Bilan 2030 AMS'!$E$53+'[2]Bilan 2030 AMS'!$E$55+'[2]Bilan 2030 AMS'!$E$57)/11.63</f>
        <v>1.4362171135403794</v>
      </c>
      <c r="S57" s="95">
        <f t="shared" si="10"/>
        <v>14.328687737297432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2.377724153</v>
      </c>
      <c r="J58" s="16">
        <f>VLOOKUP(F58,Résultats!$B$2:$AX$476,'T energie vecteurs'!S5,FALSE)</f>
        <v>0.30454194940000001</v>
      </c>
      <c r="K58" s="16">
        <f>VLOOKUP(G58,Résultats!$B$2:$AX$476,'T energie vecteurs'!S5,FALSE)</f>
        <v>0.29852365330000002</v>
      </c>
      <c r="L58" s="95">
        <f t="shared" si="9"/>
        <v>2.9807897557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3.0169333905477389</v>
      </c>
      <c r="Q58" s="28">
        <f>'[2]Bilan 2030 AMS'!$T$13/11.63</f>
        <v>0.58880477108504814</v>
      </c>
      <c r="R58" s="28">
        <f>('[2]Bilan 2030 AMS'!$T$22+'[2]Bilan 2030 AMS'!$T$30+SUM('[2]Bilan 2030 AMS'!$T$36:$T$40)+SUM('[2]Bilan 2030 AMS'!$T$44:$T$45)+'[2]Bilan 2030 AMS'!$T$47)/11.63</f>
        <v>0.50098804851089418</v>
      </c>
      <c r="S58" s="142">
        <f t="shared" si="10"/>
        <v>4.1067262101436812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2.6554759465000002</v>
      </c>
      <c r="I59" s="9">
        <f>SUM(I50,I53:I55)</f>
        <v>51.337968719999999</v>
      </c>
      <c r="J59" s="9">
        <f>SUM(J50,J53:J55)</f>
        <v>42.162173293999999</v>
      </c>
      <c r="K59" s="9">
        <f>SUM(K50,K53:K55)</f>
        <v>32.849838813337499</v>
      </c>
      <c r="L59" s="98">
        <f>SUM(H59:K59)</f>
        <v>129.00545677383749</v>
      </c>
      <c r="M59" s="79"/>
      <c r="N59" s="151" t="s">
        <v>26</v>
      </c>
      <c r="O59" s="32">
        <f>O50+O53+O54+O55+O58</f>
        <v>2.0127593650238067</v>
      </c>
      <c r="P59" s="31">
        <f>P50+P53+P54+P55+P58</f>
        <v>46.850233821954703</v>
      </c>
      <c r="Q59" s="31">
        <f>Q50+Q53+Q54+Q55+Q58</f>
        <v>41.347363334512337</v>
      </c>
      <c r="R59" s="31">
        <f>R50+R53+R54+R55+R58</f>
        <v>44.602474527058249</v>
      </c>
      <c r="S59" s="144">
        <f t="shared" si="10"/>
        <v>134.81283104854907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27.15589683</v>
      </c>
      <c r="J63" s="8">
        <f>SUM(J64:J65)</f>
        <v>5.4124603369999997</v>
      </c>
      <c r="K63" s="8">
        <f>SUM(K64:K65)</f>
        <v>0.95742455699359996</v>
      </c>
      <c r="L63" s="96">
        <f t="shared" ref="L63:L72" si="12">SUM(H63:K63)</f>
        <v>33.525781723993603</v>
      </c>
      <c r="N63" s="150" t="s">
        <v>18</v>
      </c>
      <c r="O63" s="29">
        <f>'[2]Bilan 2035 AMS'!$X$46/11.63</f>
        <v>0</v>
      </c>
      <c r="P63" s="28">
        <f>SUM('[2]Bilan 2035 AMS'!$X$41:$X$43)/11.63</f>
        <v>21.382730406719936</v>
      </c>
      <c r="Q63" s="28">
        <f>'[2]Bilan 2035 AMS'!$X$13/11.63</f>
        <v>5.4104030618615928</v>
      </c>
      <c r="R63" s="28">
        <f>('[2]Bilan 2035 AMS'!$X$22+'[2]Bilan 2035 AMS'!$X$30+SUM('[2]Bilan 2035 AMS'!$X$36:$X$40)+SUM('[2]Bilan 2035 AMS'!$X$44:$X$45)+'[2]Bilan 2035 AMS'!$X$47)/11.63</f>
        <v>0.88574894127807591</v>
      </c>
      <c r="S63" s="142">
        <f>SUM(O63:R63)</f>
        <v>27.678882409859607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13.42548161</v>
      </c>
      <c r="J64" s="38">
        <f>VLOOKUP(F64,Résultats!$B$2:$AX$476,'T energie vecteurs'!T5,FALSE)</f>
        <v>1.8280611419999999</v>
      </c>
      <c r="K64" s="16">
        <f>VLOOKUP(G64,Résultats!$B$2:$AX$476,'T energie vecteurs'!T5,FALSE)</f>
        <v>2.9744993600000001E-5</v>
      </c>
      <c r="L64" s="95">
        <f t="shared" si="12"/>
        <v>15.2535724969936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13.730415219999999</v>
      </c>
      <c r="J65" s="16">
        <f>VLOOKUP(F65,Résultats!$B$2:$AX$476,'T energie vecteurs'!T5,FALSE)</f>
        <v>3.584399195</v>
      </c>
      <c r="K65" s="16">
        <f>VLOOKUP(G65,Résultats!$B$2:$AX$476,'T energie vecteurs'!T5,FALSE)</f>
        <v>0.95739481199999998</v>
      </c>
      <c r="L65" s="95">
        <f t="shared" si="12"/>
        <v>18.272209227000001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0.1152324961</v>
      </c>
      <c r="I66" s="294">
        <f>VLOOKUP(E66,Résultats!$B$2:$AX$476,'T energie vecteurs'!T5,FALSE)</f>
        <v>3.6690866789999999</v>
      </c>
      <c r="J66" s="8">
        <f>VLOOKUP(F66,Résultats!$B$2:$AX$476,'T energie vecteurs'!T5,FALSE)</f>
        <v>12.898974969999999</v>
      </c>
      <c r="K66" s="8">
        <f>VLOOKUP(G66,Résultats!$B$2:$AX$476,'T energie vecteurs'!T5,FALSE)+8</f>
        <v>15.525683399</v>
      </c>
      <c r="L66" s="96">
        <f t="shared" si="12"/>
        <v>32.208977544100001</v>
      </c>
      <c r="N66" s="150" t="s">
        <v>21</v>
      </c>
      <c r="O66" s="29">
        <f>'[2]Bilan 2035 AMS'!$V$46/11.63</f>
        <v>0</v>
      </c>
      <c r="P66" s="28">
        <f>SUM('[2]Bilan 2035 AMS'!$V$41:$V$43)/11.63</f>
        <v>0.26244481999880703</v>
      </c>
      <c r="Q66" s="28">
        <f>'[2]Bilan 2035 AMS'!$V$13/11.63</f>
        <v>13.920813823171006</v>
      </c>
      <c r="R66" s="28">
        <f>('[2]Bilan 2035 AMS'!$V$22+'[2]Bilan 2035 AMS'!$V$30+SUM('[2]Bilan 2035 AMS'!$V$36:$V$40)+SUM('[2]Bilan 2035 AMS'!$V$44:$V$45)+'[2]Bilan 2035 AMS'!$V$47)/11.63</f>
        <v>18.428808856007375</v>
      </c>
      <c r="S66" s="142">
        <f t="shared" ref="S66:S72" si="13">SUM(O66:R66)</f>
        <v>32.612067499177186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1.664479037</v>
      </c>
      <c r="J67" s="8">
        <f>VLOOKUP(F67,Résultats!$B$2:$AX$476,'T energie vecteurs'!T5,FALSE)</f>
        <v>10.22131106</v>
      </c>
      <c r="K67" s="8">
        <f>VLOOKUP(G67,Résultats!$B$2:$AX$476,'T energie vecteurs'!T5,FALSE)</f>
        <v>7.9849889020000004</v>
      </c>
      <c r="L67" s="96">
        <f t="shared" si="12"/>
        <v>19.870778998999999</v>
      </c>
      <c r="N67" s="150" t="s">
        <v>22</v>
      </c>
      <c r="O67" s="29">
        <f>('[2]Bilan 2035 AMS'!$W$46)/11.63</f>
        <v>0</v>
      </c>
      <c r="P67" s="28">
        <f>SUM('[2]Bilan 2035 AMS'!$W$41:$W$43)/11.63</f>
        <v>0.17752685454813696</v>
      </c>
      <c r="Q67" s="28">
        <f>('[2]Bilan 2035 AMS'!$W$13)/11.63</f>
        <v>10.219258004272318</v>
      </c>
      <c r="R67" s="28">
        <f>('[2]Bilan 2035 AMS'!$W$22+'[2]Bilan 2035 AMS'!$W$30+SUM('[2]Bilan 2035 AMS'!$W$36:$W$40)+SUM('[2]Bilan 2035 AMS'!$W$44:$W$45)+'[2]Bilan 2035 AMS'!$W$47)/11.63</f>
        <v>8.3604329747133743</v>
      </c>
      <c r="S67" s="142">
        <f t="shared" si="13"/>
        <v>18.757217833533829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2.6435402287</v>
      </c>
      <c r="I68" s="8">
        <f>SUM(I69:I71)</f>
        <v>11.381783313</v>
      </c>
      <c r="J68" s="8">
        <f>SUM(J69:J71)</f>
        <v>15.4720342695</v>
      </c>
      <c r="K68" s="8">
        <f>SUM(K69:K71)</f>
        <v>6.6067476324999994</v>
      </c>
      <c r="L68" s="96">
        <f t="shared" si="12"/>
        <v>36.1041054437</v>
      </c>
      <c r="N68" s="150" t="s">
        <v>526</v>
      </c>
      <c r="O68" s="29">
        <f>O69+O70</f>
        <v>1.2895605785735207</v>
      </c>
      <c r="P68" s="28">
        <f t="shared" ref="P68:R68" si="14">P69+P70</f>
        <v>11.337300806411763</v>
      </c>
      <c r="Q68" s="28">
        <f t="shared" si="14"/>
        <v>14.018807628102843</v>
      </c>
      <c r="R68" s="28">
        <f t="shared" si="14"/>
        <v>15.570794990567688</v>
      </c>
      <c r="S68" s="142">
        <f t="shared" si="13"/>
        <v>42.216464003655815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1.7190289780000001</v>
      </c>
      <c r="I69" s="16">
        <f>VLOOKUP(E69,Résultats!$B$2:$AX$476,'T energie vecteurs'!T5,FALSE)</f>
        <v>6.6294983370000002</v>
      </c>
      <c r="J69" s="16">
        <f>VLOOKUP(F69,Résultats!$B$2:$AX$476,'T energie vecteurs'!T5,FALSE)</f>
        <v>15.139964579999999</v>
      </c>
      <c r="K69" s="16">
        <f>VLOOKUP(G69,Résultats!$B$2:$AX$476,'T energie vecteurs'!T5,FALSE)</f>
        <v>4.452301276</v>
      </c>
      <c r="L69" s="95">
        <f t="shared" si="12"/>
        <v>27.940793170999999</v>
      </c>
      <c r="N69" s="149" t="s">
        <v>527</v>
      </c>
      <c r="O69" s="143">
        <f>'[2]Bilan 2035 AMS'!$U$46/11.63</f>
        <v>0.31437903703224818</v>
      </c>
      <c r="P69" s="30">
        <f>SUM('[2]Bilan 2035 AMS'!$U$41:$U$43)/11.63</f>
        <v>0.93558908643124061</v>
      </c>
      <c r="Q69" s="30">
        <f>'[2]Bilan 2035 AMS'!$U$13/11.63</f>
        <v>14.018807628102843</v>
      </c>
      <c r="R69" s="30">
        <f>('[2]Bilan 2035 AMS'!$U$22+'[2]Bilan 2035 AMS'!$U$30+SUM('[2]Bilan 2035 AMS'!$U$36:$U$40)+SUM('[2]Bilan 2035 AMS'!$U$44:$U$45)+'[2]Bilan 2035 AMS'!$U$47)/11.63</f>
        <v>12.828509585335674</v>
      </c>
      <c r="S69" s="95">
        <f t="shared" si="13"/>
        <v>28.097285336902004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0.92451125069999995</v>
      </c>
      <c r="I70" s="16">
        <f>VLOOKUP(E70,Résultats!$B$2:$AX$476,'T energie vecteurs'!T5,FALSE)</f>
        <v>2.0918761039999998</v>
      </c>
      <c r="J70" s="16">
        <f>VLOOKUP(F70,Résultats!$B$2:$AX$476,'T energie vecteurs'!T5,FALSE)</f>
        <v>0</v>
      </c>
      <c r="K70" s="16">
        <f>VLOOKUP(G70,Résultats!$B$2:$AX$476,'T energie vecteurs'!T5,FALSE)</f>
        <v>1.834434492</v>
      </c>
      <c r="L70" s="95">
        <f t="shared" si="12"/>
        <v>4.8508218466999997</v>
      </c>
      <c r="N70" s="149" t="s">
        <v>47</v>
      </c>
      <c r="O70" s="22">
        <f>'[2]Bilan 2035 AMS'!$E$52/11.63</f>
        <v>0.97518154154127257</v>
      </c>
      <c r="P70" s="16">
        <f>('[2]Bilan 2035 AMS'!$E$54+'[2]Bilan 2035 AMS'!$E$56)/11.63</f>
        <v>10.401711719980522</v>
      </c>
      <c r="Q70" s="16">
        <v>0</v>
      </c>
      <c r="R70" s="16">
        <f>('[2]Bilan 2035 AMS'!$E$53+'[2]Bilan 2035 AMS'!$E$55+'[2]Bilan 2035 AMS'!$E$57)/11.63</f>
        <v>2.7422854052320145</v>
      </c>
      <c r="S70" s="95">
        <f t="shared" si="13"/>
        <v>14.119178666753809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2.6604088720000001</v>
      </c>
      <c r="J71" s="16">
        <f>VLOOKUP(F71,Résultats!$B$2:$AX$476,'T energie vecteurs'!T5,FALSE)</f>
        <v>0.33206968949999999</v>
      </c>
      <c r="K71" s="16">
        <f>VLOOKUP(G71,Résultats!$B$2:$AX$476,'T energie vecteurs'!T5,FALSE)</f>
        <v>0.32001186450000002</v>
      </c>
      <c r="L71" s="95">
        <f t="shared" si="12"/>
        <v>3.3124904260000001</v>
      </c>
      <c r="N71" s="150" t="s">
        <v>25</v>
      </c>
      <c r="O71" s="29">
        <f>'[2]Bilan 2035 AMS'!$T$46/11.63</f>
        <v>0</v>
      </c>
      <c r="P71" s="28">
        <f>SUM('[2]Bilan 2035 AMS'!$T$41:$T$43)/11.63</f>
        <v>2.6634240155513398</v>
      </c>
      <c r="Q71" s="28">
        <f>'[2]Bilan 2035 AMS'!$T$13/11.63</f>
        <v>0.59083250678331611</v>
      </c>
      <c r="R71" s="28">
        <f>('[2]Bilan 2035 AMS'!$T$22+'[2]Bilan 2035 AMS'!$T$30+SUM('[2]Bilan 2035 AMS'!$T$36:$T$40)+SUM('[2]Bilan 2035 AMS'!$T$44:$T$45)+'[2]Bilan 2035 AMS'!$T$47)/11.63</f>
        <v>0.57839341838434266</v>
      </c>
      <c r="S71" s="142">
        <f t="shared" si="13"/>
        <v>3.8326499407189987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2.7587727248</v>
      </c>
      <c r="I72" s="9">
        <f>SUM(I63,I66:I68)</f>
        <v>43.871245858999998</v>
      </c>
      <c r="J72" s="9">
        <f>SUM(J63,J66:J68)</f>
        <v>44.004780636500001</v>
      </c>
      <c r="K72" s="9">
        <f>SUM(K63,K66:K68)</f>
        <v>31.0748444904936</v>
      </c>
      <c r="L72" s="98">
        <f t="shared" si="12"/>
        <v>121.7096437107936</v>
      </c>
      <c r="N72" s="151" t="s">
        <v>26</v>
      </c>
      <c r="O72" s="32">
        <f>O63+O66+O67+O68+O71</f>
        <v>1.2895605785735207</v>
      </c>
      <c r="P72" s="31">
        <f>P63+P66+P67+P68+P71</f>
        <v>35.823426903229986</v>
      </c>
      <c r="Q72" s="31">
        <f>Q63+Q66+Q67+Q68+Q71</f>
        <v>44.160115024191072</v>
      </c>
      <c r="R72" s="31">
        <f>R63+R66+R67+R68+R71</f>
        <v>43.824179180950857</v>
      </c>
      <c r="S72" s="144">
        <f t="shared" si="13"/>
        <v>125.09728168694545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12.191717043104701</v>
      </c>
      <c r="Q76" s="28">
        <f>'[2]Bilan 2040 AMS'!$X$13/11.63</f>
        <v>8.0404185135153163</v>
      </c>
      <c r="R76" s="28">
        <f>('[2]Bilan 2040 AMS'!$X$22+'[2]Bilan 2040 AMS'!$X$30+SUM('[2]Bilan 2040 AMS'!$X$36:$X$40)+SUM('[2]Bilan 2040 AMS'!$X$44:$X$45)+'[2]Bilan 2040 AMS'!$X$47)/11.63</f>
        <v>1.0858470087569896</v>
      </c>
      <c r="S76" s="142">
        <f>SUM(O76:R76)</f>
        <v>21.317982565377005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6.1040227141625304E-2</v>
      </c>
      <c r="Q79" s="28">
        <f>'[2]Bilan 2040 AMS'!$V$13/11.63</f>
        <v>13.209596020840994</v>
      </c>
      <c r="R79" s="28">
        <f>('[2]Bilan 2040 AMS'!$V$22+'[2]Bilan 2040 AMS'!$V$30+SUM('[2]Bilan 2040 AMS'!$V$36:$V$40)+SUM('[2]Bilan 2040 AMS'!$V$44:$V$45)+'[2]Bilan 2040 AMS'!$V$47)/11.63</f>
        <v>17.347844556605228</v>
      </c>
      <c r="S79" s="142">
        <f t="shared" ref="S79:S85" si="15">SUM(O79:R79)</f>
        <v>30.618480804587847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6.3880432315261901E-2</v>
      </c>
      <c r="Q80" s="28">
        <f>('[2]Bilan 2040 AMS'!$W$13)/11.63</f>
        <v>10.029414757557689</v>
      </c>
      <c r="R80" s="28">
        <f>('[2]Bilan 2040 AMS'!$W$22+'[2]Bilan 2040 AMS'!$W$30+SUM('[2]Bilan 2040 AMS'!$W$36:$W$40)+SUM('[2]Bilan 2040 AMS'!$W$44:$W$45)+'[2]Bilan 2040 AMS'!$W$47)/11.63</f>
        <v>7.8410614287588816</v>
      </c>
      <c r="S80" s="142">
        <f t="shared" si="15"/>
        <v>17.934356618631831</v>
      </c>
      <c r="T80" s="75"/>
    </row>
    <row r="81" spans="3:20" x14ac:dyDescent="0.25">
      <c r="M81" s="75"/>
      <c r="N81" s="150" t="s">
        <v>526</v>
      </c>
      <c r="O81" s="29">
        <f>O82+O83</f>
        <v>1.1470880379308943</v>
      </c>
      <c r="P81" s="28">
        <f t="shared" ref="P81:R81" si="16">P82+P83</f>
        <v>10.34609820525753</v>
      </c>
      <c r="Q81" s="28">
        <f t="shared" si="16"/>
        <v>15.232489488749787</v>
      </c>
      <c r="R81" s="28">
        <f t="shared" si="16"/>
        <v>16.48108085677471</v>
      </c>
      <c r="S81" s="142">
        <f t="shared" si="15"/>
        <v>43.206756588712921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0.23928972873592452</v>
      </c>
      <c r="P82" s="30">
        <f>SUM('[2]Bilan 2040 AMS'!$U$41:$U$43)/11.63</f>
        <v>0.69055770755550139</v>
      </c>
      <c r="Q82" s="30">
        <f>'[2]Bilan 2040 AMS'!$U$13/11.63</f>
        <v>15.232489488749787</v>
      </c>
      <c r="R82" s="30">
        <f>('[2]Bilan 2040 AMS'!$U$22+'[2]Bilan 2040 AMS'!$U$30+SUM('[2]Bilan 2040 AMS'!$U$36:$U$40)+SUM('[2]Bilan 2040 AMS'!$U$44:$U$45)+'[2]Bilan 2040 AMS'!$U$47)/11.63</f>
        <v>12.396061534712597</v>
      </c>
      <c r="S82" s="95">
        <f t="shared" si="15"/>
        <v>28.558398459753811</v>
      </c>
      <c r="T82" s="16"/>
    </row>
    <row r="83" spans="3:20" x14ac:dyDescent="0.25">
      <c r="M83" s="16"/>
      <c r="N83" s="149" t="s">
        <v>47</v>
      </c>
      <c r="O83" s="22">
        <f>'[2]Bilan 2040 AMS'!$E$52/11.63</f>
        <v>0.90779830919496984</v>
      </c>
      <c r="P83" s="16">
        <f>('[2]Bilan 2040 AMS'!$E$54+'[2]Bilan 2040 AMS'!$E$56)/11.63</f>
        <v>9.6555404977020274</v>
      </c>
      <c r="Q83" s="16">
        <v>0</v>
      </c>
      <c r="R83" s="16">
        <f>('[2]Bilan 2040 AMS'!$E$53+'[2]Bilan 2040 AMS'!$E$55+'[2]Bilan 2040 AMS'!$E$57)/11.63</f>
        <v>4.0850193220621129</v>
      </c>
      <c r="S83" s="95">
        <f t="shared" si="15"/>
        <v>14.64835812895911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2.2837204781323637</v>
      </c>
      <c r="Q84" s="28">
        <f>'[2]Bilan 2040 AMS'!$T$13/11.63</f>
        <v>0.59286024248158409</v>
      </c>
      <c r="R84" s="28">
        <f>('[2]Bilan 2040 AMS'!$T$22+'[2]Bilan 2040 AMS'!$T$30+SUM('[2]Bilan 2040 AMS'!$T$36:$T$40)+SUM('[2]Bilan 2040 AMS'!$T$44:$T$45)+'[2]Bilan 2040 AMS'!$T$47)/11.63</f>
        <v>0.65579878825779125</v>
      </c>
      <c r="S84" s="142">
        <f t="shared" si="15"/>
        <v>3.5323795088717391</v>
      </c>
      <c r="T84" s="16"/>
    </row>
    <row r="85" spans="3:20" x14ac:dyDescent="0.25">
      <c r="M85" s="79"/>
      <c r="N85" s="151" t="s">
        <v>26</v>
      </c>
      <c r="O85" s="32">
        <f>O76+O79+O80+O81+O84</f>
        <v>1.1470880379308943</v>
      </c>
      <c r="P85" s="31">
        <f>P76+P79+P80+P81+P84</f>
        <v>24.946456385951482</v>
      </c>
      <c r="Q85" s="31">
        <f>Q76+Q79+Q80+Q81+Q84</f>
        <v>47.104779023145369</v>
      </c>
      <c r="R85" s="31">
        <f>R76+R79+R80+R81+R84</f>
        <v>43.411632639153602</v>
      </c>
      <c r="S85" s="144">
        <f t="shared" si="15"/>
        <v>116.60995608618134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12.992752333999999</v>
      </c>
      <c r="J89" s="8">
        <f>SUM(J90:J91)</f>
        <v>11.04743345</v>
      </c>
      <c r="K89" s="8">
        <f>SUM(K90:K91)</f>
        <v>1.8837224545028999</v>
      </c>
      <c r="L89" s="96">
        <f t="shared" ref="L89:L98" si="17">SUM(H89:K89)</f>
        <v>25.923908238502896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2.2926536581471288</v>
      </c>
      <c r="Q89" s="28">
        <f>'[2]Bilan 2050 AMS'!$X$13/11.63</f>
        <v>10.137971706805169</v>
      </c>
      <c r="R89" s="28">
        <f>('[2]Bilan 2050 AMS'!$X$22+'[2]Bilan 2050 AMS'!$X$30+SUM('[2]Bilan 2050 AMS'!$X$36:$X$40)+SUM('[2]Bilan 2050 AMS'!$X$44:$X$45)+'[2]Bilan 2050 AMS'!$X$47)/11.63</f>
        <v>1.2737279691923438</v>
      </c>
      <c r="S89" s="142">
        <f>SUM(O89:R89)</f>
        <v>13.704353334144642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4.9850320889999997</v>
      </c>
      <c r="J90" s="16">
        <f>VLOOKUP(F90,Résultats!$B$2:$AX$476,'T energie vecteurs'!W5,FALSE)</f>
        <v>3.583330616</v>
      </c>
      <c r="K90" s="16">
        <f>VLOOKUP(G90,Résultats!$B$2:$AX$476,'T energie vecteurs'!W5,FALSE)</f>
        <v>1.10945029E-5</v>
      </c>
      <c r="L90" s="95">
        <f>SUM(H90:K90)</f>
        <v>8.5683737995029006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34">
        <f>VLOOKUP(E91,Résultats!$B$2:$AX$476,'T energie vecteurs'!W5,FALSE)</f>
        <v>8.0077202449999998</v>
      </c>
      <c r="J91" s="16">
        <f>VLOOKUP(F91,Résultats!$B$2:$AX$476,'T energie vecteurs'!W5,FALSE)</f>
        <v>7.4641028340000002</v>
      </c>
      <c r="K91" s="16">
        <f>VLOOKUP(G91,Résultats!$B$2:$AX$476,'T energie vecteurs'!W5,FALSE)</f>
        <v>1.8837113599999999</v>
      </c>
      <c r="L91" s="95">
        <f>SUM(H91:K91)</f>
        <v>17.355534438999999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6.4944678300000003E-2</v>
      </c>
      <c r="I92" s="8">
        <f>VLOOKUP(E92,Résultats!$B$2:$AX$476,'T energie vecteurs'!W5,FALSE)</f>
        <v>2.1961419430000002</v>
      </c>
      <c r="J92" s="8">
        <f>VLOOKUP(F92,Résultats!$B$2:$AX$476,'T energie vecteurs'!W5,FALSE)</f>
        <v>11.101670029999999</v>
      </c>
      <c r="K92" s="8">
        <f>VLOOKUP(G92,Résultats!$B$2:$AX$476,'T energie vecteurs'!W5,FALSE)+8</f>
        <v>12.995530710000001</v>
      </c>
      <c r="L92" s="96">
        <f t="shared" si="17"/>
        <v>26.3582873613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3.0621684968348089E-2</v>
      </c>
      <c r="Q92" s="28">
        <f>'[2]Bilan 2050 AMS'!$V$13/11.63</f>
        <v>11.491747360902071</v>
      </c>
      <c r="R92" s="28">
        <f>('[2]Bilan 2050 AMS'!$V$22+'[2]Bilan 2050 AMS'!$V$30+SUM('[2]Bilan 2050 AMS'!$V$36:$V$40)+SUM('[2]Bilan 2050 AMS'!$V$44:$V$45)+'[2]Bilan 2050 AMS'!$V$47)/11.63</f>
        <v>15.333196306176815</v>
      </c>
      <c r="S92" s="142">
        <f t="shared" ref="S92:S98" si="18">SUM(O92:R92)</f>
        <v>26.855565352047236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1.5625628819999999</v>
      </c>
      <c r="J93" s="8">
        <f>VLOOKUP(F93,Résultats!$B$2:$AX$476,'T energie vecteurs'!W5,FALSE)</f>
        <v>8.8578548660000003</v>
      </c>
      <c r="K93" s="8">
        <f>VLOOKUP(G93,Résultats!$B$2:$AX$476,'T energie vecteurs'!W5,FALSE)</f>
        <v>5.8735848400000004</v>
      </c>
      <c r="L93" s="96">
        <f t="shared" si="17"/>
        <v>16.294002588000001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5.6625066314646942E-3</v>
      </c>
      <c r="Q93" s="28">
        <f>('[2]Bilan 2050 AMS'!$W$13)/11.63</f>
        <v>9.5724519323725303</v>
      </c>
      <c r="R93" s="28">
        <f>('[2]Bilan 2050 AMS'!$W$22+'[2]Bilan 2050 AMS'!$W$30+SUM('[2]Bilan 2050 AMS'!$W$36:$W$40)+SUM('[2]Bilan 2050 AMS'!$W$44:$W$45)+'[2]Bilan 2050 AMS'!$W$47)/11.63</f>
        <v>6.9289112574602063</v>
      </c>
      <c r="S93" s="142">
        <f t="shared" si="18"/>
        <v>16.507025696464201</v>
      </c>
      <c r="T93" s="270"/>
    </row>
    <row r="94" spans="3:20" x14ac:dyDescent="0.25">
      <c r="C94" s="147" t="s">
        <v>23</v>
      </c>
      <c r="H94" s="8">
        <f>SUM(H95:H97)</f>
        <v>3.5218997869999997</v>
      </c>
      <c r="I94" s="8">
        <f>SUM(I95:I97)</f>
        <v>15.036675788999998</v>
      </c>
      <c r="J94" s="8">
        <f>SUM(J95:J97)</f>
        <v>18.3587426705</v>
      </c>
      <c r="K94" s="8">
        <f>SUM(K95:K97)</f>
        <v>8.8355029298000005</v>
      </c>
      <c r="L94" s="96">
        <f>SUM(H94:K94)</f>
        <v>45.752821176300003</v>
      </c>
      <c r="M94" s="75"/>
      <c r="N94" s="150" t="s">
        <v>526</v>
      </c>
      <c r="O94" s="29">
        <f>O95+O96</f>
        <v>5.5141288986823259E-2</v>
      </c>
      <c r="P94" s="28">
        <f t="shared" ref="P94:R94" si="19">P95+P96</f>
        <v>8.659475909889423</v>
      </c>
      <c r="Q94" s="28">
        <f t="shared" si="19"/>
        <v>18.376980061860618</v>
      </c>
      <c r="R94" s="28">
        <f t="shared" si="19"/>
        <v>18.495508139104587</v>
      </c>
      <c r="S94" s="142">
        <f t="shared" si="18"/>
        <v>45.587105399841448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2.380883673</v>
      </c>
      <c r="I95" s="16">
        <f>VLOOKUP(E95,Résultats!$B$2:$AX$476,'T energie vecteurs'!W5,FALSE)</f>
        <v>8.8018873150000001</v>
      </c>
      <c r="J95" s="16">
        <f>VLOOKUP(F95,Résultats!$B$2:$AX$476,'T energie vecteurs'!W5,FALSE)</f>
        <v>17.90608821</v>
      </c>
      <c r="K95" s="16">
        <f>VLOOKUP(G95,Résultats!$B$2:$AX$476,'T energie vecteurs'!W5,FALSE)</f>
        <v>6.1057589779999999</v>
      </c>
      <c r="L95" s="95">
        <f t="shared" si="17"/>
        <v>35.194618175999999</v>
      </c>
      <c r="M95" s="16"/>
      <c r="N95" s="149" t="s">
        <v>527</v>
      </c>
      <c r="O95" s="143">
        <f>'[2]Bilan 2050 AMS'!$U$46/11.63</f>
        <v>5.5141288986823259E-2</v>
      </c>
      <c r="P95" s="30">
        <f>SUM('[2]Bilan 2050 AMS'!$U$41:$U$43)/11.63</f>
        <v>0.24326850906629924</v>
      </c>
      <c r="Q95" s="30">
        <f>'[2]Bilan 2050 AMS'!$U$13/11.63</f>
        <v>18.376980061860618</v>
      </c>
      <c r="R95" s="30">
        <f>('[2]Bilan 2050 AMS'!$U$22+'[2]Bilan 2050 AMS'!$U$30+SUM('[2]Bilan 2050 AMS'!$U$36:$U$40)+SUM('[2]Bilan 2050 AMS'!$U$44:$U$45)+'[2]Bilan 2050 AMS'!$U$47)/11.63</f>
        <v>11.543053292700122</v>
      </c>
      <c r="S95" s="95">
        <f t="shared" si="18"/>
        <v>30.218443152613862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1.1410161139999999</v>
      </c>
      <c r="I96" s="16">
        <f>VLOOKUP(E96,Résultats!$B$2:$AX$476,'T energie vecteurs'!W5,FALSE)</f>
        <v>2.6414783179999999</v>
      </c>
      <c r="J96" s="16">
        <f>VLOOKUP(F96,Résultats!$B$2:$AX$476,'T energie vecteurs'!W5,FALSE)</f>
        <v>0</v>
      </c>
      <c r="K96" s="16">
        <f>VLOOKUP(G96,Résultats!$B$2:$AX$476,'T energie vecteurs'!W5,FALSE)</f>
        <v>2.3082743950000002</v>
      </c>
      <c r="L96" s="95">
        <f t="shared" si="17"/>
        <v>6.0907688269999998</v>
      </c>
      <c r="M96" s="16"/>
      <c r="N96" s="149" t="s">
        <v>47</v>
      </c>
      <c r="O96" s="22">
        <f>'[2]Bilan 2050 AMS'!$E$52/11.63</f>
        <v>0</v>
      </c>
      <c r="P96" s="16">
        <f>('[2]Bilan 2050 AMS'!$E$54+'[2]Bilan 2050 AMS'!$E$56)/11.63</f>
        <v>8.416207400823124</v>
      </c>
      <c r="Q96" s="16">
        <v>0</v>
      </c>
      <c r="R96" s="16">
        <f>('[2]Bilan 2050 AMS'!$E$53+'[2]Bilan 2050 AMS'!$E$55+'[2]Bilan 2050 AMS'!$E$57)/11.63</f>
        <v>6.9524548464044633</v>
      </c>
      <c r="S96" s="95">
        <f t="shared" si="18"/>
        <v>15.368662247227586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3.5933101559999998</v>
      </c>
      <c r="J97" s="16">
        <f>VLOOKUP(F97,Résultats!$B$2:$AX$476,'T energie vecteurs'!W5,FALSE)</f>
        <v>0.45265446050000002</v>
      </c>
      <c r="K97" s="16">
        <f>VLOOKUP(G97,Résultats!$B$2:$AX$476,'T energie vecteurs'!W5,FALSE)</f>
        <v>0.42146955679999998</v>
      </c>
      <c r="L97" s="95">
        <f t="shared" si="17"/>
        <v>4.4674341733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1.6205405671470268</v>
      </c>
      <c r="Q97" s="28">
        <f>'[2]Bilan 2050 AMS'!$T$13/11.63</f>
        <v>0.59590433813600663</v>
      </c>
      <c r="R97" s="28">
        <f>('[2]Bilan 2050 AMS'!$T$22+'[2]Bilan 2050 AMS'!$T$30+SUM('[2]Bilan 2050 AMS'!$T$36:$T$40)+SUM('[2]Bilan 2050 AMS'!$T$44:$T$45)+'[2]Bilan 2050 AMS'!$T$47)/11.63</f>
        <v>0.82592305453866399</v>
      </c>
      <c r="S97" s="142">
        <f t="shared" si="18"/>
        <v>3.0423679598216973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3.5868444652999996</v>
      </c>
      <c r="I98" s="9">
        <f>SUM(I89,I92:I94)</f>
        <v>31.788132947999998</v>
      </c>
      <c r="J98" s="9">
        <f>SUM(J89,J92:J94)</f>
        <v>49.365701016499997</v>
      </c>
      <c r="K98" s="9">
        <f>SUM(K89,K92:K94)</f>
        <v>29.588340934302902</v>
      </c>
      <c r="L98" s="98">
        <f t="shared" si="17"/>
        <v>114.3290193641029</v>
      </c>
      <c r="M98" s="79"/>
      <c r="N98" s="151" t="s">
        <v>26</v>
      </c>
      <c r="O98" s="32">
        <f>O89+O92+O93+O94+O97</f>
        <v>5.5141288986823259E-2</v>
      </c>
      <c r="P98" s="31">
        <f>P89+P92+P93+P94+P97</f>
        <v>12.608954326783392</v>
      </c>
      <c r="Q98" s="31">
        <f>Q89+Q92+Q93+Q94+Q97</f>
        <v>50.175055400076403</v>
      </c>
      <c r="R98" s="31">
        <f>R89+R92+R93+R94+R97</f>
        <v>42.857266726472616</v>
      </c>
      <c r="S98" s="144">
        <f t="shared" si="18"/>
        <v>105.69641774231923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10.700098675852869</v>
      </c>
      <c r="Q104" s="286">
        <f t="shared" si="20"/>
        <v>0.90946174319483042</v>
      </c>
      <c r="R104" s="286">
        <f t="shared" si="20"/>
        <v>0.60999448531055611</v>
      </c>
      <c r="S104" s="287">
        <f t="shared" si="20"/>
        <v>12.219554904358255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4.9850320889999997</v>
      </c>
      <c r="Q105" s="34">
        <f t="shared" si="20"/>
        <v>3.583330616</v>
      </c>
      <c r="R105" s="34">
        <f t="shared" si="20"/>
        <v>1.10945029E-5</v>
      </c>
      <c r="S105" s="280">
        <f t="shared" si="20"/>
        <v>8.5683737995029006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8.0077202449999998</v>
      </c>
      <c r="Q106" s="34">
        <f t="shared" si="20"/>
        <v>7.4641028340000002</v>
      </c>
      <c r="R106" s="34">
        <f t="shared" si="20"/>
        <v>1.8837113599999999</v>
      </c>
      <c r="S106" s="280">
        <f t="shared" si="20"/>
        <v>17.355534438999999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6.4944678300000003E-2</v>
      </c>
      <c r="P107" s="286">
        <f t="shared" si="20"/>
        <v>2.1655202580316519</v>
      </c>
      <c r="Q107" s="286">
        <f t="shared" si="20"/>
        <v>-0.39007733090207175</v>
      </c>
      <c r="R107" s="286">
        <f t="shared" si="20"/>
        <v>-2.337665596176814</v>
      </c>
      <c r="S107" s="287">
        <f t="shared" si="20"/>
        <v>-0.49727799074723578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1.5569003753685353</v>
      </c>
      <c r="Q108" s="286">
        <f t="shared" si="20"/>
        <v>-0.71459706637253007</v>
      </c>
      <c r="R108" s="286">
        <f t="shared" si="20"/>
        <v>-1.0553264174602059</v>
      </c>
      <c r="S108" s="287">
        <f t="shared" si="20"/>
        <v>-0.21302310846419914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3.4667584980131765</v>
      </c>
      <c r="P109" s="286">
        <f t="shared" si="20"/>
        <v>6.3771998791105755</v>
      </c>
      <c r="Q109" s="286">
        <f t="shared" si="20"/>
        <v>-1.823739136061775E-2</v>
      </c>
      <c r="R109" s="286">
        <f t="shared" si="20"/>
        <v>-9.6600052093045861</v>
      </c>
      <c r="S109" s="287">
        <f t="shared" si="20"/>
        <v>0.16571577645855484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2.3257423840131768</v>
      </c>
      <c r="P110" s="271">
        <f t="shared" si="20"/>
        <v>8.5586188059337012</v>
      </c>
      <c r="Q110" s="271">
        <f t="shared" si="20"/>
        <v>-0.47089185186061755</v>
      </c>
      <c r="R110" s="271">
        <f t="shared" si="20"/>
        <v>-5.4372943147001225</v>
      </c>
      <c r="S110" s="280">
        <f t="shared" si="20"/>
        <v>4.976175023386137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1.1410161139999999</v>
      </c>
      <c r="P111" s="34">
        <f t="shared" si="20"/>
        <v>-5.7747290828231241</v>
      </c>
      <c r="Q111" s="34">
        <f t="shared" si="20"/>
        <v>0</v>
      </c>
      <c r="R111" s="34">
        <f t="shared" si="20"/>
        <v>-4.6441804514044627</v>
      </c>
      <c r="S111" s="280">
        <f t="shared" si="20"/>
        <v>-9.2778934202275867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1.972769588852973</v>
      </c>
      <c r="Q112" s="271">
        <f t="shared" si="20"/>
        <v>-0.14324987763600661</v>
      </c>
      <c r="R112" s="271">
        <f t="shared" si="20"/>
        <v>-0.40445349773866401</v>
      </c>
      <c r="S112" s="280">
        <f t="shared" si="20"/>
        <v>1.4250662134783028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3.5317031763131763</v>
      </c>
      <c r="P113" s="292">
        <f t="shared" si="20"/>
        <v>19.179178621216607</v>
      </c>
      <c r="Q113" s="292">
        <f t="shared" si="20"/>
        <v>-0.80935438357640521</v>
      </c>
      <c r="R113" s="292">
        <f t="shared" si="20"/>
        <v>-13.268925792169714</v>
      </c>
      <c r="S113" s="293">
        <f t="shared" si="20"/>
        <v>8.6326016217836781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BD67"/>
  <sheetViews>
    <sheetView showGridLines="0" zoomScaleNormal="100" workbookViewId="0">
      <selection activeCell="BA8" sqref="BA8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  <col min="49" max="49" width="13.42578125" customWidth="1"/>
  </cols>
  <sheetData>
    <row r="1" spans="1:56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529</v>
      </c>
      <c r="AX1" s="242">
        <v>2020</v>
      </c>
      <c r="AY1" s="242">
        <v>2030</v>
      </c>
      <c r="AZ1" s="243">
        <v>2050</v>
      </c>
    </row>
    <row r="2" spans="1:56" x14ac:dyDescent="0.25">
      <c r="B2" s="245" t="s">
        <v>1</v>
      </c>
      <c r="C2" s="246">
        <f t="shared" ref="C2:AU2" si="0">C3+C4+C7</f>
        <v>842942.38378000003</v>
      </c>
      <c r="D2" s="247">
        <f t="shared" si="0"/>
        <v>873616.4897700001</v>
      </c>
      <c r="E2" s="247">
        <f t="shared" si="0"/>
        <v>885836.61186000006</v>
      </c>
      <c r="F2" s="247">
        <f t="shared" si="0"/>
        <v>916789.63783000002</v>
      </c>
      <c r="G2" s="247">
        <f t="shared" si="0"/>
        <v>938052.52313999995</v>
      </c>
      <c r="H2" s="247">
        <f t="shared" si="0"/>
        <v>967083.88702000002</v>
      </c>
      <c r="I2" s="247">
        <f t="shared" si="0"/>
        <v>1001016.8014700001</v>
      </c>
      <c r="J2" s="247">
        <f t="shared" si="0"/>
        <v>1043503.58998</v>
      </c>
      <c r="K2" s="247">
        <f t="shared" si="0"/>
        <v>1095297.50287</v>
      </c>
      <c r="L2" s="247">
        <f t="shared" si="0"/>
        <v>1148573.0138900001</v>
      </c>
      <c r="M2" s="247">
        <f t="shared" si="0"/>
        <v>1150035.0869800001</v>
      </c>
      <c r="N2" s="247">
        <f t="shared" si="0"/>
        <v>1144746.9046100001</v>
      </c>
      <c r="O2" s="247">
        <f t="shared" si="0"/>
        <v>1144360.2500400001</v>
      </c>
      <c r="P2" s="247">
        <f t="shared" si="0"/>
        <v>1143914.9022400002</v>
      </c>
      <c r="Q2" s="247">
        <f t="shared" si="0"/>
        <v>1153716.4692099998</v>
      </c>
      <c r="R2" s="247">
        <f t="shared" si="0"/>
        <v>1160591.0083099999</v>
      </c>
      <c r="S2" s="247">
        <f t="shared" si="0"/>
        <v>1163043.7962199999</v>
      </c>
      <c r="T2" s="247">
        <f t="shared" si="0"/>
        <v>1164370.5035399999</v>
      </c>
      <c r="U2" s="247">
        <f t="shared" si="0"/>
        <v>1150663.1562600001</v>
      </c>
      <c r="V2" s="247">
        <f t="shared" si="0"/>
        <v>1139128.3313500001</v>
      </c>
      <c r="W2" s="247">
        <f t="shared" si="0"/>
        <v>1140124.7618499999</v>
      </c>
      <c r="X2" s="247">
        <f t="shared" si="0"/>
        <v>1137826.8274600001</v>
      </c>
      <c r="Y2" s="247">
        <f t="shared" si="0"/>
        <v>1134177.3182999999</v>
      </c>
      <c r="Z2" s="247">
        <f t="shared" si="0"/>
        <v>1129596.6192600001</v>
      </c>
      <c r="AA2" s="247">
        <f t="shared" si="0"/>
        <v>1124525.42842</v>
      </c>
      <c r="AB2" s="247">
        <f t="shared" si="0"/>
        <v>1121774.9951799999</v>
      </c>
      <c r="AC2" s="247">
        <f t="shared" si="0"/>
        <v>1119091.62053</v>
      </c>
      <c r="AD2" s="247">
        <f t="shared" si="0"/>
        <v>1116479.82862</v>
      </c>
      <c r="AE2" s="247">
        <f t="shared" si="0"/>
        <v>1113921.5376300002</v>
      </c>
      <c r="AF2" s="247">
        <f t="shared" si="0"/>
        <v>1111381.2144899999</v>
      </c>
      <c r="AG2" s="247">
        <f t="shared" si="0"/>
        <v>1108124.56412</v>
      </c>
      <c r="AH2" s="247">
        <f t="shared" si="0"/>
        <v>1105594.26535</v>
      </c>
      <c r="AI2" s="247">
        <f t="shared" si="0"/>
        <v>1103498.24529</v>
      </c>
      <c r="AJ2" s="247">
        <f t="shared" si="0"/>
        <v>1101713.75602</v>
      </c>
      <c r="AK2" s="247">
        <f t="shared" si="0"/>
        <v>1100153.7402599999</v>
      </c>
      <c r="AL2" s="247">
        <f t="shared" si="0"/>
        <v>1098331.5784499999</v>
      </c>
      <c r="AM2" s="247">
        <f t="shared" si="0"/>
        <v>1096648.7045200001</v>
      </c>
      <c r="AN2" s="247">
        <f t="shared" si="0"/>
        <v>1095134.6863899999</v>
      </c>
      <c r="AO2" s="247">
        <f t="shared" si="0"/>
        <v>1093798.5214</v>
      </c>
      <c r="AP2" s="247">
        <f t="shared" si="0"/>
        <v>1090947.0627299999</v>
      </c>
      <c r="AQ2" s="247">
        <f t="shared" si="0"/>
        <v>1088011.4455249999</v>
      </c>
      <c r="AR2" s="247">
        <f t="shared" si="0"/>
        <v>1085527.5079289998</v>
      </c>
      <c r="AS2" s="247">
        <f t="shared" si="0"/>
        <v>1083407.9435970001</v>
      </c>
      <c r="AT2" s="247">
        <f t="shared" si="0"/>
        <v>1081566.2384009999</v>
      </c>
      <c r="AU2" s="248">
        <f t="shared" si="0"/>
        <v>1079003.0568530001</v>
      </c>
      <c r="AW2" t="s">
        <v>530</v>
      </c>
      <c r="AX2" s="299">
        <f>Q8/Q7</f>
        <v>0.92353610152554211</v>
      </c>
      <c r="AY2" s="299">
        <f>AA8/AA7</f>
        <v>0.90945110841841392</v>
      </c>
      <c r="AZ2" s="299">
        <f>AU8/AU7</f>
        <v>0.88438778932575024</v>
      </c>
    </row>
    <row r="3" spans="1:56" x14ac:dyDescent="0.25">
      <c r="B3" s="249" t="s">
        <v>494</v>
      </c>
      <c r="C3" s="250">
        <f>Résultats!E286</f>
        <v>13442.05508</v>
      </c>
      <c r="D3" s="251">
        <f>Résultats!F286</f>
        <v>13810.843570000001</v>
      </c>
      <c r="E3" s="251">
        <f>Résultats!G286</f>
        <v>14176.85216</v>
      </c>
      <c r="F3" s="251">
        <f>Résultats!H286</f>
        <v>14270.194229999999</v>
      </c>
      <c r="G3" s="251">
        <f>Résultats!I286</f>
        <v>13871.186040000001</v>
      </c>
      <c r="H3" s="251">
        <f>Résultats!J286</f>
        <v>13840.571319999999</v>
      </c>
      <c r="I3" s="251">
        <f>Résultats!K286</f>
        <v>13960.69247</v>
      </c>
      <c r="J3" s="251">
        <f>Résultats!L286</f>
        <v>13975.19658</v>
      </c>
      <c r="K3" s="251">
        <f>Résultats!M286</f>
        <v>14241.88507</v>
      </c>
      <c r="L3" s="251">
        <f>Résultats!N286</f>
        <v>14610.15569</v>
      </c>
      <c r="M3" s="251">
        <f>Résultats!O286</f>
        <v>14902.24458</v>
      </c>
      <c r="N3" s="251">
        <f>Résultats!P286</f>
        <v>15154.492109999999</v>
      </c>
      <c r="O3" s="251">
        <f>Résultats!Q286</f>
        <v>15512.060740000001</v>
      </c>
      <c r="P3" s="251">
        <f>Résultats!R286</f>
        <v>15999.86414</v>
      </c>
      <c r="Q3" s="251">
        <f>Résultats!S286</f>
        <v>15720.15926</v>
      </c>
      <c r="R3" s="251">
        <f>Résultats!T286</f>
        <v>15487.59151</v>
      </c>
      <c r="S3" s="251">
        <f>Résultats!U286</f>
        <v>15483.19981</v>
      </c>
      <c r="T3" s="251">
        <f>Résultats!V286</f>
        <v>15507.99742</v>
      </c>
      <c r="U3" s="251">
        <f>Résultats!W286</f>
        <v>15523.855320000001</v>
      </c>
      <c r="V3" s="251">
        <f>Résultats!X286</f>
        <v>15516.785239999999</v>
      </c>
      <c r="W3" s="251">
        <f>Résultats!Y286</f>
        <v>15495.804260000001</v>
      </c>
      <c r="X3" s="251">
        <f>Résultats!Z286</f>
        <v>15458.162469999999</v>
      </c>
      <c r="Y3" s="251">
        <f>Résultats!AA286</f>
        <v>15415.74092</v>
      </c>
      <c r="Z3" s="251">
        <f>Résultats!AB286</f>
        <v>15354.65266</v>
      </c>
      <c r="AA3" s="251">
        <f>Résultats!AC286</f>
        <v>15267.83625</v>
      </c>
      <c r="AB3" s="251">
        <f>Résultats!AD286</f>
        <v>14900.18778</v>
      </c>
      <c r="AC3" s="251">
        <f>Résultats!AE286</f>
        <v>14541.500260000001</v>
      </c>
      <c r="AD3" s="251">
        <f>Résultats!AF286</f>
        <v>14175.39373</v>
      </c>
      <c r="AE3" s="251">
        <f>Résultats!AG286</f>
        <v>13804.4159</v>
      </c>
      <c r="AF3" s="251">
        <f>Résultats!AH286</f>
        <v>13430.626060000001</v>
      </c>
      <c r="AG3" s="251">
        <f>Résultats!AI286</f>
        <v>13067.72083</v>
      </c>
      <c r="AH3" s="251">
        <f>Résultats!AJ286</f>
        <v>12721.744909999999</v>
      </c>
      <c r="AI3" s="251">
        <f>Résultats!AK286</f>
        <v>12384.30942</v>
      </c>
      <c r="AJ3" s="251">
        <f>Résultats!AL286</f>
        <v>12055.92138</v>
      </c>
      <c r="AK3" s="251">
        <f>Résultats!AM286</f>
        <v>11737.25685</v>
      </c>
      <c r="AL3" s="251">
        <f>Résultats!AN286</f>
        <v>11428.33613</v>
      </c>
      <c r="AM3" s="251">
        <f>Résultats!AO286</f>
        <v>11125.705529999999</v>
      </c>
      <c r="AN3" s="251">
        <f>Résultats!AP286</f>
        <v>10831.538909999999</v>
      </c>
      <c r="AO3" s="251">
        <f>Résultats!AQ286</f>
        <v>10547.201650000001</v>
      </c>
      <c r="AP3" s="251">
        <f>Résultats!AR286</f>
        <v>10271.66749</v>
      </c>
      <c r="AQ3" s="251">
        <f>Résultats!AS286</f>
        <v>9995.5728749999998</v>
      </c>
      <c r="AR3" s="251">
        <f>Résultats!AT286</f>
        <v>9722.8625489999995</v>
      </c>
      <c r="AS3" s="251">
        <f>Résultats!AU286</f>
        <v>9459.2145970000001</v>
      </c>
      <c r="AT3" s="251">
        <f>Résultats!AV286</f>
        <v>9204.7226310000005</v>
      </c>
      <c r="AU3" s="252">
        <f>Résultats!AW286</f>
        <v>8955.3087930000002</v>
      </c>
      <c r="AV3" s="253"/>
      <c r="AW3" t="s">
        <v>531</v>
      </c>
      <c r="AX3" s="299">
        <f>Q5/Q4</f>
        <v>0.67235462556086478</v>
      </c>
      <c r="AY3" s="299">
        <f>AA5/AA4</f>
        <v>0.61000642819536388</v>
      </c>
      <c r="AZ3" s="299">
        <f>AU5/AU4</f>
        <v>0.52226295607785123</v>
      </c>
    </row>
    <row r="4" spans="1:56" x14ac:dyDescent="0.25">
      <c r="B4" s="254" t="s">
        <v>495</v>
      </c>
      <c r="C4" s="255">
        <f>Résultats!E292</f>
        <v>248850.0986</v>
      </c>
      <c r="D4" s="256">
        <f>Résultats!F292</f>
        <v>263192.59090000001</v>
      </c>
      <c r="E4" s="256">
        <f>Résultats!G292</f>
        <v>272578.61090000003</v>
      </c>
      <c r="F4" s="256">
        <f>Résultats!H292</f>
        <v>288332.36930000002</v>
      </c>
      <c r="G4" s="256">
        <f>Résultats!I292</f>
        <v>299905.75150000001</v>
      </c>
      <c r="H4" s="256">
        <f>Résultats!J292</f>
        <v>316001.55290000001</v>
      </c>
      <c r="I4" s="256">
        <f>Résultats!K292</f>
        <v>335739.71899999998</v>
      </c>
      <c r="J4" s="256">
        <f>Résultats!L292</f>
        <v>358084.57990000001</v>
      </c>
      <c r="K4" s="256">
        <f>Résultats!M292</f>
        <v>383782.44799999997</v>
      </c>
      <c r="L4" s="256">
        <f>Résultats!N292</f>
        <v>410713.85259999998</v>
      </c>
      <c r="M4" s="256">
        <f>Résultats!O292</f>
        <v>408051.72619999998</v>
      </c>
      <c r="N4" s="256">
        <f>Résultats!P292</f>
        <v>402440.30320000002</v>
      </c>
      <c r="O4" s="256">
        <f>Résultats!Q292</f>
        <v>403016.30330000003</v>
      </c>
      <c r="P4" s="256">
        <f>Résultats!R292</f>
        <v>402490.53320000001</v>
      </c>
      <c r="Q4" s="256">
        <f>SUM(Q5:Q6)</f>
        <v>409226.34580000001</v>
      </c>
      <c r="R4" s="256">
        <f t="shared" ref="R4:AU4" si="1">SUM(R5:R6)</f>
        <v>337365.3665</v>
      </c>
      <c r="S4" s="256">
        <f t="shared" si="1"/>
        <v>339279.60401000001</v>
      </c>
      <c r="T4" s="256">
        <f t="shared" si="1"/>
        <v>340102.43401999999</v>
      </c>
      <c r="U4" s="256">
        <f t="shared" si="1"/>
        <v>325563.83014000003</v>
      </c>
      <c r="V4" s="256">
        <f t="shared" si="1"/>
        <v>315271.69770999998</v>
      </c>
      <c r="W4" s="256">
        <f t="shared" si="1"/>
        <v>321146.95279000001</v>
      </c>
      <c r="X4" s="256">
        <f t="shared" si="1"/>
        <v>323203.16298999998</v>
      </c>
      <c r="Y4" s="256">
        <f t="shared" si="1"/>
        <v>323537.32477999997</v>
      </c>
      <c r="Z4" s="256">
        <f t="shared" si="1"/>
        <v>322996.99599999998</v>
      </c>
      <c r="AA4" s="256">
        <f t="shared" si="1"/>
        <v>426394.32140000002</v>
      </c>
      <c r="AB4" s="256">
        <f t="shared" si="1"/>
        <v>322178.04200000002</v>
      </c>
      <c r="AC4" s="256">
        <f t="shared" si="1"/>
        <v>322212.39947</v>
      </c>
      <c r="AD4" s="256">
        <f t="shared" si="1"/>
        <v>322240.18979000003</v>
      </c>
      <c r="AE4" s="256">
        <f t="shared" si="1"/>
        <v>322273.87663000001</v>
      </c>
      <c r="AF4" s="256">
        <f t="shared" si="1"/>
        <v>322292.50072999997</v>
      </c>
      <c r="AG4" s="256">
        <f t="shared" si="1"/>
        <v>321291.75539000001</v>
      </c>
      <c r="AH4" s="256">
        <f t="shared" si="1"/>
        <v>320743.55223999999</v>
      </c>
      <c r="AI4" s="256">
        <f t="shared" si="1"/>
        <v>320438.42877</v>
      </c>
      <c r="AJ4" s="256">
        <f t="shared" si="1"/>
        <v>320247.12583999999</v>
      </c>
      <c r="AK4" s="256">
        <f t="shared" si="1"/>
        <v>320103.71291</v>
      </c>
      <c r="AL4" s="256">
        <f t="shared" si="1"/>
        <v>320066.83211999998</v>
      </c>
      <c r="AM4" s="256">
        <f t="shared" si="1"/>
        <v>319967.04809</v>
      </c>
      <c r="AN4" s="256">
        <f t="shared" si="1"/>
        <v>319856.73148000002</v>
      </c>
      <c r="AO4" s="256">
        <f t="shared" si="1"/>
        <v>319757.63955000002</v>
      </c>
      <c r="AP4" s="256">
        <f t="shared" si="1"/>
        <v>318156.23524000001</v>
      </c>
      <c r="AQ4" s="256">
        <f t="shared" si="1"/>
        <v>317069.78135</v>
      </c>
      <c r="AR4" s="256">
        <f t="shared" si="1"/>
        <v>316208.91107999999</v>
      </c>
      <c r="AS4" s="256">
        <f t="shared" si="1"/>
        <v>315484.56550000003</v>
      </c>
      <c r="AT4" s="256">
        <f t="shared" si="1"/>
        <v>314855.11557000002</v>
      </c>
      <c r="AU4" s="256">
        <f t="shared" si="1"/>
        <v>469526.9583</v>
      </c>
      <c r="AV4" s="253"/>
      <c r="AW4" t="s">
        <v>532</v>
      </c>
      <c r="AX4" s="299">
        <f>Q10/(Q7+Q4)</f>
        <v>0.8332106086896367</v>
      </c>
      <c r="AY4" s="299">
        <f>AA10/(AA7+AA4)</f>
        <v>0.79434573332625991</v>
      </c>
      <c r="AZ4" s="299">
        <f>AU10/(AU7+AU4)</f>
        <v>0.72549079450655563</v>
      </c>
    </row>
    <row r="5" spans="1:56" x14ac:dyDescent="0.25">
      <c r="B5" s="258" t="s">
        <v>496</v>
      </c>
      <c r="C5" s="259">
        <f>Résultats!E287</f>
        <v>163461.30420000001</v>
      </c>
      <c r="D5" s="212">
        <f>Résultats!F287</f>
        <v>172226.20920000001</v>
      </c>
      <c r="E5" s="212">
        <f>Résultats!G287</f>
        <v>178930.12890000001</v>
      </c>
      <c r="F5" s="212">
        <f>Résultats!H287</f>
        <v>188591.927</v>
      </c>
      <c r="G5" s="212">
        <f>Résultats!I287</f>
        <v>196191.27110000001</v>
      </c>
      <c r="H5" s="212">
        <f>Résultats!J287</f>
        <v>204716.31820000001</v>
      </c>
      <c r="I5" s="212">
        <f>Résultats!K287</f>
        <v>218879.17499999999</v>
      </c>
      <c r="J5" s="212">
        <f>Résultats!L287</f>
        <v>234844.4246</v>
      </c>
      <c r="K5" s="212">
        <f>Résultats!M287</f>
        <v>251720.2126</v>
      </c>
      <c r="L5" s="212">
        <f>Résultats!N287</f>
        <v>273771.91279999999</v>
      </c>
      <c r="M5" s="212">
        <f>Résultats!O287</f>
        <v>274746.50589999999</v>
      </c>
      <c r="N5" s="212">
        <f>Résultats!P287</f>
        <v>269770.47749999998</v>
      </c>
      <c r="O5" s="212">
        <f>Résultats!Q287</f>
        <v>266064.56520000001</v>
      </c>
      <c r="P5" s="212">
        <f>Résultats!R287</f>
        <v>267329.75</v>
      </c>
      <c r="Q5" s="212">
        <f>Résultats!S287</f>
        <v>275145.22649999999</v>
      </c>
      <c r="R5" s="212">
        <f>Résultats!T287</f>
        <v>282303.0527</v>
      </c>
      <c r="S5" s="212">
        <f>Résultats!U287</f>
        <v>284377.18719999999</v>
      </c>
      <c r="T5" s="212">
        <f>Résultats!V287</f>
        <v>285239.22659999999</v>
      </c>
      <c r="U5" s="212">
        <f>Résultats!W287</f>
        <v>267495.24040000001</v>
      </c>
      <c r="V5" s="212">
        <f>Résultats!X287</f>
        <v>254898.0612</v>
      </c>
      <c r="W5" s="212">
        <f>Résultats!Y287</f>
        <v>261160.6562</v>
      </c>
      <c r="X5" s="212">
        <f>Résultats!Z287</f>
        <v>263022.43900000001</v>
      </c>
      <c r="Y5" s="212">
        <f>Résultats!AA287</f>
        <v>262890.63829999999</v>
      </c>
      <c r="Z5" s="212">
        <f>Résultats!AB287</f>
        <v>261789.0239</v>
      </c>
      <c r="AA5" s="212">
        <f>Résultats!AC287</f>
        <v>260103.277</v>
      </c>
      <c r="AB5" s="212">
        <f>Résultats!AD287</f>
        <v>260111.9957</v>
      </c>
      <c r="AC5" s="212">
        <f>Résultats!AE287</f>
        <v>259860.55129999999</v>
      </c>
      <c r="AD5" s="212">
        <f>Résultats!AF287</f>
        <v>259600.33300000001</v>
      </c>
      <c r="AE5" s="212">
        <f>Résultats!AG287</f>
        <v>259344.14550000001</v>
      </c>
      <c r="AF5" s="212">
        <f>Résultats!AH287</f>
        <v>259070.8167</v>
      </c>
      <c r="AG5" s="212">
        <f>Résultats!AI287</f>
        <v>257577.70379999999</v>
      </c>
      <c r="AH5" s="212">
        <f>Résultats!AJ287</f>
        <v>256571.35399999999</v>
      </c>
      <c r="AI5" s="212">
        <f>Résultats!AK287</f>
        <v>255823.78150000001</v>
      </c>
      <c r="AJ5" s="212">
        <f>Résultats!AL287</f>
        <v>255187.37779999999</v>
      </c>
      <c r="AK5" s="212">
        <f>Résultats!AM287</f>
        <v>254591.92819999999</v>
      </c>
      <c r="AL5" s="212">
        <f>Résultats!AN287</f>
        <v>254180.01149999999</v>
      </c>
      <c r="AM5" s="212">
        <f>Résultats!AO287</f>
        <v>253673.32339999999</v>
      </c>
      <c r="AN5" s="212">
        <f>Résultats!AP287</f>
        <v>253136.2837</v>
      </c>
      <c r="AO5" s="212">
        <f>Résultats!AQ287</f>
        <v>252597.95370000001</v>
      </c>
      <c r="AP5" s="212">
        <f>Résultats!AR287</f>
        <v>250381.27369999999</v>
      </c>
      <c r="AQ5" s="212">
        <f>Résultats!AS287</f>
        <v>248893.2746</v>
      </c>
      <c r="AR5" s="212">
        <f>Résultats!AT287</f>
        <v>247627.4534</v>
      </c>
      <c r="AS5" s="212">
        <f>Résultats!AU287</f>
        <v>246489.46660000001</v>
      </c>
      <c r="AT5" s="212">
        <f>Résultats!AV287</f>
        <v>245442.9149</v>
      </c>
      <c r="AU5" s="260">
        <f>Résultats!AW287</f>
        <v>245216.53719999999</v>
      </c>
    </row>
    <row r="6" spans="1:56" x14ac:dyDescent="0.25">
      <c r="B6" s="261" t="s">
        <v>497</v>
      </c>
      <c r="C6" s="262">
        <f>Résultats!E290</f>
        <v>47168.089010000003</v>
      </c>
      <c r="D6" s="263">
        <f>Résultats!F290</f>
        <v>48417.591390000001</v>
      </c>
      <c r="E6" s="263">
        <f>Résultats!G290</f>
        <v>48084.38265</v>
      </c>
      <c r="F6" s="263">
        <f>Résultats!H290</f>
        <v>49180.72277</v>
      </c>
      <c r="G6" s="263">
        <f>Résultats!I290</f>
        <v>49908.430780000002</v>
      </c>
      <c r="H6" s="263">
        <f>Résultats!J290</f>
        <v>51031.734779999999</v>
      </c>
      <c r="I6" s="263">
        <f>Résultats!K290</f>
        <v>51439.916149999997</v>
      </c>
      <c r="J6" s="263">
        <f>Résultats!L290</f>
        <v>52505.45119</v>
      </c>
      <c r="K6" s="263">
        <f>Résultats!M290</f>
        <v>54348.783810000001</v>
      </c>
      <c r="L6" s="263">
        <f>Résultats!N290</f>
        <v>55494.785499999998</v>
      </c>
      <c r="M6" s="263">
        <f>Résultats!O290</f>
        <v>55686.875119999997</v>
      </c>
      <c r="N6" s="263">
        <f>Résultats!P290</f>
        <v>56257.951509999999</v>
      </c>
      <c r="O6" s="263">
        <f>Résultats!Q290</f>
        <v>56707.156029999998</v>
      </c>
      <c r="P6" s="263">
        <f>Résultats!R290</f>
        <v>56374.479529999997</v>
      </c>
      <c r="Q6" s="263">
        <f>Résultats!S289</f>
        <v>134081.11929999999</v>
      </c>
      <c r="R6" s="263">
        <f>Résultats!T290</f>
        <v>55062.313800000004</v>
      </c>
      <c r="S6" s="263">
        <f>Résultats!U290</f>
        <v>54902.416810000002</v>
      </c>
      <c r="T6" s="263">
        <f>Résultats!V290</f>
        <v>54863.207419999999</v>
      </c>
      <c r="U6" s="263">
        <f>Résultats!W290</f>
        <v>58068.589740000003</v>
      </c>
      <c r="V6" s="263">
        <f>Résultats!X290</f>
        <v>60373.636509999997</v>
      </c>
      <c r="W6" s="263">
        <f>Résultats!Y290</f>
        <v>59986.296589999998</v>
      </c>
      <c r="X6" s="263">
        <f>Résultats!Z290</f>
        <v>60180.723989999999</v>
      </c>
      <c r="Y6" s="263">
        <f>Résultats!AA290</f>
        <v>60646.686479999997</v>
      </c>
      <c r="Z6" s="263">
        <f>Résultats!AB290</f>
        <v>61207.972099999999</v>
      </c>
      <c r="AA6" s="263">
        <f>Résultats!AC289</f>
        <v>166291.04440000001</v>
      </c>
      <c r="AB6" s="263">
        <f>Résultats!AD290</f>
        <v>62066.046300000002</v>
      </c>
      <c r="AC6" s="263">
        <f>Résultats!AE290</f>
        <v>62351.848169999997</v>
      </c>
      <c r="AD6" s="263">
        <f>Résultats!AF290</f>
        <v>62639.856789999998</v>
      </c>
      <c r="AE6" s="263">
        <f>Résultats!AG290</f>
        <v>62929.73113</v>
      </c>
      <c r="AF6" s="263">
        <f>Résultats!AH290</f>
        <v>63221.684029999997</v>
      </c>
      <c r="AG6" s="263">
        <f>Résultats!AI290</f>
        <v>63714.051590000003</v>
      </c>
      <c r="AH6" s="263">
        <f>Résultats!AJ290</f>
        <v>64172.198239999998</v>
      </c>
      <c r="AI6" s="263">
        <f>Résultats!AK290</f>
        <v>64614.647270000001</v>
      </c>
      <c r="AJ6" s="263">
        <f>Résultats!AL290</f>
        <v>65059.748039999999</v>
      </c>
      <c r="AK6" s="263">
        <f>Résultats!AM290</f>
        <v>65511.78471</v>
      </c>
      <c r="AL6" s="263">
        <f>Résultats!AN290</f>
        <v>65886.820619999999</v>
      </c>
      <c r="AM6" s="263">
        <f>Résultats!AO290</f>
        <v>66293.724690000003</v>
      </c>
      <c r="AN6" s="263">
        <f>Résultats!AP290</f>
        <v>66720.447780000002</v>
      </c>
      <c r="AO6" s="263">
        <f>Résultats!AQ290</f>
        <v>67159.685849999994</v>
      </c>
      <c r="AP6" s="263">
        <f>Résultats!AR290</f>
        <v>67774.961540000004</v>
      </c>
      <c r="AQ6" s="263">
        <f>Résultats!AS290</f>
        <v>68176.50675</v>
      </c>
      <c r="AR6" s="263">
        <f>Résultats!AT290</f>
        <v>68581.457680000007</v>
      </c>
      <c r="AS6" s="263">
        <f>Résultats!AU290</f>
        <v>68995.098899999997</v>
      </c>
      <c r="AT6" s="263">
        <f>Résultats!AV290</f>
        <v>69412.200670000006</v>
      </c>
      <c r="AU6" s="264">
        <f>Résultats!AW289</f>
        <v>224310.42110000001</v>
      </c>
      <c r="AV6" s="253"/>
      <c r="BB6" t="s">
        <v>542</v>
      </c>
    </row>
    <row r="7" spans="1:56" x14ac:dyDescent="0.25">
      <c r="B7" s="258" t="s">
        <v>498</v>
      </c>
      <c r="C7" s="259">
        <f>Résultats!E291</f>
        <v>580650.23010000004</v>
      </c>
      <c r="D7" s="212">
        <f>Résultats!F291</f>
        <v>596613.05530000001</v>
      </c>
      <c r="E7" s="212">
        <f>Résultats!G291</f>
        <v>599081.14879999997</v>
      </c>
      <c r="F7" s="212">
        <f>Résultats!H291</f>
        <v>614187.07429999998</v>
      </c>
      <c r="G7" s="212">
        <f>Résultats!I291</f>
        <v>624275.58559999999</v>
      </c>
      <c r="H7" s="212">
        <f>Résultats!J291</f>
        <v>637241.76280000003</v>
      </c>
      <c r="I7" s="212">
        <f>Résultats!K291</f>
        <v>651316.39</v>
      </c>
      <c r="J7" s="212">
        <f>Résultats!L291</f>
        <v>671443.81350000005</v>
      </c>
      <c r="K7" s="212">
        <f>Résultats!M291</f>
        <v>697273.16980000003</v>
      </c>
      <c r="L7" s="212">
        <f>Résultats!N291</f>
        <v>723249.00560000003</v>
      </c>
      <c r="M7" s="212">
        <f>Résultats!O291</f>
        <v>727081.11620000005</v>
      </c>
      <c r="N7" s="212">
        <f>Résultats!P291</f>
        <v>727152.10930000001</v>
      </c>
      <c r="O7" s="212">
        <f>Résultats!Q291</f>
        <v>725831.88600000006</v>
      </c>
      <c r="P7" s="212">
        <f>Résultats!R291</f>
        <v>725424.50490000006</v>
      </c>
      <c r="Q7" s="212">
        <f>SUM(Q8:Q9)</f>
        <v>728769.9641499999</v>
      </c>
      <c r="R7" s="212">
        <f t="shared" ref="R7:AU7" si="2">SUM(R8:R9)</f>
        <v>807738.0503</v>
      </c>
      <c r="S7" s="212">
        <f t="shared" si="2"/>
        <v>808280.99239999999</v>
      </c>
      <c r="T7" s="212">
        <f t="shared" si="2"/>
        <v>808760.07209999999</v>
      </c>
      <c r="U7" s="212">
        <f t="shared" si="2"/>
        <v>809575.47080000001</v>
      </c>
      <c r="V7" s="212">
        <f t="shared" si="2"/>
        <v>808339.84840000002</v>
      </c>
      <c r="W7" s="212">
        <f t="shared" si="2"/>
        <v>803482.0048</v>
      </c>
      <c r="X7" s="212">
        <f t="shared" si="2"/>
        <v>799165.50200000009</v>
      </c>
      <c r="Y7" s="212">
        <f t="shared" si="2"/>
        <v>795224.25260000001</v>
      </c>
      <c r="Z7" s="212">
        <f t="shared" si="2"/>
        <v>791244.9706</v>
      </c>
      <c r="AA7" s="212">
        <f t="shared" si="2"/>
        <v>682863.27076999994</v>
      </c>
      <c r="AB7" s="212">
        <f t="shared" si="2"/>
        <v>784696.76539999992</v>
      </c>
      <c r="AC7" s="212">
        <f t="shared" si="2"/>
        <v>782337.72080000001</v>
      </c>
      <c r="AD7" s="212">
        <f t="shared" si="2"/>
        <v>780064.24510000006</v>
      </c>
      <c r="AE7" s="212">
        <f t="shared" si="2"/>
        <v>777843.24510000006</v>
      </c>
      <c r="AF7" s="212">
        <f t="shared" si="2"/>
        <v>775658.08770000003</v>
      </c>
      <c r="AG7" s="212">
        <f t="shared" si="2"/>
        <v>773765.08790000004</v>
      </c>
      <c r="AH7" s="212">
        <f t="shared" si="2"/>
        <v>772128.9682</v>
      </c>
      <c r="AI7" s="212">
        <f t="shared" si="2"/>
        <v>770675.50709999993</v>
      </c>
      <c r="AJ7" s="212">
        <f t="shared" si="2"/>
        <v>769410.70880000002</v>
      </c>
      <c r="AK7" s="212">
        <f t="shared" si="2"/>
        <v>768312.77049999998</v>
      </c>
      <c r="AL7" s="212">
        <f t="shared" si="2"/>
        <v>766836.41020000004</v>
      </c>
      <c r="AM7" s="212">
        <f t="shared" si="2"/>
        <v>765555.95090000005</v>
      </c>
      <c r="AN7" s="212">
        <f t="shared" si="2"/>
        <v>764446.41599999997</v>
      </c>
      <c r="AO7" s="212">
        <f t="shared" si="2"/>
        <v>763493.68020000006</v>
      </c>
      <c r="AP7" s="212">
        <f t="shared" si="2"/>
        <v>762519.15999999992</v>
      </c>
      <c r="AQ7" s="212">
        <f t="shared" si="2"/>
        <v>760946.09129999997</v>
      </c>
      <c r="AR7" s="212">
        <f t="shared" si="2"/>
        <v>759595.73429999989</v>
      </c>
      <c r="AS7" s="212">
        <f t="shared" si="2"/>
        <v>758464.16350000002</v>
      </c>
      <c r="AT7" s="212">
        <f t="shared" si="2"/>
        <v>757506.40020000003</v>
      </c>
      <c r="AU7" s="212">
        <f t="shared" si="2"/>
        <v>600520.78975999996</v>
      </c>
      <c r="AW7" t="s">
        <v>538</v>
      </c>
      <c r="AX7" s="312">
        <f>Q3/Q2</f>
        <v>1.3625669459988105E-2</v>
      </c>
      <c r="AY7" s="312">
        <f>AA3/AA2</f>
        <v>1.3577137398708607E-2</v>
      </c>
      <c r="AZ7" s="312">
        <f>AU3/AU2</f>
        <v>8.2996139224284348E-3</v>
      </c>
      <c r="BB7" s="312">
        <f>[3]Trafic!$H$27/([3]Trafic!$H$30-[3]Trafic!$H$29)</f>
        <v>9.6732536609177803E-3</v>
      </c>
      <c r="BC7" s="312">
        <f>[3]Trafic!$J$27/([3]Trafic!$J$30-[3]Trafic!$J$29)</f>
        <v>1.4577967949865439E-2</v>
      </c>
      <c r="BD7" s="312">
        <f>[3]Trafic!$N$27/([3]Trafic!$N$30-[3]Trafic!$N$29)</f>
        <v>6.5864876836073186E-3</v>
      </c>
    </row>
    <row r="8" spans="1:56" x14ac:dyDescent="0.25">
      <c r="B8" s="258" t="s">
        <v>499</v>
      </c>
      <c r="C8" s="259">
        <f>Résultats!E288</f>
        <v>533482.14110000001</v>
      </c>
      <c r="D8" s="212">
        <f>Résultats!F288</f>
        <v>548195.48899999994</v>
      </c>
      <c r="E8" s="212">
        <f>Résultats!G288</f>
        <v>551000.00159999996</v>
      </c>
      <c r="F8" s="212">
        <f>Résultats!H288</f>
        <v>565009.81740000006</v>
      </c>
      <c r="G8" s="212">
        <f>Résultats!I288</f>
        <v>574370.74750000006</v>
      </c>
      <c r="H8" s="212">
        <f>Résultats!J288</f>
        <v>586213.77549999999</v>
      </c>
      <c r="I8" s="212">
        <f>Résultats!K288</f>
        <v>599885.7426</v>
      </c>
      <c r="J8" s="212">
        <f>Résultats!L288</f>
        <v>618950.74879999994</v>
      </c>
      <c r="K8" s="212">
        <f>Résultats!M288</f>
        <v>642937.55940000003</v>
      </c>
      <c r="L8" s="212">
        <f>Résultats!N288</f>
        <v>667775.39249999996</v>
      </c>
      <c r="M8" s="212">
        <f>Résultats!O288</f>
        <v>671415.62670000002</v>
      </c>
      <c r="N8" s="212">
        <f>Résultats!P288</f>
        <v>670918.63439999998</v>
      </c>
      <c r="O8" s="212">
        <f>Résultats!Q288</f>
        <v>669152.07579999999</v>
      </c>
      <c r="P8" s="212">
        <f>Résultats!R288</f>
        <v>669078.22530000005</v>
      </c>
      <c r="Q8" s="212">
        <f>Résultats!S288</f>
        <v>673045.37159999995</v>
      </c>
      <c r="R8" s="212">
        <f>Résultats!T288</f>
        <v>674848.44559999998</v>
      </c>
      <c r="S8" s="212">
        <f>Résultats!U288</f>
        <v>675356.46349999995</v>
      </c>
      <c r="T8" s="212">
        <f>Résultats!V288</f>
        <v>675440.74710000004</v>
      </c>
      <c r="U8" s="212">
        <f>Résultats!W288</f>
        <v>664504.04819999996</v>
      </c>
      <c r="V8" s="212">
        <f>Résultats!X288</f>
        <v>653411.15899999999</v>
      </c>
      <c r="W8" s="212">
        <f>Résultats!Y288</f>
        <v>647800.25100000005</v>
      </c>
      <c r="X8" s="212">
        <f>Résultats!Z288</f>
        <v>641456.54150000005</v>
      </c>
      <c r="Y8" s="212">
        <f>Résultats!AA288</f>
        <v>634885.48389999999</v>
      </c>
      <c r="Z8" s="212">
        <f>Résultats!AB288</f>
        <v>628019.96849999996</v>
      </c>
      <c r="AA8" s="212">
        <f>Résultats!AC288</f>
        <v>621030.7585</v>
      </c>
      <c r="AB8" s="212">
        <f>Résultats!AD288</f>
        <v>616167.85479999997</v>
      </c>
      <c r="AC8" s="212">
        <f>Résultats!AE288</f>
        <v>611401.3493</v>
      </c>
      <c r="AD8" s="212">
        <f>Résultats!AF288</f>
        <v>606671.61080000002</v>
      </c>
      <c r="AE8" s="212">
        <f>Résultats!AG288</f>
        <v>601987.18480000005</v>
      </c>
      <c r="AF8" s="212">
        <f>Résultats!AH288</f>
        <v>597333.06530000002</v>
      </c>
      <c r="AG8" s="212">
        <f>Résultats!AI288</f>
        <v>592663.3726</v>
      </c>
      <c r="AH8" s="212">
        <f>Résultats!AJ288</f>
        <v>588258.51260000002</v>
      </c>
      <c r="AI8" s="212">
        <f>Résultats!AK288</f>
        <v>584015.98659999995</v>
      </c>
      <c r="AJ8" s="212">
        <f>Résultats!AL288</f>
        <v>579905.51580000005</v>
      </c>
      <c r="AK8" s="212">
        <f>Résultats!AM288</f>
        <v>575889.60419999994</v>
      </c>
      <c r="AL8" s="212">
        <f>Résultats!AN288</f>
        <v>571567.91879999998</v>
      </c>
      <c r="AM8" s="212">
        <f>Résultats!AO288</f>
        <v>567360.22100000002</v>
      </c>
      <c r="AN8" s="212">
        <f>Résultats!AP288</f>
        <v>563255.51</v>
      </c>
      <c r="AO8" s="212">
        <f>Résultats!AQ288</f>
        <v>559239.424</v>
      </c>
      <c r="AP8" s="212">
        <f>Résultats!AR288</f>
        <v>554811.63879999996</v>
      </c>
      <c r="AQ8" s="212">
        <f>Résultats!AS288</f>
        <v>549948.85259999998</v>
      </c>
      <c r="AR8" s="212">
        <f>Résultats!AT288</f>
        <v>545309.12529999996</v>
      </c>
      <c r="AS8" s="212">
        <f>Résultats!AU288</f>
        <v>540846.8284</v>
      </c>
      <c r="AT8" s="212">
        <f>Résultats!AV288</f>
        <v>536509.04700000002</v>
      </c>
      <c r="AU8" s="260">
        <f>Résultats!AW288</f>
        <v>531093.2537</v>
      </c>
      <c r="AW8" t="s">
        <v>539</v>
      </c>
      <c r="AX8" s="312">
        <f>+Q6/Q2</f>
        <v>0.11621669871091569</v>
      </c>
      <c r="AY8" s="312">
        <f>+AA6/AA2</f>
        <v>0.14787664217931035</v>
      </c>
      <c r="AZ8" s="312">
        <f>+AU6/AU2</f>
        <v>0.20788673366155194</v>
      </c>
      <c r="BB8" s="312">
        <f>[3]Trafic!$H$25/[3]Trafic!$H$31</f>
        <v>8.6581998710879085E-2</v>
      </c>
      <c r="BC8" s="312">
        <f>[3]Trafic!$J$25/[3]Trafic!$J$31</f>
        <v>0.14233557304995703</v>
      </c>
      <c r="BD8" s="312">
        <f>[3]Trafic!$N$25/[3]Trafic!$N$31</f>
        <v>0.18954036770730018</v>
      </c>
    </row>
    <row r="9" spans="1:56" x14ac:dyDescent="0.25">
      <c r="B9" s="261" t="s">
        <v>500</v>
      </c>
      <c r="C9" s="262">
        <f>Résultats!E289</f>
        <v>85388.794389999995</v>
      </c>
      <c r="D9" s="263">
        <f>Résultats!F289</f>
        <v>90970.029089999996</v>
      </c>
      <c r="E9" s="263">
        <f>Résultats!G289</f>
        <v>93654.810240000006</v>
      </c>
      <c r="F9" s="263">
        <f>Résultats!H289</f>
        <v>99750.703169999906</v>
      </c>
      <c r="G9" s="263">
        <f>Résultats!I289</f>
        <v>103725.1596</v>
      </c>
      <c r="H9" s="263">
        <f>Résultats!J289</f>
        <v>111324.9436</v>
      </c>
      <c r="I9" s="263">
        <f>Résultats!K289</f>
        <v>116914.9872</v>
      </c>
      <c r="J9" s="263">
        <f>Résultats!L289</f>
        <v>123310.15119999999</v>
      </c>
      <c r="K9" s="263">
        <f>Résultats!M289</f>
        <v>132137.2574</v>
      </c>
      <c r="L9" s="263">
        <f>Résultats!N289</f>
        <v>137123.86780000001</v>
      </c>
      <c r="M9" s="263">
        <f>Résultats!O289</f>
        <v>133527.04550000001</v>
      </c>
      <c r="N9" s="263">
        <f>Résultats!P289</f>
        <v>132896.74359999999</v>
      </c>
      <c r="O9" s="263">
        <f>Résultats!Q289</f>
        <v>137274.8279</v>
      </c>
      <c r="P9" s="263">
        <f>Résultats!R289</f>
        <v>135497.70980000001</v>
      </c>
      <c r="Q9" s="263">
        <f>Résultats!S290</f>
        <v>55724.592550000001</v>
      </c>
      <c r="R9" s="263">
        <f>Résultats!T289</f>
        <v>132889.6047</v>
      </c>
      <c r="S9" s="263">
        <f>Résultats!U289</f>
        <v>132924.5289</v>
      </c>
      <c r="T9" s="263">
        <f>Résultats!V289</f>
        <v>133319.32500000001</v>
      </c>
      <c r="U9" s="263">
        <f>Résultats!W289</f>
        <v>145071.42259999999</v>
      </c>
      <c r="V9" s="263">
        <f>Résultats!X289</f>
        <v>154928.6894</v>
      </c>
      <c r="W9" s="263">
        <f>Résultats!Y289</f>
        <v>155681.75380000001</v>
      </c>
      <c r="X9" s="263">
        <f>Résultats!Z289</f>
        <v>157708.96049999999</v>
      </c>
      <c r="Y9" s="263">
        <f>Résultats!AA289</f>
        <v>160338.76869999999</v>
      </c>
      <c r="Z9" s="263">
        <f>Résultats!AB289</f>
        <v>163225.00210000001</v>
      </c>
      <c r="AA9" s="263">
        <f>Résultats!AC290</f>
        <v>61832.512269999999</v>
      </c>
      <c r="AB9" s="263">
        <f>Résultats!AD289</f>
        <v>168528.9106</v>
      </c>
      <c r="AC9" s="263">
        <f>Résultats!AE289</f>
        <v>170936.37150000001</v>
      </c>
      <c r="AD9" s="263">
        <f>Résultats!AF289</f>
        <v>173392.63430000001</v>
      </c>
      <c r="AE9" s="263">
        <f>Résultats!AG289</f>
        <v>175856.06030000001</v>
      </c>
      <c r="AF9" s="263">
        <f>Résultats!AH289</f>
        <v>178325.02239999999</v>
      </c>
      <c r="AG9" s="263">
        <f>Résultats!AI289</f>
        <v>181101.71530000001</v>
      </c>
      <c r="AH9" s="263">
        <f>Résultats!AJ289</f>
        <v>183870.45559999999</v>
      </c>
      <c r="AI9" s="263">
        <f>Résultats!AK289</f>
        <v>186659.52050000001</v>
      </c>
      <c r="AJ9" s="263">
        <f>Résultats!AL289</f>
        <v>189505.193</v>
      </c>
      <c r="AK9" s="263">
        <f>Résultats!AM289</f>
        <v>192423.16630000001</v>
      </c>
      <c r="AL9" s="263">
        <f>Résultats!AN289</f>
        <v>195268.4914</v>
      </c>
      <c r="AM9" s="263">
        <f>Résultats!AO289</f>
        <v>198195.72990000001</v>
      </c>
      <c r="AN9" s="263">
        <f>Résultats!AP289</f>
        <v>201190.90599999999</v>
      </c>
      <c r="AO9" s="263">
        <f>Résultats!AQ289</f>
        <v>204254.2562</v>
      </c>
      <c r="AP9" s="263">
        <f>Résultats!AR289</f>
        <v>207707.52119999999</v>
      </c>
      <c r="AQ9" s="263">
        <f>Résultats!AS289</f>
        <v>210997.23869999999</v>
      </c>
      <c r="AR9" s="263">
        <f>Résultats!AT289</f>
        <v>214286.609</v>
      </c>
      <c r="AS9" s="263">
        <f>Résultats!AU289</f>
        <v>217617.3351</v>
      </c>
      <c r="AT9" s="263">
        <f>Résultats!AV289</f>
        <v>220997.35320000001</v>
      </c>
      <c r="AU9" s="264">
        <f>Résultats!AW290</f>
        <v>69427.536059999999</v>
      </c>
      <c r="AW9" t="s">
        <v>540</v>
      </c>
      <c r="AX9" s="312">
        <f>Q9/Q2</f>
        <v>4.8300075484019982E-2</v>
      </c>
      <c r="AY9" s="312">
        <f>AA9/AA2</f>
        <v>5.4985428259169716E-2</v>
      </c>
      <c r="AZ9" s="312">
        <f>AU9/AU2</f>
        <v>6.4344151408144326E-2</v>
      </c>
      <c r="BB9" s="312">
        <f>[3]Trafic!$H$26/[3]Trafic!$H$31</f>
        <v>5.0587052351781035E-2</v>
      </c>
      <c r="BC9" s="312">
        <f>[3]Trafic!$J$26/[3]Trafic!$J$31</f>
        <v>7.6007847942966056E-2</v>
      </c>
      <c r="BD9" s="312">
        <f>[3]Trafic!$N$26/[3]Trafic!$N$31</f>
        <v>9.8293993125704568E-2</v>
      </c>
    </row>
    <row r="10" spans="1:56" x14ac:dyDescent="0.25">
      <c r="B10" s="249" t="s">
        <v>501</v>
      </c>
      <c r="C10" s="250">
        <f t="shared" ref="C10:AU10" si="3">C5+C8</f>
        <v>696943.44530000002</v>
      </c>
      <c r="D10" s="251">
        <f t="shared" si="3"/>
        <v>720421.69819999998</v>
      </c>
      <c r="E10" s="251">
        <f t="shared" si="3"/>
        <v>729930.13049999997</v>
      </c>
      <c r="F10" s="251">
        <f t="shared" si="3"/>
        <v>753601.74440000008</v>
      </c>
      <c r="G10" s="251">
        <f t="shared" si="3"/>
        <v>770562.01860000007</v>
      </c>
      <c r="H10" s="251">
        <f t="shared" si="3"/>
        <v>790930.09369999997</v>
      </c>
      <c r="I10" s="251">
        <f t="shared" si="3"/>
        <v>818764.91760000004</v>
      </c>
      <c r="J10" s="251">
        <f t="shared" si="3"/>
        <v>853795.17339999997</v>
      </c>
      <c r="K10" s="251">
        <f t="shared" si="3"/>
        <v>894657.772</v>
      </c>
      <c r="L10" s="251">
        <f t="shared" si="3"/>
        <v>941547.30529999989</v>
      </c>
      <c r="M10" s="251">
        <f t="shared" si="3"/>
        <v>946162.13260000001</v>
      </c>
      <c r="N10" s="251">
        <f t="shared" si="3"/>
        <v>940689.1118999999</v>
      </c>
      <c r="O10" s="251">
        <f t="shared" si="3"/>
        <v>935216.64100000006</v>
      </c>
      <c r="P10" s="251">
        <f t="shared" si="3"/>
        <v>936407.97530000005</v>
      </c>
      <c r="Q10" s="251">
        <f>Q5+Q8</f>
        <v>948190.59809999994</v>
      </c>
      <c r="R10" s="251">
        <f t="shared" si="3"/>
        <v>957151.49829999998</v>
      </c>
      <c r="S10" s="251">
        <f t="shared" si="3"/>
        <v>959733.65069999988</v>
      </c>
      <c r="T10" s="251">
        <f t="shared" si="3"/>
        <v>960679.97369999997</v>
      </c>
      <c r="U10" s="251">
        <f t="shared" si="3"/>
        <v>931999.28859999997</v>
      </c>
      <c r="V10" s="251">
        <f t="shared" si="3"/>
        <v>908309.22019999998</v>
      </c>
      <c r="W10" s="251">
        <f t="shared" si="3"/>
        <v>908960.90720000002</v>
      </c>
      <c r="X10" s="251">
        <f t="shared" si="3"/>
        <v>904478.98050000006</v>
      </c>
      <c r="Y10" s="251">
        <f t="shared" si="3"/>
        <v>897776.12219999998</v>
      </c>
      <c r="Z10" s="251">
        <f t="shared" si="3"/>
        <v>889808.99239999999</v>
      </c>
      <c r="AA10" s="251">
        <f t="shared" si="3"/>
        <v>881134.0355</v>
      </c>
      <c r="AB10" s="251">
        <f t="shared" si="3"/>
        <v>876279.85049999994</v>
      </c>
      <c r="AC10" s="251">
        <f t="shared" si="3"/>
        <v>871261.90060000005</v>
      </c>
      <c r="AD10" s="251">
        <f t="shared" si="3"/>
        <v>866271.94380000001</v>
      </c>
      <c r="AE10" s="251">
        <f t="shared" si="3"/>
        <v>861331.33030000003</v>
      </c>
      <c r="AF10" s="251">
        <f t="shared" si="3"/>
        <v>856403.88199999998</v>
      </c>
      <c r="AG10" s="251">
        <f t="shared" si="3"/>
        <v>850241.07640000002</v>
      </c>
      <c r="AH10" s="251">
        <f t="shared" si="3"/>
        <v>844829.86660000007</v>
      </c>
      <c r="AI10" s="251">
        <f t="shared" si="3"/>
        <v>839839.76809999999</v>
      </c>
      <c r="AJ10" s="251">
        <f t="shared" si="3"/>
        <v>835092.89360000007</v>
      </c>
      <c r="AK10" s="251">
        <f t="shared" si="3"/>
        <v>830481.53239999991</v>
      </c>
      <c r="AL10" s="251">
        <f t="shared" si="3"/>
        <v>825747.93030000001</v>
      </c>
      <c r="AM10" s="251">
        <f t="shared" si="3"/>
        <v>821033.54440000001</v>
      </c>
      <c r="AN10" s="251">
        <f t="shared" si="3"/>
        <v>816391.79370000004</v>
      </c>
      <c r="AO10" s="251">
        <f t="shared" si="3"/>
        <v>811837.37770000007</v>
      </c>
      <c r="AP10" s="251">
        <f t="shared" si="3"/>
        <v>805192.91249999998</v>
      </c>
      <c r="AQ10" s="251">
        <f t="shared" si="3"/>
        <v>798842.12719999999</v>
      </c>
      <c r="AR10" s="251">
        <f t="shared" si="3"/>
        <v>792936.57869999995</v>
      </c>
      <c r="AS10" s="251">
        <f t="shared" si="3"/>
        <v>787336.29500000004</v>
      </c>
      <c r="AT10" s="251">
        <f t="shared" si="3"/>
        <v>781951.96189999999</v>
      </c>
      <c r="AU10" s="252">
        <f t="shared" si="3"/>
        <v>776309.79090000002</v>
      </c>
      <c r="AW10" t="s">
        <v>541</v>
      </c>
      <c r="AX10" s="312">
        <f>1-SUM(AX7:AX9)</f>
        <v>0.82185755634507618</v>
      </c>
      <c r="AY10" s="312">
        <f>1-SUM(AY7:AY9)</f>
        <v>0.78356079216281138</v>
      </c>
      <c r="AZ10" s="312">
        <f t="shared" ref="AZ10" si="4">1-SUM(AZ7:AZ9)</f>
        <v>0.71946950100787532</v>
      </c>
      <c r="BB10" s="312">
        <f>([3]Trafic!$H$23+[3]Trafic!$H$28)/[3]Trafic!$H$30</f>
        <v>0.84698145105670741</v>
      </c>
      <c r="BC10" s="312">
        <f>([3]Trafic!$J$23+[3]Trafic!$J$28)/[3]Trafic!$J$30</f>
        <v>0.75252158630631349</v>
      </c>
      <c r="BD10" s="312">
        <f>([3]Trafic!$N$23+[3]Trafic!$N$28)/[3]Trafic!$N$30</f>
        <v>0.6858880697768327</v>
      </c>
    </row>
    <row r="11" spans="1:56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6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529</v>
      </c>
      <c r="AX12" s="242">
        <v>2020</v>
      </c>
      <c r="AY12" s="242">
        <v>2030</v>
      </c>
      <c r="AZ12" s="243">
        <v>2050</v>
      </c>
    </row>
    <row r="13" spans="1:56" x14ac:dyDescent="0.25">
      <c r="B13" s="245" t="s">
        <v>1</v>
      </c>
      <c r="C13" s="246">
        <f t="shared" ref="C13:AU13" si="5">C14+C15+C18</f>
        <v>842942.38378000003</v>
      </c>
      <c r="D13" s="247">
        <f t="shared" si="5"/>
        <v>873616.4897700001</v>
      </c>
      <c r="E13" s="247">
        <f t="shared" si="5"/>
        <v>885836.61186000006</v>
      </c>
      <c r="F13" s="247">
        <f t="shared" si="5"/>
        <v>916789.63783000002</v>
      </c>
      <c r="G13" s="247">
        <f t="shared" si="5"/>
        <v>938052.52313999995</v>
      </c>
      <c r="H13" s="247">
        <f t="shared" si="5"/>
        <v>967083.88702000002</v>
      </c>
      <c r="I13" s="247">
        <f t="shared" si="5"/>
        <v>1001016.8014700001</v>
      </c>
      <c r="J13" s="247">
        <f t="shared" si="5"/>
        <v>1043503.58998</v>
      </c>
      <c r="K13" s="247">
        <f t="shared" si="5"/>
        <v>1095297.50287</v>
      </c>
      <c r="L13" s="247">
        <f t="shared" si="5"/>
        <v>1148573.0138900001</v>
      </c>
      <c r="M13" s="247">
        <f t="shared" si="5"/>
        <v>1150035.0869800001</v>
      </c>
      <c r="N13" s="247">
        <f t="shared" si="5"/>
        <v>1144746.9046100001</v>
      </c>
      <c r="O13" s="247">
        <f t="shared" si="5"/>
        <v>1144360.2500400001</v>
      </c>
      <c r="P13" s="247">
        <f t="shared" si="5"/>
        <v>1143914.9022400002</v>
      </c>
      <c r="Q13" s="247">
        <f t="shared" si="5"/>
        <v>1153267.6312599999</v>
      </c>
      <c r="R13" s="247">
        <f t="shared" si="5"/>
        <v>1162213.0279099999</v>
      </c>
      <c r="S13" s="247">
        <f t="shared" si="5"/>
        <v>1165339.23401</v>
      </c>
      <c r="T13" s="247">
        <f t="shared" si="5"/>
        <v>1167342.9320199999</v>
      </c>
      <c r="U13" s="247">
        <f t="shared" si="5"/>
        <v>1168631.8094899999</v>
      </c>
      <c r="V13" s="247">
        <f t="shared" si="5"/>
        <v>1169172.34085</v>
      </c>
      <c r="W13" s="247">
        <f t="shared" si="5"/>
        <v>1166267.1520400001</v>
      </c>
      <c r="X13" s="247">
        <f t="shared" si="5"/>
        <v>1166050.88292</v>
      </c>
      <c r="Y13" s="247">
        <f t="shared" si="5"/>
        <v>1167441.9029699999</v>
      </c>
      <c r="Z13" s="247">
        <f t="shared" si="5"/>
        <v>1169770.87338</v>
      </c>
      <c r="AA13" s="247">
        <f t="shared" si="5"/>
        <v>1172725.2200099998</v>
      </c>
      <c r="AB13" s="247">
        <f t="shared" si="5"/>
        <v>1176189.9751900001</v>
      </c>
      <c r="AC13" s="247">
        <f t="shared" si="5"/>
        <v>1182044.28519</v>
      </c>
      <c r="AD13" s="247">
        <f t="shared" si="5"/>
        <v>1187257.8080800001</v>
      </c>
      <c r="AE13" s="247">
        <f t="shared" si="5"/>
        <v>1192292.2797900001</v>
      </c>
      <c r="AF13" s="247">
        <f t="shared" si="5"/>
        <v>1199403.4162300001</v>
      </c>
      <c r="AG13" s="247">
        <f t="shared" si="5"/>
        <v>1203609.2233299999</v>
      </c>
      <c r="AH13" s="247">
        <f t="shared" si="5"/>
        <v>1208457.71496</v>
      </c>
      <c r="AI13" s="247">
        <f t="shared" si="5"/>
        <v>1213608.0083300001</v>
      </c>
      <c r="AJ13" s="247">
        <f t="shared" si="5"/>
        <v>1218947.98857</v>
      </c>
      <c r="AK13" s="247">
        <f t="shared" si="5"/>
        <v>1224418.1096600001</v>
      </c>
      <c r="AL13" s="247">
        <f t="shared" si="5"/>
        <v>1230102.37436</v>
      </c>
      <c r="AM13" s="247">
        <f t="shared" si="5"/>
        <v>1235549.8763199998</v>
      </c>
      <c r="AN13" s="247">
        <f t="shared" si="5"/>
        <v>1240924.20524</v>
      </c>
      <c r="AO13" s="247">
        <f t="shared" si="5"/>
        <v>1246306.35732</v>
      </c>
      <c r="AP13" s="247">
        <f t="shared" si="5"/>
        <v>1251719.00119</v>
      </c>
      <c r="AQ13" s="247">
        <f t="shared" si="5"/>
        <v>1257337.9540599999</v>
      </c>
      <c r="AR13" s="247">
        <f t="shared" si="5"/>
        <v>1262886.2752700001</v>
      </c>
      <c r="AS13" s="247">
        <f t="shared" si="5"/>
        <v>1268407.21163</v>
      </c>
      <c r="AT13" s="247">
        <f t="shared" si="5"/>
        <v>1273909.10928</v>
      </c>
      <c r="AU13" s="248">
        <f t="shared" si="5"/>
        <v>1279430.9894300001</v>
      </c>
      <c r="AW13" t="s">
        <v>530</v>
      </c>
      <c r="AX13" s="299">
        <f>Q19/Q18</f>
        <v>0.92358209668167834</v>
      </c>
      <c r="AY13" s="299">
        <f>AA19/AA18</f>
        <v>0.91471633922601636</v>
      </c>
      <c r="AZ13" s="299">
        <f>AU19/AU18</f>
        <v>0.89940349985213941</v>
      </c>
    </row>
    <row r="14" spans="1:56" x14ac:dyDescent="0.25">
      <c r="B14" s="249" t="s">
        <v>494</v>
      </c>
      <c r="C14" s="250">
        <f>Résultats!E294</f>
        <v>13442.05508</v>
      </c>
      <c r="D14" s="251">
        <f>Résultats!F294</f>
        <v>13810.843570000001</v>
      </c>
      <c r="E14" s="251">
        <f>Résultats!G294</f>
        <v>14176.85216</v>
      </c>
      <c r="F14" s="251">
        <f>Résultats!H294</f>
        <v>14270.194229999999</v>
      </c>
      <c r="G14" s="251">
        <f>Résultats!I294</f>
        <v>13871.186040000001</v>
      </c>
      <c r="H14" s="251">
        <f>Résultats!J294</f>
        <v>13840.571319999999</v>
      </c>
      <c r="I14" s="251">
        <f>Résultats!K294</f>
        <v>13960.69247</v>
      </c>
      <c r="J14" s="251">
        <f>Résultats!L294</f>
        <v>13975.19658</v>
      </c>
      <c r="K14" s="251">
        <f>Résultats!M294</f>
        <v>14241.88507</v>
      </c>
      <c r="L14" s="251">
        <f>Résultats!N294</f>
        <v>14610.15569</v>
      </c>
      <c r="M14" s="251">
        <f>Résultats!O294</f>
        <v>14902.24458</v>
      </c>
      <c r="N14" s="251">
        <f>Résultats!P294</f>
        <v>15154.492109999999</v>
      </c>
      <c r="O14" s="251">
        <f>Résultats!Q294</f>
        <v>15512.060740000001</v>
      </c>
      <c r="P14" s="251">
        <f>Résultats!R294</f>
        <v>15999.86414</v>
      </c>
      <c r="Q14" s="251">
        <f>Résultats!S294</f>
        <v>15720.15926</v>
      </c>
      <c r="R14" s="251">
        <f>Résultats!T294</f>
        <v>15487.59151</v>
      </c>
      <c r="S14" s="251">
        <f>Résultats!U294</f>
        <v>15483.19981</v>
      </c>
      <c r="T14" s="251">
        <f>Résultats!V294</f>
        <v>15507.99742</v>
      </c>
      <c r="U14" s="251">
        <f>Résultats!W294</f>
        <v>15880.515289999999</v>
      </c>
      <c r="V14" s="251">
        <f>Résultats!X294</f>
        <v>16216.27485</v>
      </c>
      <c r="W14" s="251">
        <f>Résultats!Y294</f>
        <v>16554.15814</v>
      </c>
      <c r="X14" s="251">
        <f>Résultats!Z294</f>
        <v>16879.229019999999</v>
      </c>
      <c r="Y14" s="251">
        <f>Résultats!AA294</f>
        <v>17214.617869999998</v>
      </c>
      <c r="Z14" s="251">
        <f>Résultats!AB294</f>
        <v>17556.111980000001</v>
      </c>
      <c r="AA14" s="251">
        <f>Résultats!AC294</f>
        <v>17905.366709999998</v>
      </c>
      <c r="AB14" s="251">
        <f>Résultats!AD294</f>
        <v>18265.851289999999</v>
      </c>
      <c r="AC14" s="251">
        <f>Résultats!AE294</f>
        <v>18632.875489999999</v>
      </c>
      <c r="AD14" s="251">
        <f>Résultats!AF294</f>
        <v>19008.14788</v>
      </c>
      <c r="AE14" s="251">
        <f>Résultats!AG294</f>
        <v>19392.327990000002</v>
      </c>
      <c r="AF14" s="251">
        <f>Résultats!AH294</f>
        <v>19785.433529999998</v>
      </c>
      <c r="AG14" s="251">
        <f>Résultats!AI294</f>
        <v>20190.279630000001</v>
      </c>
      <c r="AH14" s="251">
        <f>Résultats!AJ294</f>
        <v>20607.467960000002</v>
      </c>
      <c r="AI14" s="251">
        <f>Résultats!AK294</f>
        <v>21030.947029999999</v>
      </c>
      <c r="AJ14" s="251">
        <f>Résultats!AL294</f>
        <v>21465.20967</v>
      </c>
      <c r="AK14" s="251">
        <f>Résultats!AM294</f>
        <v>21911.835360000001</v>
      </c>
      <c r="AL14" s="251">
        <f>Résultats!AN294</f>
        <v>22365.11706</v>
      </c>
      <c r="AM14" s="251">
        <f>Résultats!AO294</f>
        <v>22824.218420000001</v>
      </c>
      <c r="AN14" s="251">
        <f>Résultats!AP294</f>
        <v>23296.394540000001</v>
      </c>
      <c r="AO14" s="251">
        <f>Résultats!AQ294</f>
        <v>23785.84332</v>
      </c>
      <c r="AP14" s="251">
        <f>Résultats!AR294</f>
        <v>24293.33869</v>
      </c>
      <c r="AQ14" s="251">
        <f>Résultats!AS294</f>
        <v>24817.001359999998</v>
      </c>
      <c r="AR14" s="251">
        <f>Résultats!AT294</f>
        <v>25360.896669999998</v>
      </c>
      <c r="AS14" s="251">
        <f>Résultats!AU294</f>
        <v>25924.441429999999</v>
      </c>
      <c r="AT14" s="251">
        <f>Résultats!AV294</f>
        <v>26506.755280000001</v>
      </c>
      <c r="AU14" s="252">
        <f>Résultats!AW294</f>
        <v>27113.40093</v>
      </c>
      <c r="AW14" t="s">
        <v>531</v>
      </c>
      <c r="AX14" s="299">
        <f>Q16/Q15</f>
        <v>0.67303311603561389</v>
      </c>
      <c r="AY14" s="299">
        <f>AA16/AA15</f>
        <v>0.68246989232205324</v>
      </c>
      <c r="AZ14" s="299">
        <f>AU16/AU15</f>
        <v>0.70566652228892091</v>
      </c>
    </row>
    <row r="15" spans="1:56" x14ac:dyDescent="0.25">
      <c r="B15" s="254" t="s">
        <v>495</v>
      </c>
      <c r="C15" s="255">
        <f>Résultats!E300</f>
        <v>248850.0986</v>
      </c>
      <c r="D15" s="256">
        <f>Résultats!F300</f>
        <v>263192.59090000001</v>
      </c>
      <c r="E15" s="256">
        <f>Résultats!G300</f>
        <v>272578.61090000003</v>
      </c>
      <c r="F15" s="256">
        <f>Résultats!H300</f>
        <v>288332.36930000002</v>
      </c>
      <c r="G15" s="256">
        <f>Résultats!I300</f>
        <v>299905.75150000001</v>
      </c>
      <c r="H15" s="256">
        <f>Résultats!J300</f>
        <v>316001.55290000001</v>
      </c>
      <c r="I15" s="256">
        <f>Résultats!K300</f>
        <v>335739.71899999998</v>
      </c>
      <c r="J15" s="256">
        <f>Résultats!L300</f>
        <v>358084.57990000001</v>
      </c>
      <c r="K15" s="256">
        <f>Résultats!M300</f>
        <v>383782.44799999997</v>
      </c>
      <c r="L15" s="256">
        <f>Résultats!N300</f>
        <v>410713.85259999998</v>
      </c>
      <c r="M15" s="256">
        <f>Résultats!O300</f>
        <v>408051.72619999998</v>
      </c>
      <c r="N15" s="256">
        <f>Résultats!P300</f>
        <v>402440.30320000002</v>
      </c>
      <c r="O15" s="256">
        <f>Résultats!Q300</f>
        <v>403016.30330000003</v>
      </c>
      <c r="P15" s="256">
        <f>Résultats!R300</f>
        <v>402490.53320000001</v>
      </c>
      <c r="Q15" s="256">
        <f>Résultats!S300</f>
        <v>408813.80119999999</v>
      </c>
      <c r="R15" s="256">
        <f>Résultats!T300</f>
        <v>414719.60100000002</v>
      </c>
      <c r="S15" s="256">
        <f>Résultats!U300</f>
        <v>416823.99959999998</v>
      </c>
      <c r="T15" s="256">
        <f>Résultats!V300</f>
        <v>418079.39600000001</v>
      </c>
      <c r="U15" s="256">
        <f>Résultats!W300</f>
        <v>419443.87780000002</v>
      </c>
      <c r="V15" s="256">
        <f>Résultats!X300</f>
        <v>420693.94010000001</v>
      </c>
      <c r="W15" s="256">
        <f>Résultats!Y300</f>
        <v>418828.85519999999</v>
      </c>
      <c r="X15" s="256">
        <f>Résultats!Z300</f>
        <v>418648.6153</v>
      </c>
      <c r="Y15" s="256">
        <f>Résultats!AA300</f>
        <v>419238.86229999998</v>
      </c>
      <c r="Z15" s="256">
        <f>Résultats!AB300</f>
        <v>420204.59419999999</v>
      </c>
      <c r="AA15" s="256">
        <f>Résultats!AC300</f>
        <v>421366.0307</v>
      </c>
      <c r="AB15" s="256">
        <f>Résultats!AD300</f>
        <v>422677.50219999999</v>
      </c>
      <c r="AC15" s="256">
        <f>Résultats!AE300</f>
        <v>425661.47560000001</v>
      </c>
      <c r="AD15" s="256">
        <f>Résultats!AF300</f>
        <v>427976.02549999999</v>
      </c>
      <c r="AE15" s="256">
        <f>Résultats!AG300</f>
        <v>430030.31660000002</v>
      </c>
      <c r="AF15" s="256">
        <f>Résultats!AH300</f>
        <v>433598.82900000003</v>
      </c>
      <c r="AG15" s="256">
        <f>Résultats!AI300</f>
        <v>434790.65580000001</v>
      </c>
      <c r="AH15" s="256">
        <f>Résultats!AJ300</f>
        <v>436409.89630000002</v>
      </c>
      <c r="AI15" s="256">
        <f>Résultats!AK300</f>
        <v>438226.64409999998</v>
      </c>
      <c r="AJ15" s="256">
        <f>Résultats!AL300</f>
        <v>440145.45689999999</v>
      </c>
      <c r="AK15" s="256">
        <f>Résultats!AM300</f>
        <v>442127.32380000001</v>
      </c>
      <c r="AL15" s="256">
        <f>Résultats!AN300</f>
        <v>444310.8161</v>
      </c>
      <c r="AM15" s="256">
        <f>Résultats!AO300</f>
        <v>446326.39059999998</v>
      </c>
      <c r="AN15" s="256">
        <f>Résultats!AP300</f>
        <v>448280.38089999999</v>
      </c>
      <c r="AO15" s="256">
        <f>Résultats!AQ300</f>
        <v>450223.93569999997</v>
      </c>
      <c r="AP15" s="256">
        <f>Résultats!AR300</f>
        <v>452178.50300000003</v>
      </c>
      <c r="AQ15" s="256">
        <f>Résultats!AS300</f>
        <v>454262.95880000002</v>
      </c>
      <c r="AR15" s="256">
        <f>Résultats!AT300</f>
        <v>456287.1605</v>
      </c>
      <c r="AS15" s="256">
        <f>Résultats!AU300</f>
        <v>458297.59869999997</v>
      </c>
      <c r="AT15" s="256">
        <f>Résultats!AV300</f>
        <v>460310.71840000001</v>
      </c>
      <c r="AU15" s="257">
        <f>Résultats!AW300</f>
        <v>462337.18079999997</v>
      </c>
      <c r="AW15" t="s">
        <v>532</v>
      </c>
      <c r="AX15" s="299">
        <f>Q21/(Q18+Q15)</f>
        <v>0.83353936555537433</v>
      </c>
      <c r="AY15" s="299">
        <f>AA21/(AA18+AA15)</f>
        <v>0.82997518830411665</v>
      </c>
      <c r="AZ15" s="299">
        <f>AU21/(AU18+AU15)</f>
        <v>0.82787866554027878</v>
      </c>
    </row>
    <row r="16" spans="1:56" x14ac:dyDescent="0.25">
      <c r="B16" s="258" t="s">
        <v>496</v>
      </c>
      <c r="C16" s="259">
        <f>Résultats!E295</f>
        <v>163461.30420000001</v>
      </c>
      <c r="D16" s="212">
        <f>Résultats!F295</f>
        <v>172226.20920000001</v>
      </c>
      <c r="E16" s="212">
        <f>Résultats!G295</f>
        <v>178930.12890000001</v>
      </c>
      <c r="F16" s="212">
        <f>Résultats!H295</f>
        <v>188591.927</v>
      </c>
      <c r="G16" s="212">
        <f>Résultats!I295</f>
        <v>196191.27110000001</v>
      </c>
      <c r="H16" s="212">
        <f>Résultats!J295</f>
        <v>204716.31820000001</v>
      </c>
      <c r="I16" s="212">
        <f>Résultats!K295</f>
        <v>218879.17499999999</v>
      </c>
      <c r="J16" s="212">
        <f>Résultats!L295</f>
        <v>234844.4246</v>
      </c>
      <c r="K16" s="212">
        <f>Résultats!M295</f>
        <v>251720.2126</v>
      </c>
      <c r="L16" s="212">
        <f>Résultats!N295</f>
        <v>273771.91279999999</v>
      </c>
      <c r="M16" s="212">
        <f>Résultats!O295</f>
        <v>274746.50589999999</v>
      </c>
      <c r="N16" s="212">
        <f>Résultats!P295</f>
        <v>269770.47749999998</v>
      </c>
      <c r="O16" s="212">
        <f>Résultats!Q295</f>
        <v>266064.56520000001</v>
      </c>
      <c r="P16" s="212">
        <f>Résultats!R295</f>
        <v>267329.75</v>
      </c>
      <c r="Q16" s="212">
        <f>Résultats!S295</f>
        <v>275145.22649999999</v>
      </c>
      <c r="R16" s="212">
        <f>Résultats!T295</f>
        <v>282303.0527</v>
      </c>
      <c r="S16" s="212">
        <f>Résultats!U295</f>
        <v>284377.18719999999</v>
      </c>
      <c r="T16" s="212">
        <f>Résultats!V295</f>
        <v>285239.22659999999</v>
      </c>
      <c r="U16" s="212">
        <f>Résultats!W295</f>
        <v>286854.75229999999</v>
      </c>
      <c r="V16" s="212">
        <f>Résultats!X295</f>
        <v>288476.2746</v>
      </c>
      <c r="W16" s="212">
        <f>Résultats!Y295</f>
        <v>285520.19420000003</v>
      </c>
      <c r="X16" s="212">
        <f>Résultats!Z295</f>
        <v>285044.97080000001</v>
      </c>
      <c r="Y16" s="212">
        <f>Résultats!AA295</f>
        <v>285544.9374</v>
      </c>
      <c r="Z16" s="212">
        <f>Résultats!AB295</f>
        <v>286471.10580000002</v>
      </c>
      <c r="AA16" s="212">
        <f>Résultats!AC295</f>
        <v>287569.62959999999</v>
      </c>
      <c r="AB16" s="212">
        <f>Résultats!AD295</f>
        <v>288769.13750000001</v>
      </c>
      <c r="AC16" s="212">
        <f>Résultats!AE295</f>
        <v>292413.92340000003</v>
      </c>
      <c r="AD16" s="212">
        <f>Résultats!AF295</f>
        <v>294972.74170000001</v>
      </c>
      <c r="AE16" s="212">
        <f>Résultats!AG295</f>
        <v>297085.39309999999</v>
      </c>
      <c r="AF16" s="212">
        <f>Résultats!AH295</f>
        <v>301475.07250000001</v>
      </c>
      <c r="AG16" s="212">
        <f>Résultats!AI295</f>
        <v>302169.34480000002</v>
      </c>
      <c r="AH16" s="212">
        <f>Résultats!AJ295</f>
        <v>303485.74790000002</v>
      </c>
      <c r="AI16" s="212">
        <f>Résultats!AK295</f>
        <v>305078.696</v>
      </c>
      <c r="AJ16" s="212">
        <f>Résultats!AL295</f>
        <v>306796.18</v>
      </c>
      <c r="AK16" s="212">
        <f>Résultats!AM295</f>
        <v>308585.0919</v>
      </c>
      <c r="AL16" s="212">
        <f>Résultats!AN295</f>
        <v>310659.1923</v>
      </c>
      <c r="AM16" s="212">
        <f>Résultats!AO295</f>
        <v>312463.83439999999</v>
      </c>
      <c r="AN16" s="212">
        <f>Résultats!AP295</f>
        <v>314156.41820000001</v>
      </c>
      <c r="AO16" s="212">
        <f>Résultats!AQ295</f>
        <v>315812.011</v>
      </c>
      <c r="AP16" s="212">
        <f>Résultats!AR295</f>
        <v>317468.16859999998</v>
      </c>
      <c r="AQ16" s="212">
        <f>Résultats!AS295</f>
        <v>319315.92830000003</v>
      </c>
      <c r="AR16" s="212">
        <f>Résultats!AT295</f>
        <v>321060.79440000001</v>
      </c>
      <c r="AS16" s="212">
        <f>Résultats!AU295</f>
        <v>322781.6165</v>
      </c>
      <c r="AT16" s="212">
        <f>Résultats!AV295</f>
        <v>324510.76779999997</v>
      </c>
      <c r="AU16" s="260">
        <f>Résultats!AW295</f>
        <v>326255.87050000002</v>
      </c>
    </row>
    <row r="17" spans="1:49" x14ac:dyDescent="0.25">
      <c r="B17" s="261" t="s">
        <v>497</v>
      </c>
      <c r="C17" s="262">
        <f>Résultats!E298</f>
        <v>47168.089010000003</v>
      </c>
      <c r="D17" s="263">
        <f>Résultats!F298</f>
        <v>48417.591390000001</v>
      </c>
      <c r="E17" s="263">
        <f>Résultats!G298</f>
        <v>48084.38265</v>
      </c>
      <c r="F17" s="263">
        <f>Résultats!H298</f>
        <v>49180.72277</v>
      </c>
      <c r="G17" s="263">
        <f>Résultats!I298</f>
        <v>49908.430780000002</v>
      </c>
      <c r="H17" s="263">
        <f>Résultats!J298</f>
        <v>51031.734779999999</v>
      </c>
      <c r="I17" s="263">
        <f>Résultats!K298</f>
        <v>51439.916149999997</v>
      </c>
      <c r="J17" s="263">
        <f>Résultats!L298</f>
        <v>52505.45119</v>
      </c>
      <c r="K17" s="263">
        <f>Résultats!M298</f>
        <v>54348.783810000001</v>
      </c>
      <c r="L17" s="263">
        <f>Résultats!N298</f>
        <v>55494.785499999998</v>
      </c>
      <c r="M17" s="263">
        <f>Résultats!O298</f>
        <v>55686.875119999997</v>
      </c>
      <c r="N17" s="263">
        <f>Résultats!P298</f>
        <v>56257.951509999999</v>
      </c>
      <c r="O17" s="263">
        <f>Résultats!Q298</f>
        <v>56707.156029999998</v>
      </c>
      <c r="P17" s="263">
        <f>Résultats!R298</f>
        <v>56374.479529999997</v>
      </c>
      <c r="Q17" s="263">
        <f>Résultats!S297</f>
        <v>134081.11929999999</v>
      </c>
      <c r="R17" s="263">
        <f>Résultats!T298</f>
        <v>55062.313800000004</v>
      </c>
      <c r="S17" s="263">
        <f>Résultats!U298</f>
        <v>54902.416810000002</v>
      </c>
      <c r="T17" s="263">
        <f>Résultats!V298</f>
        <v>54863.207419999999</v>
      </c>
      <c r="U17" s="263">
        <f>Résultats!W298</f>
        <v>54571.197670000001</v>
      </c>
      <c r="V17" s="263">
        <f>Résultats!X298</f>
        <v>54205.676070000001</v>
      </c>
      <c r="W17" s="263">
        <f>Résultats!Y298</f>
        <v>54401.811999999998</v>
      </c>
      <c r="X17" s="263">
        <f>Résultats!Z298</f>
        <v>54398.17598</v>
      </c>
      <c r="Y17" s="263">
        <f>Résultats!AA298</f>
        <v>54373.795279999998</v>
      </c>
      <c r="Z17" s="263">
        <f>Résultats!AB298</f>
        <v>54366.470950000003</v>
      </c>
      <c r="AA17" s="263">
        <f>Résultats!AC297</f>
        <v>134302.5252</v>
      </c>
      <c r="AB17" s="263">
        <f>Résultats!AD298</f>
        <v>54450.271030000004</v>
      </c>
      <c r="AC17" s="263">
        <f>Résultats!AE298</f>
        <v>54279.89604</v>
      </c>
      <c r="AD17" s="263">
        <f>Résultats!AF298</f>
        <v>54255.212319999999</v>
      </c>
      <c r="AE17" s="263">
        <f>Résultats!AG298</f>
        <v>54298.492380000003</v>
      </c>
      <c r="AF17" s="263">
        <f>Résultats!AH298</f>
        <v>54116.578999999998</v>
      </c>
      <c r="AG17" s="263">
        <f>Résultats!AI298</f>
        <v>54347.939700000003</v>
      </c>
      <c r="AH17" s="263">
        <f>Résultats!AJ298</f>
        <v>54523.547630000001</v>
      </c>
      <c r="AI17" s="263">
        <f>Résultats!AK298</f>
        <v>54675.984179999999</v>
      </c>
      <c r="AJ17" s="263">
        <f>Résultats!AL298</f>
        <v>54822.322319999999</v>
      </c>
      <c r="AK17" s="263">
        <f>Résultats!AM298</f>
        <v>54966.496679999997</v>
      </c>
      <c r="AL17" s="263">
        <f>Résultats!AN298</f>
        <v>55075.094149999997</v>
      </c>
      <c r="AM17" s="263">
        <f>Résultats!AO298</f>
        <v>55209.98558</v>
      </c>
      <c r="AN17" s="263">
        <f>Résultats!AP298</f>
        <v>55356.644339999999</v>
      </c>
      <c r="AO17" s="263">
        <f>Résultats!AQ298</f>
        <v>55508.384140000002</v>
      </c>
      <c r="AP17" s="263">
        <f>Résultats!AR298</f>
        <v>55660.273379999999</v>
      </c>
      <c r="AQ17" s="263">
        <f>Résultats!AS298</f>
        <v>55794.518219999998</v>
      </c>
      <c r="AR17" s="263">
        <f>Résultats!AT298</f>
        <v>55938.120430000003</v>
      </c>
      <c r="AS17" s="263">
        <f>Résultats!AU298</f>
        <v>56080.466079999998</v>
      </c>
      <c r="AT17" s="263">
        <f>Résultats!AV298</f>
        <v>56216.41906</v>
      </c>
      <c r="AU17" s="264">
        <f>Résultats!AW297</f>
        <v>136691.13560000001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596613.05530000001</v>
      </c>
      <c r="E18" s="212">
        <f>Résultats!G299</f>
        <v>599081.14879999997</v>
      </c>
      <c r="F18" s="212">
        <f>Résultats!H299</f>
        <v>614187.07429999998</v>
      </c>
      <c r="G18" s="212">
        <f>Résultats!I299</f>
        <v>624275.58559999999</v>
      </c>
      <c r="H18" s="212">
        <f>Résultats!J299</f>
        <v>637241.76280000003</v>
      </c>
      <c r="I18" s="212">
        <f>Résultats!K299</f>
        <v>651316.39</v>
      </c>
      <c r="J18" s="212">
        <f>Résultats!L299</f>
        <v>671443.81350000005</v>
      </c>
      <c r="K18" s="212">
        <f>Résultats!M299</f>
        <v>697273.16980000003</v>
      </c>
      <c r="L18" s="212">
        <f>Résultats!N299</f>
        <v>723249.00560000003</v>
      </c>
      <c r="M18" s="212">
        <f>Résultats!O299</f>
        <v>727081.11620000005</v>
      </c>
      <c r="N18" s="212">
        <f>Résultats!P299</f>
        <v>727152.10930000001</v>
      </c>
      <c r="O18" s="212">
        <f>Résultats!Q299</f>
        <v>725831.88600000006</v>
      </c>
      <c r="P18" s="212">
        <f>Résultats!R299</f>
        <v>725424.50490000006</v>
      </c>
      <c r="Q18" s="212">
        <f>Résultats!S299</f>
        <v>728733.67079999996</v>
      </c>
      <c r="R18" s="212">
        <f>Résultats!T299</f>
        <v>732005.83539999998</v>
      </c>
      <c r="S18" s="212">
        <f>Résultats!U299</f>
        <v>733032.03460000001</v>
      </c>
      <c r="T18" s="212">
        <f>Résultats!V299</f>
        <v>733755.53859999997</v>
      </c>
      <c r="U18" s="212">
        <f>Résultats!W299</f>
        <v>733307.41639999999</v>
      </c>
      <c r="V18" s="212">
        <f>Résultats!X299</f>
        <v>732262.12589999998</v>
      </c>
      <c r="W18" s="212">
        <f>Résultats!Y299</f>
        <v>730884.13870000001</v>
      </c>
      <c r="X18" s="212">
        <f>Résultats!Z299</f>
        <v>730523.03859999997</v>
      </c>
      <c r="Y18" s="212">
        <f>Résultats!AA299</f>
        <v>730988.42279999994</v>
      </c>
      <c r="Z18" s="212">
        <f>Résultats!AB299</f>
        <v>732010.16720000003</v>
      </c>
      <c r="AA18" s="212">
        <f>Résultats!AC299</f>
        <v>733453.82259999996</v>
      </c>
      <c r="AB18" s="212">
        <f>Résultats!AD299</f>
        <v>735246.62170000002</v>
      </c>
      <c r="AC18" s="212">
        <f>Résultats!AE299</f>
        <v>737749.93409999995</v>
      </c>
      <c r="AD18" s="212">
        <f>Résultats!AF299</f>
        <v>740273.63470000005</v>
      </c>
      <c r="AE18" s="212">
        <f>Résultats!AG299</f>
        <v>742869.63520000002</v>
      </c>
      <c r="AF18" s="212">
        <f>Résultats!AH299</f>
        <v>746019.15370000002</v>
      </c>
      <c r="AG18" s="212">
        <f>Résultats!AI299</f>
        <v>748628.2879</v>
      </c>
      <c r="AH18" s="212">
        <f>Résultats!AJ299</f>
        <v>751440.35069999995</v>
      </c>
      <c r="AI18" s="212">
        <f>Résultats!AK299</f>
        <v>754350.41720000003</v>
      </c>
      <c r="AJ18" s="212">
        <f>Résultats!AL299</f>
        <v>757337.32200000004</v>
      </c>
      <c r="AK18" s="212">
        <f>Résultats!AM299</f>
        <v>760378.95050000004</v>
      </c>
      <c r="AL18" s="212">
        <f>Résultats!AN299</f>
        <v>763426.4412</v>
      </c>
      <c r="AM18" s="212">
        <f>Résultats!AO299</f>
        <v>766399.26729999995</v>
      </c>
      <c r="AN18" s="212">
        <f>Résultats!AP299</f>
        <v>769347.42980000004</v>
      </c>
      <c r="AO18" s="212">
        <f>Résultats!AQ299</f>
        <v>772296.57830000005</v>
      </c>
      <c r="AP18" s="212">
        <f>Résultats!AR299</f>
        <v>775247.15949999995</v>
      </c>
      <c r="AQ18" s="212">
        <f>Résultats!AS299</f>
        <v>778257.9939</v>
      </c>
      <c r="AR18" s="212">
        <f>Résultats!AT299</f>
        <v>781238.21810000006</v>
      </c>
      <c r="AS18" s="212">
        <f>Résultats!AU299</f>
        <v>784185.17150000005</v>
      </c>
      <c r="AT18" s="212">
        <f>Résultats!AV299</f>
        <v>787091.63560000004</v>
      </c>
      <c r="AU18" s="260">
        <f>Résultats!AW299</f>
        <v>789980.40769999998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548195.48899999994</v>
      </c>
      <c r="E19" s="212">
        <f>Résultats!G296</f>
        <v>551000.00159999996</v>
      </c>
      <c r="F19" s="212">
        <f>Résultats!H296</f>
        <v>565009.81740000006</v>
      </c>
      <c r="G19" s="212">
        <f>Résultats!I296</f>
        <v>574370.74750000006</v>
      </c>
      <c r="H19" s="212">
        <f>Résultats!J296</f>
        <v>586213.77549999999</v>
      </c>
      <c r="I19" s="212">
        <f>Résultats!K296</f>
        <v>599885.7426</v>
      </c>
      <c r="J19" s="212">
        <f>Résultats!L296</f>
        <v>618950.74879999994</v>
      </c>
      <c r="K19" s="212">
        <f>Résultats!M296</f>
        <v>642937.55940000003</v>
      </c>
      <c r="L19" s="212">
        <f>Résultats!N296</f>
        <v>667775.39249999996</v>
      </c>
      <c r="M19" s="212">
        <f>Résultats!O296</f>
        <v>671415.62670000002</v>
      </c>
      <c r="N19" s="212">
        <f>Résultats!P296</f>
        <v>670918.63439999998</v>
      </c>
      <c r="O19" s="212">
        <f>Résultats!Q296</f>
        <v>669152.07579999999</v>
      </c>
      <c r="P19" s="212">
        <f>Résultats!R296</f>
        <v>669078.22530000005</v>
      </c>
      <c r="Q19" s="212">
        <f>Résultats!S296</f>
        <v>673045.37159999995</v>
      </c>
      <c r="R19" s="212">
        <f>Résultats!T296</f>
        <v>674848.44559999998</v>
      </c>
      <c r="S19" s="212">
        <f>Résultats!U296</f>
        <v>675356.46349999995</v>
      </c>
      <c r="T19" s="212">
        <f>Résultats!V296</f>
        <v>675440.74710000004</v>
      </c>
      <c r="U19" s="212">
        <f>Résultats!W296</f>
        <v>674612.45380000002</v>
      </c>
      <c r="V19" s="212">
        <f>Résultats!X296</f>
        <v>673265.78460000001</v>
      </c>
      <c r="W19" s="212">
        <f>Résultats!Y296</f>
        <v>671030.19510000001</v>
      </c>
      <c r="X19" s="212">
        <f>Résultats!Z296</f>
        <v>670005.08979999996</v>
      </c>
      <c r="Y19" s="212">
        <f>Résultats!AA296</f>
        <v>669820.83479999995</v>
      </c>
      <c r="Z19" s="212">
        <f>Résultats!AB296</f>
        <v>670169.97129999998</v>
      </c>
      <c r="AA19" s="212">
        <f>Résultats!AC296</f>
        <v>670902.19559999998</v>
      </c>
      <c r="AB19" s="212">
        <f>Résultats!AD296</f>
        <v>671944.54480000003</v>
      </c>
      <c r="AC19" s="212">
        <f>Résultats!AE296</f>
        <v>673915.09979999997</v>
      </c>
      <c r="AD19" s="212">
        <f>Résultats!AF296</f>
        <v>675755.14549999998</v>
      </c>
      <c r="AE19" s="212">
        <f>Résultats!AG296</f>
        <v>677594.15619999997</v>
      </c>
      <c r="AF19" s="212">
        <f>Résultats!AH296</f>
        <v>680200.2</v>
      </c>
      <c r="AG19" s="212">
        <f>Résultats!AI296</f>
        <v>681854.86730000004</v>
      </c>
      <c r="AH19" s="212">
        <f>Résultats!AJ296</f>
        <v>683760.55390000006</v>
      </c>
      <c r="AI19" s="212">
        <f>Résultats!AK296</f>
        <v>685781.14419999998</v>
      </c>
      <c r="AJ19" s="212">
        <f>Résultats!AL296</f>
        <v>687878.52520000003</v>
      </c>
      <c r="AK19" s="212">
        <f>Résultats!AM296</f>
        <v>690026.88080000004</v>
      </c>
      <c r="AL19" s="212">
        <f>Résultats!AN296</f>
        <v>692211.6753</v>
      </c>
      <c r="AM19" s="212">
        <f>Résultats!AO296</f>
        <v>694292.18359999999</v>
      </c>
      <c r="AN19" s="212">
        <f>Résultats!AP296</f>
        <v>696332.04980000004</v>
      </c>
      <c r="AO19" s="212">
        <f>Résultats!AQ296</f>
        <v>698363.09010000003</v>
      </c>
      <c r="AP19" s="212">
        <f>Résultats!AR296</f>
        <v>700390.68259999994</v>
      </c>
      <c r="AQ19" s="212">
        <f>Résultats!AS296</f>
        <v>702489.94330000004</v>
      </c>
      <c r="AR19" s="212">
        <f>Résultats!AT296</f>
        <v>704545.22930000001</v>
      </c>
      <c r="AS19" s="212">
        <f>Résultats!AU296</f>
        <v>706564.67370000004</v>
      </c>
      <c r="AT19" s="212">
        <f>Résultats!AV296</f>
        <v>708546.49860000005</v>
      </c>
      <c r="AU19" s="260">
        <f>Résultats!AW296</f>
        <v>710511.14350000001</v>
      </c>
    </row>
    <row r="20" spans="1:49" x14ac:dyDescent="0.25">
      <c r="B20" s="261" t="s">
        <v>500</v>
      </c>
      <c r="C20" s="262">
        <f>Résultats!E297</f>
        <v>85388.794389999995</v>
      </c>
      <c r="D20" s="263">
        <f>Résultats!F297</f>
        <v>90970.029089999996</v>
      </c>
      <c r="E20" s="263">
        <f>Résultats!G297</f>
        <v>93654.810240000006</v>
      </c>
      <c r="F20" s="263">
        <f>Résultats!H297</f>
        <v>99750.703169999906</v>
      </c>
      <c r="G20" s="263">
        <f>Résultats!I297</f>
        <v>103725.1596</v>
      </c>
      <c r="H20" s="263">
        <f>Résultats!J297</f>
        <v>111324.9436</v>
      </c>
      <c r="I20" s="263">
        <f>Résultats!K297</f>
        <v>116914.9872</v>
      </c>
      <c r="J20" s="263">
        <f>Résultats!L297</f>
        <v>123310.15119999999</v>
      </c>
      <c r="K20" s="263">
        <f>Résultats!M297</f>
        <v>132137.2574</v>
      </c>
      <c r="L20" s="263">
        <f>Résultats!N297</f>
        <v>137123.86780000001</v>
      </c>
      <c r="M20" s="263">
        <f>Résultats!O297</f>
        <v>133527.04550000001</v>
      </c>
      <c r="N20" s="263">
        <f>Résultats!P297</f>
        <v>132896.74359999999</v>
      </c>
      <c r="O20" s="263">
        <f>Résultats!Q297</f>
        <v>137274.8279</v>
      </c>
      <c r="P20" s="263">
        <f>Résultats!R297</f>
        <v>135497.70980000001</v>
      </c>
      <c r="Q20" s="263">
        <f>Résultats!S298</f>
        <v>55724.592550000001</v>
      </c>
      <c r="R20" s="263">
        <f>Résultats!T297</f>
        <v>132889.6047</v>
      </c>
      <c r="S20" s="263">
        <f>Résultats!U297</f>
        <v>132924.5289</v>
      </c>
      <c r="T20" s="263">
        <f>Résultats!V297</f>
        <v>133319.32500000001</v>
      </c>
      <c r="U20" s="263">
        <f>Résultats!W297</f>
        <v>133072.40719999999</v>
      </c>
      <c r="V20" s="263">
        <f>Résultats!X297</f>
        <v>132705.5987</v>
      </c>
      <c r="W20" s="263">
        <f>Résultats!Y297</f>
        <v>133810.10070000001</v>
      </c>
      <c r="X20" s="263">
        <f>Résultats!Z297</f>
        <v>134105.55110000001</v>
      </c>
      <c r="Y20" s="263">
        <f>Résultats!AA297</f>
        <v>134196.59179999999</v>
      </c>
      <c r="Z20" s="263">
        <f>Résultats!AB297</f>
        <v>134237.7064</v>
      </c>
      <c r="AA20" s="263">
        <f>Résultats!AC298</f>
        <v>54391.991139999998</v>
      </c>
      <c r="AB20" s="263">
        <f>Résultats!AD297</f>
        <v>134416.5681</v>
      </c>
      <c r="AC20" s="263">
        <f>Résultats!AE297</f>
        <v>133773.20189999999</v>
      </c>
      <c r="AD20" s="263">
        <f>Résultats!AF297</f>
        <v>133536.85370000001</v>
      </c>
      <c r="AE20" s="263">
        <f>Résultats!AG297</f>
        <v>133483.6741</v>
      </c>
      <c r="AF20" s="263">
        <f>Résultats!AH297</f>
        <v>132686.73759999999</v>
      </c>
      <c r="AG20" s="263">
        <f>Résultats!AI297</f>
        <v>133185.9374</v>
      </c>
      <c r="AH20" s="263">
        <f>Résultats!AJ297</f>
        <v>133491.0741</v>
      </c>
      <c r="AI20" s="263">
        <f>Résultats!AK297</f>
        <v>133717.81630000001</v>
      </c>
      <c r="AJ20" s="263">
        <f>Résultats!AL297</f>
        <v>133922.41889999999</v>
      </c>
      <c r="AK20" s="263">
        <f>Résultats!AM297</f>
        <v>134118.83960000001</v>
      </c>
      <c r="AL20" s="263">
        <f>Résultats!AN297</f>
        <v>134232.6856</v>
      </c>
      <c r="AM20" s="263">
        <f>Résultats!AO297</f>
        <v>134447.08240000001</v>
      </c>
      <c r="AN20" s="263">
        <f>Résultats!AP297</f>
        <v>134711.6054</v>
      </c>
      <c r="AO20" s="263">
        <f>Résultats!AQ297</f>
        <v>135002.56940000001</v>
      </c>
      <c r="AP20" s="263">
        <f>Résultats!AR297</f>
        <v>135303.97070000001</v>
      </c>
      <c r="AQ20" s="263">
        <f>Résultats!AS297</f>
        <v>135544.17679999999</v>
      </c>
      <c r="AR20" s="263">
        <f>Résultats!AT297</f>
        <v>135826.71489999999</v>
      </c>
      <c r="AS20" s="263">
        <f>Résultats!AU297</f>
        <v>136119.4644</v>
      </c>
      <c r="AT20" s="263">
        <f>Résultats!AV297</f>
        <v>136406.58689999999</v>
      </c>
      <c r="AU20" s="264">
        <f>Résultats!AW298</f>
        <v>56347.78314</v>
      </c>
    </row>
    <row r="21" spans="1:49" x14ac:dyDescent="0.25">
      <c r="B21" s="249" t="s">
        <v>501</v>
      </c>
      <c r="C21" s="250">
        <f t="shared" ref="C21:AU21" si="6">C16+C19</f>
        <v>696943.44530000002</v>
      </c>
      <c r="D21" s="251">
        <f t="shared" si="6"/>
        <v>720421.69819999998</v>
      </c>
      <c r="E21" s="251">
        <f t="shared" si="6"/>
        <v>729930.13049999997</v>
      </c>
      <c r="F21" s="251">
        <f t="shared" si="6"/>
        <v>753601.74440000008</v>
      </c>
      <c r="G21" s="251">
        <f t="shared" si="6"/>
        <v>770562.01860000007</v>
      </c>
      <c r="H21" s="251">
        <f t="shared" si="6"/>
        <v>790930.09369999997</v>
      </c>
      <c r="I21" s="251">
        <f t="shared" si="6"/>
        <v>818764.91760000004</v>
      </c>
      <c r="J21" s="251">
        <f t="shared" si="6"/>
        <v>853795.17339999997</v>
      </c>
      <c r="K21" s="251">
        <f t="shared" si="6"/>
        <v>894657.772</v>
      </c>
      <c r="L21" s="251">
        <f t="shared" si="6"/>
        <v>941547.30529999989</v>
      </c>
      <c r="M21" s="251">
        <f t="shared" si="6"/>
        <v>946162.13260000001</v>
      </c>
      <c r="N21" s="251">
        <f t="shared" si="6"/>
        <v>940689.1118999999</v>
      </c>
      <c r="O21" s="251">
        <f t="shared" si="6"/>
        <v>935216.64100000006</v>
      </c>
      <c r="P21" s="251">
        <f t="shared" si="6"/>
        <v>936407.97530000005</v>
      </c>
      <c r="Q21" s="251">
        <f t="shared" si="6"/>
        <v>948190.59809999994</v>
      </c>
      <c r="R21" s="251">
        <f t="shared" si="6"/>
        <v>957151.49829999998</v>
      </c>
      <c r="S21" s="251">
        <f t="shared" si="6"/>
        <v>959733.65069999988</v>
      </c>
      <c r="T21" s="251">
        <f t="shared" si="6"/>
        <v>960679.97369999997</v>
      </c>
      <c r="U21" s="251">
        <f t="shared" si="6"/>
        <v>961467.20610000007</v>
      </c>
      <c r="V21" s="251">
        <f t="shared" si="6"/>
        <v>961742.05920000002</v>
      </c>
      <c r="W21" s="251">
        <f t="shared" si="6"/>
        <v>956550.38930000004</v>
      </c>
      <c r="X21" s="251">
        <f t="shared" si="6"/>
        <v>955050.06059999997</v>
      </c>
      <c r="Y21" s="251">
        <f t="shared" si="6"/>
        <v>955365.77220000001</v>
      </c>
      <c r="Z21" s="251">
        <f t="shared" si="6"/>
        <v>956641.07709999999</v>
      </c>
      <c r="AA21" s="251">
        <f t="shared" si="6"/>
        <v>958471.82519999996</v>
      </c>
      <c r="AB21" s="251">
        <f t="shared" si="6"/>
        <v>960713.68229999999</v>
      </c>
      <c r="AC21" s="251">
        <f t="shared" si="6"/>
        <v>966329.02319999994</v>
      </c>
      <c r="AD21" s="251">
        <f t="shared" si="6"/>
        <v>970727.8872</v>
      </c>
      <c r="AE21" s="251">
        <f t="shared" si="6"/>
        <v>974679.54929999996</v>
      </c>
      <c r="AF21" s="251">
        <f t="shared" si="6"/>
        <v>981675.27249999996</v>
      </c>
      <c r="AG21" s="251">
        <f t="shared" si="6"/>
        <v>984024.21210000012</v>
      </c>
      <c r="AH21" s="251">
        <f t="shared" si="6"/>
        <v>987246.30180000002</v>
      </c>
      <c r="AI21" s="251">
        <f t="shared" si="6"/>
        <v>990859.84019999998</v>
      </c>
      <c r="AJ21" s="251">
        <f t="shared" si="6"/>
        <v>994674.70519999997</v>
      </c>
      <c r="AK21" s="251">
        <f t="shared" si="6"/>
        <v>998611.97270000004</v>
      </c>
      <c r="AL21" s="251">
        <f t="shared" si="6"/>
        <v>1002870.8676</v>
      </c>
      <c r="AM21" s="251">
        <f t="shared" si="6"/>
        <v>1006756.0179999999</v>
      </c>
      <c r="AN21" s="251">
        <f t="shared" si="6"/>
        <v>1010488.4680000001</v>
      </c>
      <c r="AO21" s="251">
        <f t="shared" si="6"/>
        <v>1014175.1011000001</v>
      </c>
      <c r="AP21" s="251">
        <f t="shared" si="6"/>
        <v>1017858.8511999999</v>
      </c>
      <c r="AQ21" s="251">
        <f t="shared" si="6"/>
        <v>1021805.8716000001</v>
      </c>
      <c r="AR21" s="251">
        <f t="shared" si="6"/>
        <v>1025606.0237</v>
      </c>
      <c r="AS21" s="251">
        <f t="shared" si="6"/>
        <v>1029346.2902</v>
      </c>
      <c r="AT21" s="251">
        <f t="shared" si="6"/>
        <v>1033057.2664000001</v>
      </c>
      <c r="AU21" s="252">
        <f t="shared" si="6"/>
        <v>1036767.014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7">C2-C13</f>
        <v>0</v>
      </c>
      <c r="D24" s="247">
        <f t="shared" si="7"/>
        <v>0</v>
      </c>
      <c r="E24" s="247">
        <f t="shared" si="7"/>
        <v>0</v>
      </c>
      <c r="F24" s="247">
        <f t="shared" si="7"/>
        <v>0</v>
      </c>
      <c r="G24" s="247">
        <f t="shared" si="7"/>
        <v>0</v>
      </c>
      <c r="H24" s="247">
        <f t="shared" si="7"/>
        <v>0</v>
      </c>
      <c r="I24" s="247">
        <f t="shared" si="7"/>
        <v>0</v>
      </c>
      <c r="J24" s="247">
        <f t="shared" si="7"/>
        <v>0</v>
      </c>
      <c r="K24" s="247">
        <f t="shared" si="7"/>
        <v>0</v>
      </c>
      <c r="L24" s="247">
        <f t="shared" si="7"/>
        <v>0</v>
      </c>
      <c r="M24" s="247">
        <f t="shared" si="7"/>
        <v>0</v>
      </c>
      <c r="N24" s="247">
        <f t="shared" si="7"/>
        <v>0</v>
      </c>
      <c r="O24" s="247">
        <f t="shared" si="7"/>
        <v>0</v>
      </c>
      <c r="P24" s="247">
        <f t="shared" si="7"/>
        <v>0</v>
      </c>
      <c r="Q24" s="247">
        <f t="shared" si="7"/>
        <v>448.83794999984093</v>
      </c>
      <c r="R24" s="247">
        <f t="shared" si="7"/>
        <v>-1622.0195999999996</v>
      </c>
      <c r="S24" s="247">
        <f t="shared" si="7"/>
        <v>-2295.4377900001127</v>
      </c>
      <c r="T24" s="247">
        <f t="shared" si="7"/>
        <v>-2972.4284800000023</v>
      </c>
      <c r="U24" s="247">
        <f t="shared" si="7"/>
        <v>-17968.653229999822</v>
      </c>
      <c r="V24" s="247">
        <f t="shared" si="7"/>
        <v>-30044.009499999927</v>
      </c>
      <c r="W24" s="247">
        <f t="shared" si="7"/>
        <v>-26142.39019000018</v>
      </c>
      <c r="X24" s="247">
        <f t="shared" si="7"/>
        <v>-28224.055459999945</v>
      </c>
      <c r="Y24" s="247">
        <f t="shared" si="7"/>
        <v>-33264.584670000011</v>
      </c>
      <c r="Z24" s="247">
        <f t="shared" si="7"/>
        <v>-40174.25411999994</v>
      </c>
      <c r="AA24" s="247">
        <f t="shared" si="7"/>
        <v>-48199.791589999804</v>
      </c>
      <c r="AB24" s="247">
        <f t="shared" si="7"/>
        <v>-54414.98001000029</v>
      </c>
      <c r="AC24" s="247">
        <f t="shared" si="7"/>
        <v>-62952.664660000009</v>
      </c>
      <c r="AD24" s="247">
        <f t="shared" si="7"/>
        <v>-70777.97946000006</v>
      </c>
      <c r="AE24" s="247">
        <f t="shared" si="7"/>
        <v>-78370.742159999907</v>
      </c>
      <c r="AF24" s="247">
        <f t="shared" si="7"/>
        <v>-88022.201740000164</v>
      </c>
      <c r="AG24" s="247">
        <f t="shared" si="7"/>
        <v>-95484.659209999954</v>
      </c>
      <c r="AH24" s="247">
        <f t="shared" si="7"/>
        <v>-102863.44961000001</v>
      </c>
      <c r="AI24" s="247">
        <f t="shared" si="7"/>
        <v>-110109.76304000011</v>
      </c>
      <c r="AJ24" s="247">
        <f t="shared" si="7"/>
        <v>-117234.23255000007</v>
      </c>
      <c r="AK24" s="247">
        <f t="shared" si="7"/>
        <v>-124264.3694000002</v>
      </c>
      <c r="AL24" s="247">
        <f t="shared" si="7"/>
        <v>-131770.7959100001</v>
      </c>
      <c r="AM24" s="247">
        <f t="shared" si="7"/>
        <v>-138901.17179999966</v>
      </c>
      <c r="AN24" s="247">
        <f t="shared" si="7"/>
        <v>-145789.51885000011</v>
      </c>
      <c r="AO24" s="247">
        <f t="shared" si="7"/>
        <v>-152507.83591999998</v>
      </c>
      <c r="AP24" s="247">
        <f t="shared" si="7"/>
        <v>-160771.93846000009</v>
      </c>
      <c r="AQ24" s="247">
        <f t="shared" si="7"/>
        <v>-169326.50853500003</v>
      </c>
      <c r="AR24" s="247">
        <f t="shared" si="7"/>
        <v>-177358.76734100026</v>
      </c>
      <c r="AS24" s="247">
        <f t="shared" si="7"/>
        <v>-184999.26803299994</v>
      </c>
      <c r="AT24" s="247">
        <f t="shared" si="7"/>
        <v>-192342.87087900005</v>
      </c>
      <c r="AU24" s="247">
        <f t="shared" si="7"/>
        <v>-200427.932577</v>
      </c>
      <c r="AV24" s="268"/>
    </row>
    <row r="25" spans="1:49" x14ac:dyDescent="0.25">
      <c r="B25" s="249" t="s">
        <v>494</v>
      </c>
      <c r="C25" s="251">
        <f t="shared" si="7"/>
        <v>0</v>
      </c>
      <c r="D25" s="251">
        <f t="shared" si="7"/>
        <v>0</v>
      </c>
      <c r="E25" s="251">
        <f t="shared" si="7"/>
        <v>0</v>
      </c>
      <c r="F25" s="251">
        <f t="shared" si="7"/>
        <v>0</v>
      </c>
      <c r="G25" s="251">
        <f t="shared" si="7"/>
        <v>0</v>
      </c>
      <c r="H25" s="251">
        <f t="shared" si="7"/>
        <v>0</v>
      </c>
      <c r="I25" s="251">
        <f t="shared" si="7"/>
        <v>0</v>
      </c>
      <c r="J25" s="251">
        <f t="shared" si="7"/>
        <v>0</v>
      </c>
      <c r="K25" s="251">
        <f t="shared" si="7"/>
        <v>0</v>
      </c>
      <c r="L25" s="251">
        <f t="shared" si="7"/>
        <v>0</v>
      </c>
      <c r="M25" s="251">
        <f t="shared" si="7"/>
        <v>0</v>
      </c>
      <c r="N25" s="251">
        <f t="shared" si="7"/>
        <v>0</v>
      </c>
      <c r="O25" s="251">
        <f t="shared" si="7"/>
        <v>0</v>
      </c>
      <c r="P25" s="251">
        <f t="shared" si="7"/>
        <v>0</v>
      </c>
      <c r="Q25" s="251">
        <f t="shared" si="7"/>
        <v>0</v>
      </c>
      <c r="R25" s="251">
        <f t="shared" si="7"/>
        <v>0</v>
      </c>
      <c r="S25" s="251">
        <f t="shared" si="7"/>
        <v>0</v>
      </c>
      <c r="T25" s="251">
        <f t="shared" si="7"/>
        <v>0</v>
      </c>
      <c r="U25" s="251">
        <f t="shared" si="7"/>
        <v>-356.65996999999879</v>
      </c>
      <c r="V25" s="251">
        <f t="shared" si="7"/>
        <v>-699.48961000000054</v>
      </c>
      <c r="W25" s="251">
        <f t="shared" si="7"/>
        <v>-1058.3538799999988</v>
      </c>
      <c r="X25" s="251">
        <f t="shared" si="7"/>
        <v>-1421.0665499999996</v>
      </c>
      <c r="Y25" s="251">
        <f t="shared" si="7"/>
        <v>-1798.876949999998</v>
      </c>
      <c r="Z25" s="251">
        <f t="shared" si="7"/>
        <v>-2201.4593200000018</v>
      </c>
      <c r="AA25" s="251">
        <f t="shared" si="7"/>
        <v>-2637.5304599999981</v>
      </c>
      <c r="AB25" s="251">
        <f t="shared" si="7"/>
        <v>-3365.6635099999985</v>
      </c>
      <c r="AC25" s="251">
        <f t="shared" si="7"/>
        <v>-4091.3752299999978</v>
      </c>
      <c r="AD25" s="251">
        <f t="shared" si="7"/>
        <v>-4832.7541500000007</v>
      </c>
      <c r="AE25" s="251">
        <f t="shared" si="7"/>
        <v>-5587.9120900000016</v>
      </c>
      <c r="AF25" s="251">
        <f t="shared" si="7"/>
        <v>-6354.8074699999979</v>
      </c>
      <c r="AG25" s="251">
        <f t="shared" si="7"/>
        <v>-7122.5588000000007</v>
      </c>
      <c r="AH25" s="251">
        <f t="shared" si="7"/>
        <v>-7885.7230500000023</v>
      </c>
      <c r="AI25" s="251">
        <f t="shared" si="7"/>
        <v>-8646.6376099999998</v>
      </c>
      <c r="AJ25" s="251">
        <f t="shared" si="7"/>
        <v>-9409.2882900000004</v>
      </c>
      <c r="AK25" s="251">
        <f t="shared" si="7"/>
        <v>-10174.578510000001</v>
      </c>
      <c r="AL25" s="251">
        <f t="shared" si="7"/>
        <v>-10936.780930000001</v>
      </c>
      <c r="AM25" s="251">
        <f t="shared" si="7"/>
        <v>-11698.512890000002</v>
      </c>
      <c r="AN25" s="251">
        <f t="shared" si="7"/>
        <v>-12464.855630000002</v>
      </c>
      <c r="AO25" s="251">
        <f t="shared" si="7"/>
        <v>-13238.641669999999</v>
      </c>
      <c r="AP25" s="251">
        <f t="shared" si="7"/>
        <v>-14021.671200000001</v>
      </c>
      <c r="AQ25" s="251">
        <f t="shared" si="7"/>
        <v>-14821.428484999999</v>
      </c>
      <c r="AR25" s="251">
        <f t="shared" si="7"/>
        <v>-15638.034120999999</v>
      </c>
      <c r="AS25" s="251">
        <f t="shared" si="7"/>
        <v>-16465.226833000001</v>
      </c>
      <c r="AT25" s="251">
        <f t="shared" si="7"/>
        <v>-17302.032649000001</v>
      </c>
      <c r="AU25" s="251">
        <f t="shared" si="7"/>
        <v>-18158.092137</v>
      </c>
      <c r="AV25" s="268"/>
    </row>
    <row r="26" spans="1:49" x14ac:dyDescent="0.25">
      <c r="B26" s="254" t="s">
        <v>495</v>
      </c>
      <c r="C26" s="256">
        <f t="shared" ref="C26:E26" si="8">SUM(C27:C28)</f>
        <v>0</v>
      </c>
      <c r="D26" s="256">
        <f t="shared" si="8"/>
        <v>0</v>
      </c>
      <c r="E26" s="256">
        <f t="shared" si="8"/>
        <v>0</v>
      </c>
      <c r="F26" s="256">
        <f>SUM(F27:F28)</f>
        <v>0</v>
      </c>
      <c r="G26" s="256">
        <f t="shared" ref="G26:AU26" si="9">SUM(G27:G28)</f>
        <v>0</v>
      </c>
      <c r="H26" s="256">
        <f t="shared" si="9"/>
        <v>0</v>
      </c>
      <c r="I26" s="256">
        <f t="shared" si="9"/>
        <v>0</v>
      </c>
      <c r="J26" s="256">
        <f t="shared" si="9"/>
        <v>0</v>
      </c>
      <c r="K26" s="256">
        <f t="shared" si="9"/>
        <v>0</v>
      </c>
      <c r="L26" s="256">
        <f t="shared" si="9"/>
        <v>0</v>
      </c>
      <c r="M26" s="256">
        <f t="shared" si="9"/>
        <v>0</v>
      </c>
      <c r="N26" s="256">
        <f t="shared" si="9"/>
        <v>0</v>
      </c>
      <c r="O26" s="256">
        <f t="shared" si="9"/>
        <v>0</v>
      </c>
      <c r="P26" s="256">
        <f t="shared" si="9"/>
        <v>0</v>
      </c>
      <c r="Q26" s="256">
        <f t="shared" si="9"/>
        <v>0</v>
      </c>
      <c r="R26" s="256">
        <f t="shared" si="9"/>
        <v>0</v>
      </c>
      <c r="S26" s="256">
        <f t="shared" si="9"/>
        <v>0</v>
      </c>
      <c r="T26" s="256">
        <f t="shared" si="9"/>
        <v>0</v>
      </c>
      <c r="U26" s="256">
        <f t="shared" si="9"/>
        <v>-15862.119829999981</v>
      </c>
      <c r="V26" s="256">
        <f t="shared" si="9"/>
        <v>-27410.252960000013</v>
      </c>
      <c r="W26" s="256">
        <f t="shared" si="9"/>
        <v>-18775.05341000003</v>
      </c>
      <c r="X26" s="256">
        <f t="shared" si="9"/>
        <v>-16239.983789999998</v>
      </c>
      <c r="Y26" s="256">
        <f t="shared" si="9"/>
        <v>-16381.407900000006</v>
      </c>
      <c r="Z26" s="256">
        <f t="shared" si="9"/>
        <v>-17840.580750000023</v>
      </c>
      <c r="AA26" s="256">
        <f t="shared" si="9"/>
        <v>4522.1666000000259</v>
      </c>
      <c r="AB26" s="256">
        <f t="shared" si="9"/>
        <v>-21041.366530000014</v>
      </c>
      <c r="AC26" s="256">
        <f t="shared" si="9"/>
        <v>-24481.419970000039</v>
      </c>
      <c r="AD26" s="256">
        <f t="shared" si="9"/>
        <v>-26987.764230000001</v>
      </c>
      <c r="AE26" s="256">
        <f t="shared" si="9"/>
        <v>-29110.008849999977</v>
      </c>
      <c r="AF26" s="256">
        <f t="shared" si="9"/>
        <v>-33299.150770000015</v>
      </c>
      <c r="AG26" s="256">
        <f t="shared" si="9"/>
        <v>-35225.529110000032</v>
      </c>
      <c r="AH26" s="256">
        <f t="shared" si="9"/>
        <v>-37265.743290000028</v>
      </c>
      <c r="AI26" s="256">
        <f t="shared" si="9"/>
        <v>-39316.251409999983</v>
      </c>
      <c r="AJ26" s="256">
        <f t="shared" si="9"/>
        <v>-41371.376480000006</v>
      </c>
      <c r="AK26" s="256">
        <f t="shared" si="9"/>
        <v>-43447.875670000001</v>
      </c>
      <c r="AL26" s="256">
        <f t="shared" si="9"/>
        <v>-45667.45433</v>
      </c>
      <c r="AM26" s="256">
        <f t="shared" si="9"/>
        <v>-47706.771889999996</v>
      </c>
      <c r="AN26" s="256">
        <f t="shared" si="9"/>
        <v>-49656.331060000011</v>
      </c>
      <c r="AO26" s="256">
        <f t="shared" si="9"/>
        <v>-51562.755589999993</v>
      </c>
      <c r="AP26" s="256">
        <f t="shared" si="9"/>
        <v>-54972.20673999998</v>
      </c>
      <c r="AQ26" s="256">
        <f t="shared" si="9"/>
        <v>-58040.665170000022</v>
      </c>
      <c r="AR26" s="256">
        <f t="shared" si="9"/>
        <v>-60790.003750000011</v>
      </c>
      <c r="AS26" s="256">
        <f t="shared" si="9"/>
        <v>-63377.517079999991</v>
      </c>
      <c r="AT26" s="256">
        <f t="shared" si="9"/>
        <v>-65872.071289999963</v>
      </c>
      <c r="AU26" s="256">
        <f t="shared" si="9"/>
        <v>6579.9521999999706</v>
      </c>
      <c r="AV26" s="268"/>
    </row>
    <row r="27" spans="1:49" x14ac:dyDescent="0.25">
      <c r="B27" s="258" t="s">
        <v>496</v>
      </c>
      <c r="C27" s="212">
        <f t="shared" ref="C27:AU28" si="10">C5-C16</f>
        <v>0</v>
      </c>
      <c r="D27" s="212">
        <f t="shared" si="10"/>
        <v>0</v>
      </c>
      <c r="E27" s="212">
        <f t="shared" si="10"/>
        <v>0</v>
      </c>
      <c r="F27" s="212">
        <f t="shared" si="10"/>
        <v>0</v>
      </c>
      <c r="G27" s="212">
        <f t="shared" si="10"/>
        <v>0</v>
      </c>
      <c r="H27" s="212">
        <f t="shared" si="10"/>
        <v>0</v>
      </c>
      <c r="I27" s="212">
        <f t="shared" si="10"/>
        <v>0</v>
      </c>
      <c r="J27" s="212">
        <f t="shared" si="10"/>
        <v>0</v>
      </c>
      <c r="K27" s="212">
        <f t="shared" si="10"/>
        <v>0</v>
      </c>
      <c r="L27" s="212">
        <f t="shared" si="10"/>
        <v>0</v>
      </c>
      <c r="M27" s="212">
        <f t="shared" si="10"/>
        <v>0</v>
      </c>
      <c r="N27" s="212">
        <f t="shared" si="10"/>
        <v>0</v>
      </c>
      <c r="O27" s="212">
        <f t="shared" si="10"/>
        <v>0</v>
      </c>
      <c r="P27" s="212">
        <f t="shared" si="10"/>
        <v>0</v>
      </c>
      <c r="Q27" s="212">
        <f t="shared" si="10"/>
        <v>0</v>
      </c>
      <c r="R27" s="212">
        <f t="shared" si="10"/>
        <v>0</v>
      </c>
      <c r="S27" s="212">
        <f t="shared" si="10"/>
        <v>0</v>
      </c>
      <c r="T27" s="212">
        <f t="shared" si="10"/>
        <v>0</v>
      </c>
      <c r="U27" s="212">
        <f t="shared" si="10"/>
        <v>-19359.511899999983</v>
      </c>
      <c r="V27" s="212">
        <f t="shared" si="10"/>
        <v>-33578.213400000008</v>
      </c>
      <c r="W27" s="212">
        <f t="shared" si="10"/>
        <v>-24359.53800000003</v>
      </c>
      <c r="X27" s="212">
        <f t="shared" si="10"/>
        <v>-22022.531799999997</v>
      </c>
      <c r="Y27" s="212">
        <f t="shared" si="10"/>
        <v>-22654.299100000004</v>
      </c>
      <c r="Z27" s="212">
        <f t="shared" si="10"/>
        <v>-24682.081900000019</v>
      </c>
      <c r="AA27" s="212">
        <f t="shared" si="10"/>
        <v>-27466.352599999984</v>
      </c>
      <c r="AB27" s="212">
        <f t="shared" si="10"/>
        <v>-28657.141800000012</v>
      </c>
      <c r="AC27" s="212">
        <f t="shared" si="10"/>
        <v>-32553.372100000037</v>
      </c>
      <c r="AD27" s="212">
        <f t="shared" si="10"/>
        <v>-35372.4087</v>
      </c>
      <c r="AE27" s="212">
        <f t="shared" si="10"/>
        <v>-37741.247599999973</v>
      </c>
      <c r="AF27" s="212">
        <f t="shared" si="10"/>
        <v>-42404.255800000014</v>
      </c>
      <c r="AG27" s="212">
        <f t="shared" si="10"/>
        <v>-44591.641000000032</v>
      </c>
      <c r="AH27" s="212">
        <f t="shared" si="10"/>
        <v>-46914.393900000025</v>
      </c>
      <c r="AI27" s="212">
        <f t="shared" si="10"/>
        <v>-49254.914499999984</v>
      </c>
      <c r="AJ27" s="212">
        <f t="shared" si="10"/>
        <v>-51608.802200000006</v>
      </c>
      <c r="AK27" s="212">
        <f t="shared" si="10"/>
        <v>-53993.163700000005</v>
      </c>
      <c r="AL27" s="212">
        <f t="shared" si="10"/>
        <v>-56479.180800000002</v>
      </c>
      <c r="AM27" s="212">
        <f t="shared" si="10"/>
        <v>-58790.510999999999</v>
      </c>
      <c r="AN27" s="212">
        <f t="shared" si="10"/>
        <v>-61020.134500000015</v>
      </c>
      <c r="AO27" s="212">
        <f t="shared" si="10"/>
        <v>-63214.057299999986</v>
      </c>
      <c r="AP27" s="212">
        <f t="shared" si="10"/>
        <v>-67086.894899999985</v>
      </c>
      <c r="AQ27" s="212">
        <f t="shared" si="10"/>
        <v>-70422.653700000024</v>
      </c>
      <c r="AR27" s="212">
        <f t="shared" si="10"/>
        <v>-73433.341000000015</v>
      </c>
      <c r="AS27" s="212">
        <f t="shared" si="10"/>
        <v>-76292.149899999989</v>
      </c>
      <c r="AT27" s="212">
        <f t="shared" si="10"/>
        <v>-79067.852899999969</v>
      </c>
      <c r="AU27" s="212">
        <f t="shared" si="10"/>
        <v>-81039.333300000028</v>
      </c>
      <c r="AV27" s="268"/>
    </row>
    <row r="28" spans="1:49" x14ac:dyDescent="0.25">
      <c r="B28" s="261" t="s">
        <v>497</v>
      </c>
      <c r="C28" s="263">
        <f t="shared" si="10"/>
        <v>0</v>
      </c>
      <c r="D28" s="263">
        <f t="shared" si="10"/>
        <v>0</v>
      </c>
      <c r="E28" s="263">
        <f t="shared" si="10"/>
        <v>0</v>
      </c>
      <c r="F28" s="263">
        <f t="shared" si="10"/>
        <v>0</v>
      </c>
      <c r="G28" s="263">
        <f t="shared" si="10"/>
        <v>0</v>
      </c>
      <c r="H28" s="263">
        <f t="shared" si="10"/>
        <v>0</v>
      </c>
      <c r="I28" s="263">
        <f t="shared" si="10"/>
        <v>0</v>
      </c>
      <c r="J28" s="263">
        <f t="shared" si="10"/>
        <v>0</v>
      </c>
      <c r="K28" s="263">
        <f t="shared" si="10"/>
        <v>0</v>
      </c>
      <c r="L28" s="263">
        <f t="shared" si="10"/>
        <v>0</v>
      </c>
      <c r="M28" s="263">
        <f t="shared" si="10"/>
        <v>0</v>
      </c>
      <c r="N28" s="263">
        <f t="shared" si="10"/>
        <v>0</v>
      </c>
      <c r="O28" s="263">
        <f t="shared" si="10"/>
        <v>0</v>
      </c>
      <c r="P28" s="263">
        <f t="shared" si="10"/>
        <v>0</v>
      </c>
      <c r="Q28" s="263">
        <f t="shared" si="10"/>
        <v>0</v>
      </c>
      <c r="R28" s="263">
        <f t="shared" si="10"/>
        <v>0</v>
      </c>
      <c r="S28" s="263">
        <f t="shared" si="10"/>
        <v>0</v>
      </c>
      <c r="T28" s="263">
        <f t="shared" si="10"/>
        <v>0</v>
      </c>
      <c r="U28" s="263">
        <f t="shared" si="10"/>
        <v>3497.3920700000017</v>
      </c>
      <c r="V28" s="263">
        <f t="shared" si="10"/>
        <v>6167.9604399999953</v>
      </c>
      <c r="W28" s="263">
        <f t="shared" si="10"/>
        <v>5584.48459</v>
      </c>
      <c r="X28" s="263">
        <f t="shared" si="10"/>
        <v>5782.5480099999986</v>
      </c>
      <c r="Y28" s="263">
        <f t="shared" si="10"/>
        <v>6272.8911999999982</v>
      </c>
      <c r="Z28" s="263">
        <f t="shared" si="10"/>
        <v>6841.5011499999964</v>
      </c>
      <c r="AA28" s="263">
        <f t="shared" si="10"/>
        <v>31988.51920000001</v>
      </c>
      <c r="AB28" s="263">
        <f t="shared" si="10"/>
        <v>7615.7752699999983</v>
      </c>
      <c r="AC28" s="263">
        <f t="shared" si="10"/>
        <v>8071.9521299999979</v>
      </c>
      <c r="AD28" s="263">
        <f t="shared" si="10"/>
        <v>8384.6444699999993</v>
      </c>
      <c r="AE28" s="263">
        <f t="shared" si="10"/>
        <v>8631.2387499999968</v>
      </c>
      <c r="AF28" s="263">
        <f t="shared" si="10"/>
        <v>9105.1050299999988</v>
      </c>
      <c r="AG28" s="263">
        <f t="shared" si="10"/>
        <v>9366.1118900000001</v>
      </c>
      <c r="AH28" s="263">
        <f t="shared" si="10"/>
        <v>9648.650609999997</v>
      </c>
      <c r="AI28" s="263">
        <f t="shared" si="10"/>
        <v>9938.6630900000018</v>
      </c>
      <c r="AJ28" s="263">
        <f t="shared" si="10"/>
        <v>10237.425719999999</v>
      </c>
      <c r="AK28" s="263">
        <f t="shared" si="10"/>
        <v>10545.288030000003</v>
      </c>
      <c r="AL28" s="263">
        <f t="shared" si="10"/>
        <v>10811.726470000001</v>
      </c>
      <c r="AM28" s="263">
        <f t="shared" si="10"/>
        <v>11083.739110000002</v>
      </c>
      <c r="AN28" s="263">
        <f t="shared" si="10"/>
        <v>11363.803440000003</v>
      </c>
      <c r="AO28" s="263">
        <f t="shared" si="10"/>
        <v>11651.301709999992</v>
      </c>
      <c r="AP28" s="263">
        <f t="shared" si="10"/>
        <v>12114.688160000005</v>
      </c>
      <c r="AQ28" s="263">
        <f t="shared" si="10"/>
        <v>12381.988530000002</v>
      </c>
      <c r="AR28" s="263">
        <f t="shared" si="10"/>
        <v>12643.337250000004</v>
      </c>
      <c r="AS28" s="263">
        <f t="shared" si="10"/>
        <v>12914.632819999999</v>
      </c>
      <c r="AT28" s="263">
        <f t="shared" si="10"/>
        <v>13195.781610000005</v>
      </c>
      <c r="AU28" s="263">
        <f t="shared" si="10"/>
        <v>87619.285499999998</v>
      </c>
      <c r="AV28" s="268"/>
    </row>
    <row r="29" spans="1:49" x14ac:dyDescent="0.25">
      <c r="B29" s="258" t="s">
        <v>498</v>
      </c>
      <c r="C29" s="212">
        <f t="shared" ref="C29:E29" si="11">SUM(C30:C31)</f>
        <v>0</v>
      </c>
      <c r="D29" s="212">
        <f t="shared" si="11"/>
        <v>0</v>
      </c>
      <c r="E29" s="212">
        <f t="shared" si="11"/>
        <v>0</v>
      </c>
      <c r="F29" s="212">
        <f>SUM(F30:F31)</f>
        <v>0</v>
      </c>
      <c r="G29" s="212">
        <f t="shared" ref="G29:AU29" si="12">SUM(G30:G31)</f>
        <v>0</v>
      </c>
      <c r="H29" s="212">
        <f t="shared" si="12"/>
        <v>0</v>
      </c>
      <c r="I29" s="212">
        <f t="shared" si="12"/>
        <v>0</v>
      </c>
      <c r="J29" s="212">
        <f t="shared" si="12"/>
        <v>0</v>
      </c>
      <c r="K29" s="212">
        <f t="shared" si="12"/>
        <v>0</v>
      </c>
      <c r="L29" s="212">
        <f t="shared" si="12"/>
        <v>0</v>
      </c>
      <c r="M29" s="212">
        <f t="shared" si="12"/>
        <v>0</v>
      </c>
      <c r="N29" s="212">
        <f t="shared" si="12"/>
        <v>0</v>
      </c>
      <c r="O29" s="212">
        <f t="shared" si="12"/>
        <v>0</v>
      </c>
      <c r="P29" s="212">
        <f t="shared" si="12"/>
        <v>0</v>
      </c>
      <c r="Q29" s="212">
        <f t="shared" si="12"/>
        <v>0</v>
      </c>
      <c r="R29" s="212">
        <f t="shared" si="12"/>
        <v>0</v>
      </c>
      <c r="S29" s="212">
        <f t="shared" si="12"/>
        <v>0</v>
      </c>
      <c r="T29" s="212">
        <f t="shared" si="12"/>
        <v>0</v>
      </c>
      <c r="U29" s="212">
        <f t="shared" si="12"/>
        <v>1890.6097999999474</v>
      </c>
      <c r="V29" s="212">
        <f t="shared" si="12"/>
        <v>2368.4650999999722</v>
      </c>
      <c r="W29" s="212">
        <f t="shared" si="12"/>
        <v>-1358.2909999999683</v>
      </c>
      <c r="X29" s="212">
        <f t="shared" si="12"/>
        <v>-4945.1388999999326</v>
      </c>
      <c r="Y29" s="212">
        <f t="shared" si="12"/>
        <v>-8793.17399999997</v>
      </c>
      <c r="Z29" s="212">
        <f t="shared" si="12"/>
        <v>-13162.7071</v>
      </c>
      <c r="AA29" s="212">
        <f t="shared" si="12"/>
        <v>-42430.91596999998</v>
      </c>
      <c r="AB29" s="212">
        <f t="shared" si="12"/>
        <v>-21664.347500000062</v>
      </c>
      <c r="AC29" s="212">
        <f t="shared" si="12"/>
        <v>-25350.580899999943</v>
      </c>
      <c r="AD29" s="212">
        <f t="shared" si="12"/>
        <v>-29227.754099999962</v>
      </c>
      <c r="AE29" s="212">
        <f t="shared" si="12"/>
        <v>-33234.585199999914</v>
      </c>
      <c r="AF29" s="212">
        <f t="shared" si="12"/>
        <v>-37228.849899999943</v>
      </c>
      <c r="AG29" s="212">
        <f t="shared" si="12"/>
        <v>-41275.716800000024</v>
      </c>
      <c r="AH29" s="212">
        <f t="shared" si="12"/>
        <v>-45122.659800000052</v>
      </c>
      <c r="AI29" s="212">
        <f t="shared" si="12"/>
        <v>-48823.453400000028</v>
      </c>
      <c r="AJ29" s="212">
        <f t="shared" si="12"/>
        <v>-52390.235299999971</v>
      </c>
      <c r="AK29" s="212">
        <f t="shared" si="12"/>
        <v>-55832.949900000094</v>
      </c>
      <c r="AL29" s="212">
        <f t="shared" si="12"/>
        <v>-59607.950700000016</v>
      </c>
      <c r="AM29" s="212">
        <f t="shared" si="12"/>
        <v>-63183.315099999978</v>
      </c>
      <c r="AN29" s="212">
        <f t="shared" si="12"/>
        <v>-66597.23920000004</v>
      </c>
      <c r="AO29" s="212">
        <f t="shared" si="12"/>
        <v>-69871.979300000035</v>
      </c>
      <c r="AP29" s="212">
        <f t="shared" si="12"/>
        <v>-73175.493300000002</v>
      </c>
      <c r="AQ29" s="212">
        <f t="shared" si="12"/>
        <v>-77088.028800000058</v>
      </c>
      <c r="AR29" s="212">
        <f t="shared" si="12"/>
        <v>-80776.209900000045</v>
      </c>
      <c r="AS29" s="212">
        <f t="shared" si="12"/>
        <v>-84219.974600000045</v>
      </c>
      <c r="AT29" s="212">
        <f t="shared" si="12"/>
        <v>-87446.685300000012</v>
      </c>
      <c r="AU29" s="212">
        <f t="shared" si="12"/>
        <v>-166338.13688000001</v>
      </c>
      <c r="AV29" s="268"/>
    </row>
    <row r="30" spans="1:49" x14ac:dyDescent="0.25">
      <c r="B30" s="258" t="s">
        <v>499</v>
      </c>
      <c r="C30" s="212">
        <f t="shared" ref="C30:AU31" si="13">C8-C19</f>
        <v>0</v>
      </c>
      <c r="D30" s="212">
        <f t="shared" si="13"/>
        <v>0</v>
      </c>
      <c r="E30" s="212">
        <f t="shared" si="13"/>
        <v>0</v>
      </c>
      <c r="F30" s="212">
        <f t="shared" si="13"/>
        <v>0</v>
      </c>
      <c r="G30" s="212">
        <f t="shared" si="13"/>
        <v>0</v>
      </c>
      <c r="H30" s="212">
        <f t="shared" si="13"/>
        <v>0</v>
      </c>
      <c r="I30" s="212">
        <f t="shared" si="13"/>
        <v>0</v>
      </c>
      <c r="J30" s="212">
        <f t="shared" si="13"/>
        <v>0</v>
      </c>
      <c r="K30" s="212">
        <f t="shared" si="13"/>
        <v>0</v>
      </c>
      <c r="L30" s="212">
        <f t="shared" si="13"/>
        <v>0</v>
      </c>
      <c r="M30" s="212">
        <f t="shared" si="13"/>
        <v>0</v>
      </c>
      <c r="N30" s="212">
        <f t="shared" si="13"/>
        <v>0</v>
      </c>
      <c r="O30" s="212">
        <f t="shared" si="13"/>
        <v>0</v>
      </c>
      <c r="P30" s="212">
        <f t="shared" si="13"/>
        <v>0</v>
      </c>
      <c r="Q30" s="212">
        <f t="shared" si="13"/>
        <v>0</v>
      </c>
      <c r="R30" s="212">
        <f t="shared" si="13"/>
        <v>0</v>
      </c>
      <c r="S30" s="212">
        <f t="shared" si="13"/>
        <v>0</v>
      </c>
      <c r="T30" s="212">
        <f t="shared" si="13"/>
        <v>0</v>
      </c>
      <c r="U30" s="212">
        <f t="shared" si="13"/>
        <v>-10108.405600000056</v>
      </c>
      <c r="V30" s="212">
        <f t="shared" si="13"/>
        <v>-19854.625600000028</v>
      </c>
      <c r="W30" s="212">
        <f t="shared" si="13"/>
        <v>-23229.944099999964</v>
      </c>
      <c r="X30" s="212">
        <f t="shared" si="13"/>
        <v>-28548.548299999908</v>
      </c>
      <c r="Y30" s="212">
        <f t="shared" si="13"/>
        <v>-34935.350899999961</v>
      </c>
      <c r="Z30" s="212">
        <f t="shared" si="13"/>
        <v>-42150.002800000017</v>
      </c>
      <c r="AA30" s="212">
        <f t="shared" si="13"/>
        <v>-49871.437099999981</v>
      </c>
      <c r="AB30" s="212">
        <f t="shared" si="13"/>
        <v>-55776.690000000061</v>
      </c>
      <c r="AC30" s="212">
        <f t="shared" si="13"/>
        <v>-62513.750499999966</v>
      </c>
      <c r="AD30" s="212">
        <f t="shared" si="13"/>
        <v>-69083.53469999996</v>
      </c>
      <c r="AE30" s="212">
        <f t="shared" si="13"/>
        <v>-75606.971399999922</v>
      </c>
      <c r="AF30" s="212">
        <f t="shared" si="13"/>
        <v>-82867.134699999937</v>
      </c>
      <c r="AG30" s="212">
        <f t="shared" si="13"/>
        <v>-89191.494700000039</v>
      </c>
      <c r="AH30" s="212">
        <f t="shared" si="13"/>
        <v>-95502.041300000041</v>
      </c>
      <c r="AI30" s="212">
        <f t="shared" si="13"/>
        <v>-101765.15760000004</v>
      </c>
      <c r="AJ30" s="212">
        <f t="shared" si="13"/>
        <v>-107973.00939999998</v>
      </c>
      <c r="AK30" s="212">
        <f t="shared" si="13"/>
        <v>-114137.2766000001</v>
      </c>
      <c r="AL30" s="212">
        <f t="shared" si="13"/>
        <v>-120643.75650000002</v>
      </c>
      <c r="AM30" s="212">
        <f t="shared" si="13"/>
        <v>-126931.96259999997</v>
      </c>
      <c r="AN30" s="212">
        <f t="shared" si="13"/>
        <v>-133076.53980000003</v>
      </c>
      <c r="AO30" s="212">
        <f t="shared" si="13"/>
        <v>-139123.66610000003</v>
      </c>
      <c r="AP30" s="212">
        <f t="shared" si="13"/>
        <v>-145579.04379999998</v>
      </c>
      <c r="AQ30" s="212">
        <f t="shared" si="13"/>
        <v>-152541.09070000006</v>
      </c>
      <c r="AR30" s="212">
        <f t="shared" si="13"/>
        <v>-159236.10400000005</v>
      </c>
      <c r="AS30" s="212">
        <f t="shared" si="13"/>
        <v>-165717.84530000004</v>
      </c>
      <c r="AT30" s="212">
        <f t="shared" si="13"/>
        <v>-172037.45160000003</v>
      </c>
      <c r="AU30" s="212">
        <f t="shared" si="13"/>
        <v>-179417.8898</v>
      </c>
      <c r="AV30" s="268"/>
    </row>
    <row r="31" spans="1:49" x14ac:dyDescent="0.25">
      <c r="B31" s="261" t="s">
        <v>500</v>
      </c>
      <c r="C31" s="263">
        <f t="shared" si="13"/>
        <v>0</v>
      </c>
      <c r="D31" s="263">
        <f t="shared" si="13"/>
        <v>0</v>
      </c>
      <c r="E31" s="263">
        <f t="shared" si="13"/>
        <v>0</v>
      </c>
      <c r="F31" s="263">
        <f t="shared" si="13"/>
        <v>0</v>
      </c>
      <c r="G31" s="263">
        <f t="shared" si="13"/>
        <v>0</v>
      </c>
      <c r="H31" s="263">
        <f t="shared" si="13"/>
        <v>0</v>
      </c>
      <c r="I31" s="263">
        <f t="shared" si="13"/>
        <v>0</v>
      </c>
      <c r="J31" s="263">
        <f t="shared" si="13"/>
        <v>0</v>
      </c>
      <c r="K31" s="263">
        <f t="shared" si="13"/>
        <v>0</v>
      </c>
      <c r="L31" s="263">
        <f t="shared" si="13"/>
        <v>0</v>
      </c>
      <c r="M31" s="263">
        <f t="shared" si="13"/>
        <v>0</v>
      </c>
      <c r="N31" s="263">
        <f t="shared" si="13"/>
        <v>0</v>
      </c>
      <c r="O31" s="263">
        <f t="shared" si="13"/>
        <v>0</v>
      </c>
      <c r="P31" s="263">
        <f t="shared" si="13"/>
        <v>0</v>
      </c>
      <c r="Q31" s="263">
        <f t="shared" si="13"/>
        <v>0</v>
      </c>
      <c r="R31" s="263">
        <f t="shared" si="13"/>
        <v>0</v>
      </c>
      <c r="S31" s="263">
        <f t="shared" si="13"/>
        <v>0</v>
      </c>
      <c r="T31" s="263">
        <f t="shared" si="13"/>
        <v>0</v>
      </c>
      <c r="U31" s="263">
        <f t="shared" si="13"/>
        <v>11999.015400000004</v>
      </c>
      <c r="V31" s="263">
        <f t="shared" si="13"/>
        <v>22223.090700000001</v>
      </c>
      <c r="W31" s="263">
        <f t="shared" si="13"/>
        <v>21871.653099999996</v>
      </c>
      <c r="X31" s="263">
        <f t="shared" si="13"/>
        <v>23603.409399999975</v>
      </c>
      <c r="Y31" s="263">
        <f t="shared" si="13"/>
        <v>26142.176899999991</v>
      </c>
      <c r="Z31" s="263">
        <f t="shared" si="13"/>
        <v>28987.295700000017</v>
      </c>
      <c r="AA31" s="263">
        <f t="shared" si="13"/>
        <v>7440.521130000001</v>
      </c>
      <c r="AB31" s="263">
        <f t="shared" si="13"/>
        <v>34112.342499999999</v>
      </c>
      <c r="AC31" s="263">
        <f t="shared" si="13"/>
        <v>37163.169600000023</v>
      </c>
      <c r="AD31" s="263">
        <f t="shared" si="13"/>
        <v>39855.780599999998</v>
      </c>
      <c r="AE31" s="263">
        <f t="shared" si="13"/>
        <v>42372.386200000008</v>
      </c>
      <c r="AF31" s="263">
        <f t="shared" si="13"/>
        <v>45638.284799999994</v>
      </c>
      <c r="AG31" s="263">
        <f t="shared" si="13"/>
        <v>47915.777900000016</v>
      </c>
      <c r="AH31" s="263">
        <f t="shared" si="13"/>
        <v>50379.381499999989</v>
      </c>
      <c r="AI31" s="263">
        <f t="shared" si="13"/>
        <v>52941.704200000007</v>
      </c>
      <c r="AJ31" s="263">
        <f t="shared" si="13"/>
        <v>55582.77410000001</v>
      </c>
      <c r="AK31" s="263">
        <f t="shared" si="13"/>
        <v>58304.326700000005</v>
      </c>
      <c r="AL31" s="263">
        <f t="shared" si="13"/>
        <v>61035.805800000002</v>
      </c>
      <c r="AM31" s="263">
        <f t="shared" si="13"/>
        <v>63748.647499999992</v>
      </c>
      <c r="AN31" s="263">
        <f t="shared" si="13"/>
        <v>66479.300599999988</v>
      </c>
      <c r="AO31" s="263">
        <f t="shared" si="13"/>
        <v>69251.686799999996</v>
      </c>
      <c r="AP31" s="263">
        <f t="shared" si="13"/>
        <v>72403.550499999983</v>
      </c>
      <c r="AQ31" s="263">
        <f t="shared" si="13"/>
        <v>75453.061900000001</v>
      </c>
      <c r="AR31" s="263">
        <f t="shared" si="13"/>
        <v>78459.894100000005</v>
      </c>
      <c r="AS31" s="263">
        <f t="shared" si="13"/>
        <v>81497.870699999999</v>
      </c>
      <c r="AT31" s="263">
        <f t="shared" si="13"/>
        <v>84590.766300000018</v>
      </c>
      <c r="AU31" s="263">
        <f t="shared" si="13"/>
        <v>13079.752919999999</v>
      </c>
      <c r="AV31" s="268"/>
    </row>
    <row r="32" spans="1:49" x14ac:dyDescent="0.25">
      <c r="B32" s="249" t="s">
        <v>501</v>
      </c>
      <c r="C32" s="251">
        <f t="shared" ref="C32:E32" si="14">SUM(C27,C30)</f>
        <v>0</v>
      </c>
      <c r="D32" s="251">
        <f t="shared" si="14"/>
        <v>0</v>
      </c>
      <c r="E32" s="251">
        <f t="shared" si="14"/>
        <v>0</v>
      </c>
      <c r="F32" s="251">
        <f>SUM(F27,F30)</f>
        <v>0</v>
      </c>
      <c r="G32" s="251">
        <f t="shared" ref="G32:AU32" si="15">SUM(G27,G30)</f>
        <v>0</v>
      </c>
      <c r="H32" s="251">
        <f t="shared" si="15"/>
        <v>0</v>
      </c>
      <c r="I32" s="251">
        <f t="shared" si="15"/>
        <v>0</v>
      </c>
      <c r="J32" s="251">
        <f t="shared" si="15"/>
        <v>0</v>
      </c>
      <c r="K32" s="251">
        <f t="shared" si="15"/>
        <v>0</v>
      </c>
      <c r="L32" s="251">
        <f t="shared" si="15"/>
        <v>0</v>
      </c>
      <c r="M32" s="251">
        <f t="shared" si="15"/>
        <v>0</v>
      </c>
      <c r="N32" s="251">
        <f t="shared" si="15"/>
        <v>0</v>
      </c>
      <c r="O32" s="251">
        <f t="shared" si="15"/>
        <v>0</v>
      </c>
      <c r="P32" s="251">
        <f t="shared" si="15"/>
        <v>0</v>
      </c>
      <c r="Q32" s="251">
        <f t="shared" si="15"/>
        <v>0</v>
      </c>
      <c r="R32" s="251">
        <f t="shared" si="15"/>
        <v>0</v>
      </c>
      <c r="S32" s="251">
        <f t="shared" si="15"/>
        <v>0</v>
      </c>
      <c r="T32" s="251">
        <f t="shared" si="15"/>
        <v>0</v>
      </c>
      <c r="U32" s="251">
        <f t="shared" si="15"/>
        <v>-29467.91750000004</v>
      </c>
      <c r="V32" s="251">
        <f t="shared" si="15"/>
        <v>-53432.839000000036</v>
      </c>
      <c r="W32" s="251">
        <f t="shared" si="15"/>
        <v>-47589.482099999994</v>
      </c>
      <c r="X32" s="251">
        <f t="shared" si="15"/>
        <v>-50571.080099999905</v>
      </c>
      <c r="Y32" s="251">
        <f t="shared" si="15"/>
        <v>-57589.649999999965</v>
      </c>
      <c r="Z32" s="251">
        <f t="shared" si="15"/>
        <v>-66832.084700000036</v>
      </c>
      <c r="AA32" s="251">
        <f t="shared" si="15"/>
        <v>-77337.789699999965</v>
      </c>
      <c r="AB32" s="251">
        <f t="shared" si="15"/>
        <v>-84433.831800000073</v>
      </c>
      <c r="AC32" s="251">
        <f t="shared" si="15"/>
        <v>-95067.122600000002</v>
      </c>
      <c r="AD32" s="251">
        <f t="shared" si="15"/>
        <v>-104455.94339999996</v>
      </c>
      <c r="AE32" s="251">
        <f t="shared" si="15"/>
        <v>-113348.2189999999</v>
      </c>
      <c r="AF32" s="251">
        <f t="shared" si="15"/>
        <v>-125271.39049999995</v>
      </c>
      <c r="AG32" s="251">
        <f t="shared" si="15"/>
        <v>-133783.13570000007</v>
      </c>
      <c r="AH32" s="251">
        <f t="shared" si="15"/>
        <v>-142416.43520000007</v>
      </c>
      <c r="AI32" s="251">
        <f t="shared" si="15"/>
        <v>-151020.07210000002</v>
      </c>
      <c r="AJ32" s="251">
        <f t="shared" si="15"/>
        <v>-159581.81159999999</v>
      </c>
      <c r="AK32" s="251">
        <f t="shared" si="15"/>
        <v>-168130.4403000001</v>
      </c>
      <c r="AL32" s="251">
        <f t="shared" si="15"/>
        <v>-177122.93730000002</v>
      </c>
      <c r="AM32" s="251">
        <f t="shared" si="15"/>
        <v>-185722.47359999997</v>
      </c>
      <c r="AN32" s="251">
        <f t="shared" si="15"/>
        <v>-194096.67430000004</v>
      </c>
      <c r="AO32" s="251">
        <f t="shared" si="15"/>
        <v>-202337.72340000002</v>
      </c>
      <c r="AP32" s="251">
        <f t="shared" si="15"/>
        <v>-212665.93869999997</v>
      </c>
      <c r="AQ32" s="251">
        <f t="shared" si="15"/>
        <v>-222963.74440000008</v>
      </c>
      <c r="AR32" s="251">
        <f t="shared" si="15"/>
        <v>-232669.44500000007</v>
      </c>
      <c r="AS32" s="251">
        <f t="shared" si="15"/>
        <v>-242009.99520000003</v>
      </c>
      <c r="AT32" s="251">
        <f t="shared" si="15"/>
        <v>-251105.3045</v>
      </c>
      <c r="AU32" s="251">
        <f t="shared" si="15"/>
        <v>-260457.22310000003</v>
      </c>
      <c r="AV32" s="268"/>
    </row>
    <row r="36" spans="1:50" s="244" customFormat="1" ht="45" customHeight="1" x14ac:dyDescent="0.25">
      <c r="A36" s="239" t="str">
        <f>[4]Résultats!B1</f>
        <v>SNBC3</v>
      </c>
      <c r="B36" s="240" t="s">
        <v>533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534</v>
      </c>
      <c r="AX36" s="242" t="s">
        <v>535</v>
      </c>
    </row>
    <row r="37" spans="1:50" x14ac:dyDescent="0.25">
      <c r="B37" s="245" t="s">
        <v>536</v>
      </c>
      <c r="C37" s="246">
        <f t="shared" ref="C37:AU37" si="16">C38+C39+C42</f>
        <v>1</v>
      </c>
      <c r="D37" s="247">
        <f t="shared" si="16"/>
        <v>1</v>
      </c>
      <c r="E37" s="247">
        <f t="shared" si="16"/>
        <v>0.99999999999999989</v>
      </c>
      <c r="F37" s="247">
        <f t="shared" si="16"/>
        <v>1</v>
      </c>
      <c r="G37" s="247">
        <f t="shared" si="16"/>
        <v>1.0000000000000002</v>
      </c>
      <c r="H37" s="247">
        <f t="shared" si="16"/>
        <v>1</v>
      </c>
      <c r="I37" s="247">
        <f t="shared" si="16"/>
        <v>0.99999999999999989</v>
      </c>
      <c r="J37" s="247">
        <f t="shared" si="16"/>
        <v>1</v>
      </c>
      <c r="K37" s="247">
        <f t="shared" si="16"/>
        <v>1.0000000000000002</v>
      </c>
      <c r="L37" s="247">
        <f t="shared" si="16"/>
        <v>1</v>
      </c>
      <c r="M37" s="247">
        <f t="shared" si="16"/>
        <v>0.99999999999999978</v>
      </c>
      <c r="N37" s="247">
        <f t="shared" si="16"/>
        <v>1</v>
      </c>
      <c r="O37" s="247">
        <f t="shared" si="16"/>
        <v>1</v>
      </c>
      <c r="P37" s="247">
        <f t="shared" si="16"/>
        <v>0.99999999999999978</v>
      </c>
      <c r="Q37" s="247">
        <f t="shared" si="16"/>
        <v>1.0000000000000002</v>
      </c>
      <c r="R37" s="247">
        <f t="shared" si="16"/>
        <v>1</v>
      </c>
      <c r="S37" s="247">
        <f t="shared" si="16"/>
        <v>1</v>
      </c>
      <c r="T37" s="247">
        <f t="shared" si="16"/>
        <v>1</v>
      </c>
      <c r="U37" s="247">
        <f t="shared" si="16"/>
        <v>1</v>
      </c>
      <c r="V37" s="247">
        <f t="shared" si="16"/>
        <v>1</v>
      </c>
      <c r="W37" s="247">
        <f t="shared" si="16"/>
        <v>1</v>
      </c>
      <c r="X37" s="247">
        <f t="shared" si="16"/>
        <v>1.0000000000000002</v>
      </c>
      <c r="Y37" s="247">
        <f t="shared" si="16"/>
        <v>1</v>
      </c>
      <c r="Z37" s="247">
        <f t="shared" si="16"/>
        <v>0.99999999999999978</v>
      </c>
      <c r="AA37" s="247">
        <f t="shared" si="16"/>
        <v>1</v>
      </c>
      <c r="AB37" s="247">
        <f t="shared" si="16"/>
        <v>1</v>
      </c>
      <c r="AC37" s="247">
        <f t="shared" si="16"/>
        <v>1.0000000000000002</v>
      </c>
      <c r="AD37" s="247">
        <f t="shared" si="16"/>
        <v>1</v>
      </c>
      <c r="AE37" s="247">
        <f t="shared" si="16"/>
        <v>0.99999999999999978</v>
      </c>
      <c r="AF37" s="247">
        <f t="shared" si="16"/>
        <v>1</v>
      </c>
      <c r="AG37" s="247">
        <f t="shared" si="16"/>
        <v>1</v>
      </c>
      <c r="AH37" s="247">
        <f t="shared" si="16"/>
        <v>1</v>
      </c>
      <c r="AI37" s="247">
        <f t="shared" si="16"/>
        <v>1</v>
      </c>
      <c r="AJ37" s="247">
        <f t="shared" si="16"/>
        <v>1</v>
      </c>
      <c r="AK37" s="247">
        <f t="shared" si="16"/>
        <v>1</v>
      </c>
      <c r="AL37" s="247">
        <f t="shared" si="16"/>
        <v>1</v>
      </c>
      <c r="AM37" s="247">
        <f t="shared" si="16"/>
        <v>0.99999999999999978</v>
      </c>
      <c r="AN37" s="247">
        <f t="shared" si="16"/>
        <v>1</v>
      </c>
      <c r="AO37" s="247">
        <f t="shared" si="16"/>
        <v>1</v>
      </c>
      <c r="AP37" s="247">
        <f t="shared" si="16"/>
        <v>1</v>
      </c>
      <c r="AQ37" s="247">
        <f t="shared" si="16"/>
        <v>1.0000000000000002</v>
      </c>
      <c r="AR37" s="247">
        <f t="shared" si="16"/>
        <v>1</v>
      </c>
      <c r="AS37" s="247">
        <f t="shared" si="16"/>
        <v>1</v>
      </c>
      <c r="AT37" s="247">
        <f t="shared" si="16"/>
        <v>1.0000000000000002</v>
      </c>
      <c r="AU37" s="248">
        <f t="shared" si="16"/>
        <v>0.99999999999999989</v>
      </c>
    </row>
    <row r="38" spans="1:50" x14ac:dyDescent="0.25">
      <c r="B38" s="249" t="s">
        <v>494</v>
      </c>
      <c r="C38" s="300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25">
      <c r="B39" s="254" t="s">
        <v>495</v>
      </c>
      <c r="C39" s="301">
        <f>C4/(C$2-C$3)</f>
        <v>0.29999999998794452</v>
      </c>
      <c r="D39" s="301">
        <f t="shared" ref="D39:AU45" si="17">D4/(D$2-D$3)</f>
        <v>0.30610707438734192</v>
      </c>
      <c r="E39" s="301">
        <f t="shared" si="17"/>
        <v>0.31271216534512691</v>
      </c>
      <c r="F39" s="301">
        <f t="shared" si="17"/>
        <v>0.31947496682164556</v>
      </c>
      <c r="G39" s="301">
        <f t="shared" si="17"/>
        <v>0.32450963838014518</v>
      </c>
      <c r="H39" s="301">
        <f t="shared" si="17"/>
        <v>0.33150146210881004</v>
      </c>
      <c r="I39" s="301">
        <f t="shared" si="17"/>
        <v>0.34014248626670518</v>
      </c>
      <c r="J39" s="301">
        <f t="shared" si="17"/>
        <v>0.34781418579183793</v>
      </c>
      <c r="K39" s="301">
        <f t="shared" si="17"/>
        <v>0.35500712607276924</v>
      </c>
      <c r="L39" s="301">
        <f t="shared" si="17"/>
        <v>0.36219339075351026</v>
      </c>
      <c r="M39" s="301">
        <f t="shared" si="17"/>
        <v>0.35947486581152938</v>
      </c>
      <c r="N39" s="301">
        <f t="shared" si="17"/>
        <v>0.35627036685677099</v>
      </c>
      <c r="O39" s="301">
        <f t="shared" si="17"/>
        <v>0.35701550227928425</v>
      </c>
      <c r="P39" s="301">
        <f t="shared" si="17"/>
        <v>0.35684472642372506</v>
      </c>
      <c r="Q39" s="301">
        <f t="shared" si="17"/>
        <v>0.35960252438602391</v>
      </c>
      <c r="R39" s="301">
        <f t="shared" si="17"/>
        <v>0.2946156316979387</v>
      </c>
      <c r="S39" s="301">
        <f t="shared" si="17"/>
        <v>0.29565288758728198</v>
      </c>
      <c r="T39" s="301">
        <f t="shared" si="17"/>
        <v>0.29603406169865543</v>
      </c>
      <c r="U39" s="301">
        <f t="shared" si="17"/>
        <v>0.28680517877444922</v>
      </c>
      <c r="V39" s="301">
        <f t="shared" si="17"/>
        <v>0.28058780527975752</v>
      </c>
      <c r="W39" s="301">
        <f t="shared" si="17"/>
        <v>0.28555813952914311</v>
      </c>
      <c r="X39" s="301">
        <f t="shared" si="17"/>
        <v>0.28796524089781111</v>
      </c>
      <c r="Y39" s="301">
        <f t="shared" si="17"/>
        <v>0.28919238139879994</v>
      </c>
      <c r="Z39" s="301">
        <f t="shared" si="17"/>
        <v>0.28988047989755183</v>
      </c>
      <c r="AA39" s="301">
        <f t="shared" si="17"/>
        <v>0.38439612621073921</v>
      </c>
      <c r="AB39" s="301">
        <f t="shared" si="17"/>
        <v>0.29106999260086336</v>
      </c>
      <c r="AC39" s="301">
        <f t="shared" si="17"/>
        <v>0.2917136973297666</v>
      </c>
      <c r="AD39" s="301">
        <f t="shared" si="17"/>
        <v>0.2923332063180501</v>
      </c>
      <c r="AE39" s="301">
        <f t="shared" si="17"/>
        <v>0.29294506036157769</v>
      </c>
      <c r="AF39" s="301">
        <f t="shared" si="17"/>
        <v>0.29354007741901927</v>
      </c>
      <c r="AG39" s="301">
        <f t="shared" si="17"/>
        <v>0.29340189722453835</v>
      </c>
      <c r="AH39" s="301">
        <f t="shared" si="17"/>
        <v>0.29348670246632774</v>
      </c>
      <c r="AI39" s="301">
        <f t="shared" si="17"/>
        <v>0.29368008072823149</v>
      </c>
      <c r="AJ39" s="301">
        <f t="shared" si="17"/>
        <v>0.29389696073336902</v>
      </c>
      <c r="AK39" s="301">
        <f t="shared" si="17"/>
        <v>0.29410039060334486</v>
      </c>
      <c r="AL39" s="301">
        <f t="shared" si="17"/>
        <v>0.29447591989588312</v>
      </c>
      <c r="AM39" s="301">
        <f t="shared" si="17"/>
        <v>0.29475842371622335</v>
      </c>
      <c r="AN39" s="301">
        <f t="shared" si="17"/>
        <v>0.29498829015056399</v>
      </c>
      <c r="AO39" s="301">
        <f t="shared" si="17"/>
        <v>0.29518324484829228</v>
      </c>
      <c r="AP39" s="301">
        <f t="shared" si="17"/>
        <v>0.29440499583997914</v>
      </c>
      <c r="AQ39" s="301">
        <f t="shared" si="17"/>
        <v>0.29412348129028271</v>
      </c>
      <c r="AR39" s="301">
        <f t="shared" si="17"/>
        <v>0.2939278171347805</v>
      </c>
      <c r="AS39" s="301">
        <f t="shared" si="17"/>
        <v>0.29376129137352891</v>
      </c>
      <c r="AT39" s="301">
        <f t="shared" si="17"/>
        <v>0.29360911496709302</v>
      </c>
      <c r="AU39" s="302">
        <f t="shared" si="17"/>
        <v>0.438790660651596</v>
      </c>
      <c r="AV39" s="253"/>
      <c r="AW39" s="303">
        <f t="shared" ref="AW39:AW44" si="18">AA39-P39</f>
        <v>2.7551399787014152E-2</v>
      </c>
      <c r="AX39" s="303">
        <f t="shared" ref="AX39:AX44" si="19">AU39-P39</f>
        <v>8.1945934227870942E-2</v>
      </c>
    </row>
    <row r="40" spans="1:50" x14ac:dyDescent="0.25">
      <c r="B40" s="258" t="s">
        <v>496</v>
      </c>
      <c r="C40" s="304">
        <f>C5/(C$2-C$3)</f>
        <v>0.1970599631421219</v>
      </c>
      <c r="D40" s="304">
        <f t="shared" si="17"/>
        <v>0.20030830218569923</v>
      </c>
      <c r="E40" s="304">
        <f t="shared" si="17"/>
        <v>0.20527519701217201</v>
      </c>
      <c r="F40" s="304">
        <f t="shared" si="17"/>
        <v>0.20896162219811926</v>
      </c>
      <c r="G40" s="304">
        <f t="shared" si="17"/>
        <v>0.21228655375754615</v>
      </c>
      <c r="H40" s="304">
        <f t="shared" si="17"/>
        <v>0.21475767501151544</v>
      </c>
      <c r="I40" s="304">
        <f t="shared" si="17"/>
        <v>0.22174947604726286</v>
      </c>
      <c r="J40" s="304">
        <f t="shared" si="17"/>
        <v>0.22810873998766587</v>
      </c>
      <c r="K40" s="304">
        <f t="shared" si="17"/>
        <v>0.23284668101745101</v>
      </c>
      <c r="L40" s="304">
        <f t="shared" si="17"/>
        <v>0.24142934737260513</v>
      </c>
      <c r="M40" s="304">
        <f t="shared" si="17"/>
        <v>0.24203907739917574</v>
      </c>
      <c r="N40" s="304">
        <f t="shared" si="17"/>
        <v>0.23882107786378209</v>
      </c>
      <c r="O40" s="304">
        <f t="shared" si="17"/>
        <v>0.23569561232585839</v>
      </c>
      <c r="P40" s="304">
        <f t="shared" si="17"/>
        <v>0.2370123111846468</v>
      </c>
      <c r="Q40" s="304">
        <f t="shared" si="17"/>
        <v>0.24178042063430688</v>
      </c>
      <c r="R40" s="304">
        <f t="shared" si="17"/>
        <v>0.24653061772263152</v>
      </c>
      <c r="S40" s="304">
        <f t="shared" si="17"/>
        <v>0.24781017062596825</v>
      </c>
      <c r="T40" s="304">
        <f t="shared" si="17"/>
        <v>0.24827968976315989</v>
      </c>
      <c r="U40" s="304">
        <f t="shared" si="17"/>
        <v>0.2356497041186833</v>
      </c>
      <c r="V40" s="304">
        <f t="shared" si="17"/>
        <v>0.22685603586263417</v>
      </c>
      <c r="W40" s="304">
        <f t="shared" si="17"/>
        <v>0.23221939506132649</v>
      </c>
      <c r="X40" s="304">
        <f t="shared" si="17"/>
        <v>0.23434585016888679</v>
      </c>
      <c r="Y40" s="304">
        <f t="shared" si="17"/>
        <v>0.234983613680814</v>
      </c>
      <c r="Z40" s="304">
        <f t="shared" si="17"/>
        <v>0.23494809183935467</v>
      </c>
      <c r="AA40" s="304">
        <f t="shared" si="17"/>
        <v>0.2344841079619473</v>
      </c>
      <c r="AB40" s="304">
        <f t="shared" si="17"/>
        <v>0.23499676201953826</v>
      </c>
      <c r="AC40" s="304">
        <f t="shared" si="17"/>
        <v>0.2352637028697972</v>
      </c>
      <c r="AD40" s="304">
        <f t="shared" si="17"/>
        <v>0.23550692964952621</v>
      </c>
      <c r="AE40" s="304">
        <f t="shared" si="17"/>
        <v>0.23574230450314759</v>
      </c>
      <c r="AF40" s="304">
        <f t="shared" si="17"/>
        <v>0.23595853896344726</v>
      </c>
      <c r="AG40" s="304">
        <f t="shared" si="17"/>
        <v>0.23521856913485048</v>
      </c>
      <c r="AH40" s="304">
        <f t="shared" si="17"/>
        <v>0.23476787017821812</v>
      </c>
      <c r="AI40" s="304">
        <f t="shared" si="17"/>
        <v>0.23446110721335336</v>
      </c>
      <c r="AJ40" s="304">
        <f t="shared" si="17"/>
        <v>0.23419037581123667</v>
      </c>
      <c r="AK40" s="304">
        <f t="shared" si="17"/>
        <v>0.23391039375144851</v>
      </c>
      <c r="AL40" s="304">
        <f t="shared" si="17"/>
        <v>0.23385707356751609</v>
      </c>
      <c r="AM40" s="304">
        <f t="shared" si="17"/>
        <v>0.23368765437123348</v>
      </c>
      <c r="AN40" s="304">
        <f t="shared" si="17"/>
        <v>0.23345526967094699</v>
      </c>
      <c r="AO40" s="304">
        <f t="shared" si="17"/>
        <v>0.23318499511110335</v>
      </c>
      <c r="AP40" s="304">
        <f t="shared" si="17"/>
        <v>0.23168962188168862</v>
      </c>
      <c r="AQ40" s="304">
        <f t="shared" si="17"/>
        <v>0.23088089972939421</v>
      </c>
      <c r="AR40" s="304">
        <f t="shared" si="17"/>
        <v>0.23017882890116362</v>
      </c>
      <c r="AS40" s="304">
        <f t="shared" si="17"/>
        <v>0.22951697780723385</v>
      </c>
      <c r="AT40" s="304">
        <f t="shared" si="17"/>
        <v>0.2288807564338616</v>
      </c>
      <c r="AU40" s="305">
        <f t="shared" si="17"/>
        <v>0.2291641075312558</v>
      </c>
      <c r="AW40" s="303">
        <f t="shared" si="18"/>
        <v>-2.5282032226995044E-3</v>
      </c>
      <c r="AX40" s="303">
        <f t="shared" si="19"/>
        <v>-7.848203653391006E-3</v>
      </c>
    </row>
    <row r="41" spans="1:50" x14ac:dyDescent="0.25">
      <c r="B41" s="261" t="s">
        <v>497</v>
      </c>
      <c r="C41" s="306">
        <f t="shared" ref="C41:R45" si="20">C6/(C$2-C$3)</f>
        <v>5.6863255357502064E-2</v>
      </c>
      <c r="D41" s="306">
        <f t="shared" si="20"/>
        <v>5.6312251034854856E-2</v>
      </c>
      <c r="E41" s="306">
        <f t="shared" si="20"/>
        <v>5.5164164818792653E-2</v>
      </c>
      <c r="F41" s="306">
        <f t="shared" si="20"/>
        <v>5.4492701646211936E-2</v>
      </c>
      <c r="G41" s="306">
        <f t="shared" si="20"/>
        <v>5.4002855042072466E-2</v>
      </c>
      <c r="H41" s="306">
        <f t="shared" si="20"/>
        <v>5.3534846706504942E-2</v>
      </c>
      <c r="I41" s="306">
        <f t="shared" si="20"/>
        <v>5.2114480302557949E-2</v>
      </c>
      <c r="J41" s="306">
        <f t="shared" si="20"/>
        <v>5.099951737766225E-2</v>
      </c>
      <c r="K41" s="306">
        <f t="shared" si="20"/>
        <v>5.0273809150173411E-2</v>
      </c>
      <c r="L41" s="306">
        <f t="shared" si="20"/>
        <v>4.8938803505513259E-2</v>
      </c>
      <c r="M41" s="306">
        <f t="shared" si="20"/>
        <v>4.9057584310803468E-2</v>
      </c>
      <c r="N41" s="306">
        <f t="shared" si="20"/>
        <v>4.9803761859103311E-2</v>
      </c>
      <c r="O41" s="306">
        <f t="shared" si="20"/>
        <v>5.0234528050369792E-2</v>
      </c>
      <c r="P41" s="306">
        <f t="shared" si="20"/>
        <v>4.9981140090980744E-2</v>
      </c>
      <c r="Q41" s="306">
        <f t="shared" si="20"/>
        <v>0.11782210375171703</v>
      </c>
      <c r="R41" s="306">
        <f t="shared" si="20"/>
        <v>4.8085013975307178E-2</v>
      </c>
      <c r="S41" s="306">
        <f t="shared" si="17"/>
        <v>4.7842716961313723E-2</v>
      </c>
      <c r="T41" s="306">
        <f t="shared" si="17"/>
        <v>4.7754371935495539E-2</v>
      </c>
      <c r="U41" s="306">
        <f t="shared" si="17"/>
        <v>5.1155474655765913E-2</v>
      </c>
      <c r="V41" s="306">
        <f t="shared" si="17"/>
        <v>5.3731769417123362E-2</v>
      </c>
      <c r="W41" s="306">
        <f t="shared" si="17"/>
        <v>5.3338744467816633E-2</v>
      </c>
      <c r="X41" s="306">
        <f t="shared" si="17"/>
        <v>5.3619390728924347E-2</v>
      </c>
      <c r="Y41" s="306">
        <f t="shared" si="17"/>
        <v>5.4208767717985967E-2</v>
      </c>
      <c r="Z41" s="306">
        <f t="shared" si="17"/>
        <v>5.4932388058197189E-2</v>
      </c>
      <c r="AA41" s="306">
        <f t="shared" si="17"/>
        <v>0.14991201824879191</v>
      </c>
      <c r="AB41" s="306">
        <f t="shared" si="17"/>
        <v>5.6073230581325101E-2</v>
      </c>
      <c r="AC41" s="306">
        <f t="shared" si="17"/>
        <v>5.6449994459969371E-2</v>
      </c>
      <c r="AD41" s="306">
        <f t="shared" si="17"/>
        <v>5.6826276668523863E-2</v>
      </c>
      <c r="AE41" s="306">
        <f t="shared" si="17"/>
        <v>5.7202755858430071E-2</v>
      </c>
      <c r="AF41" s="306">
        <f t="shared" si="17"/>
        <v>5.758153845557204E-2</v>
      </c>
      <c r="AG41" s="306">
        <f t="shared" si="17"/>
        <v>5.8183328089687888E-2</v>
      </c>
      <c r="AH41" s="306">
        <f t="shared" si="17"/>
        <v>5.8718832288109597E-2</v>
      </c>
      <c r="AI41" s="306">
        <f t="shared" si="17"/>
        <v>5.9218973514878169E-2</v>
      </c>
      <c r="AJ41" s="306">
        <f t="shared" si="17"/>
        <v>5.9706584922132336E-2</v>
      </c>
      <c r="AK41" s="306">
        <f t="shared" si="17"/>
        <v>6.0189996851896362E-2</v>
      </c>
      <c r="AL41" s="306">
        <f t="shared" si="17"/>
        <v>6.0618846328367074E-2</v>
      </c>
      <c r="AM41" s="306">
        <f t="shared" si="17"/>
        <v>6.1070769344989895E-2</v>
      </c>
      <c r="AN41" s="306">
        <f t="shared" si="17"/>
        <v>6.1533020479616986E-2</v>
      </c>
      <c r="AO41" s="306">
        <f t="shared" si="17"/>
        <v>6.1998249737188926E-2</v>
      </c>
      <c r="AP41" s="306">
        <f t="shared" si="17"/>
        <v>6.2715373958290521E-2</v>
      </c>
      <c r="AQ41" s="306">
        <f t="shared" si="17"/>
        <v>6.3242581560888494E-2</v>
      </c>
      <c r="AR41" s="306">
        <f t="shared" si="17"/>
        <v>6.3748988233616896E-2</v>
      </c>
      <c r="AS41" s="306">
        <f t="shared" si="17"/>
        <v>6.4244313566295022E-2</v>
      </c>
      <c r="AT41" s="306">
        <f t="shared" si="17"/>
        <v>6.4728358533231375E-2</v>
      </c>
      <c r="AU41" s="307">
        <f t="shared" si="17"/>
        <v>0.20962655312034018</v>
      </c>
      <c r="AV41" s="253"/>
      <c r="AW41" s="303">
        <f t="shared" si="18"/>
        <v>9.9930878157811168E-2</v>
      </c>
      <c r="AX41" s="303">
        <f t="shared" si="19"/>
        <v>0.15964541302935942</v>
      </c>
    </row>
    <row r="42" spans="1:50" x14ac:dyDescent="0.25">
      <c r="B42" s="258" t="s">
        <v>498</v>
      </c>
      <c r="C42" s="304">
        <f t="shared" si="20"/>
        <v>0.70000000001205542</v>
      </c>
      <c r="D42" s="304">
        <f t="shared" si="17"/>
        <v>0.69389292561265803</v>
      </c>
      <c r="E42" s="304">
        <f t="shared" si="17"/>
        <v>0.68728783465487298</v>
      </c>
      <c r="F42" s="304">
        <f t="shared" si="17"/>
        <v>0.68052503317835444</v>
      </c>
      <c r="G42" s="304">
        <f t="shared" si="17"/>
        <v>0.67549036161985498</v>
      </c>
      <c r="H42" s="304">
        <f t="shared" si="17"/>
        <v>0.66849853789118996</v>
      </c>
      <c r="I42" s="304">
        <f t="shared" si="17"/>
        <v>0.65985751373329471</v>
      </c>
      <c r="J42" s="304">
        <f t="shared" si="17"/>
        <v>0.65218581420816213</v>
      </c>
      <c r="K42" s="304">
        <f t="shared" si="17"/>
        <v>0.64499287392723093</v>
      </c>
      <c r="L42" s="304">
        <f t="shared" si="17"/>
        <v>0.63780660924648969</v>
      </c>
      <c r="M42" s="304">
        <f t="shared" si="17"/>
        <v>0.64052513418847046</v>
      </c>
      <c r="N42" s="304">
        <f t="shared" si="17"/>
        <v>0.64372963314322895</v>
      </c>
      <c r="O42" s="304">
        <f t="shared" si="17"/>
        <v>0.64298449772071586</v>
      </c>
      <c r="P42" s="304">
        <f t="shared" si="17"/>
        <v>0.64315527357627478</v>
      </c>
      <c r="Q42" s="304">
        <f t="shared" si="17"/>
        <v>0.64039747561397631</v>
      </c>
      <c r="R42" s="304">
        <f t="shared" si="17"/>
        <v>0.7053843683020613</v>
      </c>
      <c r="S42" s="304">
        <f t="shared" si="17"/>
        <v>0.70434711241271797</v>
      </c>
      <c r="T42" s="304">
        <f t="shared" si="17"/>
        <v>0.70396593830134457</v>
      </c>
      <c r="U42" s="304">
        <f t="shared" si="17"/>
        <v>0.71319482122555078</v>
      </c>
      <c r="V42" s="304">
        <f t="shared" si="17"/>
        <v>0.71941219472024243</v>
      </c>
      <c r="W42" s="304">
        <f t="shared" si="17"/>
        <v>0.71444186047085689</v>
      </c>
      <c r="X42" s="304">
        <f t="shared" si="17"/>
        <v>0.71203475910218905</v>
      </c>
      <c r="Y42" s="304">
        <f t="shared" si="17"/>
        <v>0.71080761860120012</v>
      </c>
      <c r="Z42" s="304">
        <f t="shared" si="17"/>
        <v>0.71011952010244794</v>
      </c>
      <c r="AA42" s="304">
        <f t="shared" si="17"/>
        <v>0.61560387378926074</v>
      </c>
      <c r="AB42" s="304">
        <f t="shared" si="17"/>
        <v>0.7089300073991367</v>
      </c>
      <c r="AC42" s="304">
        <f t="shared" si="17"/>
        <v>0.70828630267023363</v>
      </c>
      <c r="AD42" s="304">
        <f t="shared" si="17"/>
        <v>0.70766679368194985</v>
      </c>
      <c r="AE42" s="304">
        <f t="shared" si="17"/>
        <v>0.70705493963842214</v>
      </c>
      <c r="AF42" s="304">
        <f t="shared" si="17"/>
        <v>0.70645992258098067</v>
      </c>
      <c r="AG42" s="304">
        <f t="shared" si="17"/>
        <v>0.70659810277546165</v>
      </c>
      <c r="AH42" s="304">
        <f t="shared" si="17"/>
        <v>0.7065132975336722</v>
      </c>
      <c r="AI42" s="304">
        <f t="shared" si="17"/>
        <v>0.70631991927176851</v>
      </c>
      <c r="AJ42" s="304">
        <f t="shared" si="17"/>
        <v>0.70610303926663098</v>
      </c>
      <c r="AK42" s="304">
        <f t="shared" si="17"/>
        <v>0.70589960939665519</v>
      </c>
      <c r="AL42" s="304">
        <f t="shared" si="17"/>
        <v>0.70552408010411694</v>
      </c>
      <c r="AM42" s="304">
        <f t="shared" si="17"/>
        <v>0.70524157628377648</v>
      </c>
      <c r="AN42" s="304">
        <f t="shared" si="17"/>
        <v>0.70501170984943595</v>
      </c>
      <c r="AO42" s="304">
        <f t="shared" si="17"/>
        <v>0.70481675515170772</v>
      </c>
      <c r="AP42" s="304">
        <f t="shared" si="17"/>
        <v>0.70559500416002086</v>
      </c>
      <c r="AQ42" s="304">
        <f t="shared" si="17"/>
        <v>0.70587651870971746</v>
      </c>
      <c r="AR42" s="304">
        <f t="shared" si="17"/>
        <v>0.70607218286521944</v>
      </c>
      <c r="AS42" s="304">
        <f t="shared" si="17"/>
        <v>0.70623870862647109</v>
      </c>
      <c r="AT42" s="304">
        <f t="shared" si="17"/>
        <v>0.70639088503290715</v>
      </c>
      <c r="AU42" s="305">
        <f t="shared" si="17"/>
        <v>0.56120933934840389</v>
      </c>
      <c r="AW42" s="303">
        <f t="shared" si="18"/>
        <v>-2.7551399787014041E-2</v>
      </c>
      <c r="AX42" s="303">
        <f t="shared" si="19"/>
        <v>-8.1945934227870887E-2</v>
      </c>
    </row>
    <row r="43" spans="1:50" x14ac:dyDescent="0.25">
      <c r="B43" s="258" t="s">
        <v>499</v>
      </c>
      <c r="C43" s="304">
        <f t="shared" si="20"/>
        <v>0.64313674466660875</v>
      </c>
      <c r="D43" s="304">
        <f t="shared" si="17"/>
        <v>0.63758070375881637</v>
      </c>
      <c r="E43" s="304">
        <f t="shared" si="17"/>
        <v>0.63212738166281546</v>
      </c>
      <c r="F43" s="304">
        <f t="shared" si="17"/>
        <v>0.62603617174857729</v>
      </c>
      <c r="G43" s="304">
        <f t="shared" si="17"/>
        <v>0.62149139399668596</v>
      </c>
      <c r="H43" s="304">
        <f t="shared" si="17"/>
        <v>0.61496762247897074</v>
      </c>
      <c r="I43" s="304">
        <f t="shared" si="17"/>
        <v>0.60775242372771732</v>
      </c>
      <c r="J43" s="304">
        <f t="shared" si="17"/>
        <v>0.60119832805769013</v>
      </c>
      <c r="K43" s="304">
        <f t="shared" si="17"/>
        <v>0.59473125046832354</v>
      </c>
      <c r="L43" s="304">
        <f t="shared" si="17"/>
        <v>0.58888647689924833</v>
      </c>
      <c r="M43" s="304">
        <f t="shared" si="17"/>
        <v>0.59148638962857647</v>
      </c>
      <c r="N43" s="304">
        <f t="shared" si="17"/>
        <v>0.59394753981671233</v>
      </c>
      <c r="O43" s="304">
        <f t="shared" si="17"/>
        <v>0.59277419421201527</v>
      </c>
      <c r="P43" s="304">
        <f t="shared" si="17"/>
        <v>0.59319913530639534</v>
      </c>
      <c r="Q43" s="304">
        <f t="shared" si="17"/>
        <v>0.59143018805532999</v>
      </c>
      <c r="R43" s="304">
        <f t="shared" si="17"/>
        <v>0.58933405987545562</v>
      </c>
      <c r="S43" s="304">
        <f t="shared" si="17"/>
        <v>0.58851485979282336</v>
      </c>
      <c r="T43" s="304">
        <f t="shared" si="17"/>
        <v>0.58792130781701168</v>
      </c>
      <c r="U43" s="304">
        <f t="shared" si="17"/>
        <v>0.58539427509005226</v>
      </c>
      <c r="V43" s="304">
        <f t="shared" si="17"/>
        <v>0.58152762959951998</v>
      </c>
      <c r="W43" s="304">
        <f t="shared" si="17"/>
        <v>0.57601242314459866</v>
      </c>
      <c r="X43" s="304">
        <f t="shared" si="17"/>
        <v>0.57152035824673997</v>
      </c>
      <c r="Y43" s="304">
        <f t="shared" si="17"/>
        <v>0.56748953194014995</v>
      </c>
      <c r="Z43" s="304">
        <f t="shared" si="17"/>
        <v>0.56362979256322676</v>
      </c>
      <c r="AA43" s="304">
        <f t="shared" si="17"/>
        <v>0.55986162536431261</v>
      </c>
      <c r="AB43" s="304">
        <f t="shared" si="17"/>
        <v>0.55667348346950918</v>
      </c>
      <c r="AC43" s="304">
        <f t="shared" si="17"/>
        <v>0.55352974761393992</v>
      </c>
      <c r="AD43" s="304">
        <f t="shared" si="17"/>
        <v>0.55036666060455453</v>
      </c>
      <c r="AE43" s="304">
        <f t="shared" si="17"/>
        <v>0.54720281405432458</v>
      </c>
      <c r="AF43" s="304">
        <f t="shared" si="17"/>
        <v>0.54404366789779546</v>
      </c>
      <c r="AG43" s="304">
        <f t="shared" si="17"/>
        <v>0.54121699364883757</v>
      </c>
      <c r="AH43" s="304">
        <f t="shared" si="17"/>
        <v>0.53826818919663377</v>
      </c>
      <c r="AI43" s="304">
        <f t="shared" si="17"/>
        <v>0.53524748186295934</v>
      </c>
      <c r="AJ43" s="304">
        <f t="shared" si="17"/>
        <v>0.53219047059078739</v>
      </c>
      <c r="AK43" s="304">
        <f t="shared" si="17"/>
        <v>0.5291077569826419</v>
      </c>
      <c r="AL43" s="304">
        <f t="shared" si="17"/>
        <v>0.52586826181508639</v>
      </c>
      <c r="AM43" s="304">
        <f t="shared" si="17"/>
        <v>0.52266070965597888</v>
      </c>
      <c r="AN43" s="304">
        <f t="shared" si="17"/>
        <v>0.51946313289696433</v>
      </c>
      <c r="AO43" s="304">
        <f t="shared" si="17"/>
        <v>0.51626009015993168</v>
      </c>
      <c r="AP43" s="304">
        <f t="shared" si="17"/>
        <v>0.51339342159889334</v>
      </c>
      <c r="AQ43" s="304">
        <f t="shared" si="17"/>
        <v>0.51014912354500397</v>
      </c>
      <c r="AR43" s="304">
        <f t="shared" si="17"/>
        <v>0.5068848955447518</v>
      </c>
      <c r="AS43" s="304">
        <f t="shared" si="17"/>
        <v>0.50360581822523853</v>
      </c>
      <c r="AT43" s="304">
        <f t="shared" si="17"/>
        <v>0.50030613660614665</v>
      </c>
      <c r="AU43" s="305">
        <f t="shared" si="17"/>
        <v>0.49632668697529964</v>
      </c>
      <c r="AW43" s="303">
        <f t="shared" si="18"/>
        <v>-3.3337509942082733E-2</v>
      </c>
      <c r="AX43" s="303">
        <f t="shared" si="19"/>
        <v>-9.6872448331095706E-2</v>
      </c>
    </row>
    <row r="44" spans="1:50" x14ac:dyDescent="0.25">
      <c r="B44" s="261" t="s">
        <v>500</v>
      </c>
      <c r="C44" s="306">
        <f t="shared" si="20"/>
        <v>0.10294003683376719</v>
      </c>
      <c r="D44" s="306">
        <f t="shared" si="17"/>
        <v>0.10580301431149172</v>
      </c>
      <c r="E44" s="306">
        <f t="shared" si="17"/>
        <v>0.10744422832164842</v>
      </c>
      <c r="F44" s="306">
        <f t="shared" si="17"/>
        <v>0.11052471376362923</v>
      </c>
      <c r="G44" s="306">
        <f t="shared" si="17"/>
        <v>0.11223463993060113</v>
      </c>
      <c r="H44" s="306">
        <f t="shared" si="17"/>
        <v>0.11678544372299132</v>
      </c>
      <c r="I44" s="306">
        <f t="shared" si="17"/>
        <v>0.1184481673675554</v>
      </c>
      <c r="J44" s="306">
        <f t="shared" si="17"/>
        <v>0.11977343411848052</v>
      </c>
      <c r="K44" s="306">
        <f t="shared" si="17"/>
        <v>0.12222984203986255</v>
      </c>
      <c r="L44" s="306">
        <f t="shared" si="17"/>
        <v>0.12092447897073459</v>
      </c>
      <c r="M44" s="306">
        <f t="shared" si="17"/>
        <v>0.11763120624515197</v>
      </c>
      <c r="N44" s="306">
        <f t="shared" si="17"/>
        <v>0.11765017375238432</v>
      </c>
      <c r="O44" s="306">
        <f t="shared" si="17"/>
        <v>0.12160610186665072</v>
      </c>
      <c r="P44" s="306">
        <f t="shared" si="17"/>
        <v>0.12013113153296469</v>
      </c>
      <c r="Q44" s="306">
        <f t="shared" si="17"/>
        <v>4.8967287558646287E-2</v>
      </c>
      <c r="R44" s="306">
        <f t="shared" si="17"/>
        <v>0.11605030842660569</v>
      </c>
      <c r="S44" s="306">
        <f t="shared" si="17"/>
        <v>0.11583225261989458</v>
      </c>
      <c r="T44" s="306">
        <f t="shared" si="17"/>
        <v>0.11604463048433286</v>
      </c>
      <c r="U44" s="306">
        <f t="shared" si="17"/>
        <v>0.12780054613549852</v>
      </c>
      <c r="V44" s="306">
        <f t="shared" si="17"/>
        <v>0.1378845651207225</v>
      </c>
      <c r="W44" s="306">
        <f t="shared" si="17"/>
        <v>0.1384294373262582</v>
      </c>
      <c r="X44" s="306">
        <f t="shared" si="17"/>
        <v>0.14051440085544897</v>
      </c>
      <c r="Y44" s="306">
        <f t="shared" si="17"/>
        <v>0.14331808666105014</v>
      </c>
      <c r="Z44" s="306">
        <f t="shared" si="17"/>
        <v>0.14648972753922118</v>
      </c>
      <c r="AA44" s="306">
        <f t="shared" si="17"/>
        <v>5.5742248424948182E-2</v>
      </c>
      <c r="AB44" s="306">
        <f t="shared" si="17"/>
        <v>0.1522565239296276</v>
      </c>
      <c r="AC44" s="306">
        <f t="shared" si="17"/>
        <v>0.15475655505629365</v>
      </c>
      <c r="AD44" s="306">
        <f t="shared" si="17"/>
        <v>0.15730013307739527</v>
      </c>
      <c r="AE44" s="306">
        <f t="shared" si="17"/>
        <v>0.15985212558409762</v>
      </c>
      <c r="AF44" s="306">
        <f t="shared" si="17"/>
        <v>0.16241625468318524</v>
      </c>
      <c r="AG44" s="306">
        <f t="shared" si="17"/>
        <v>0.16538110912662413</v>
      </c>
      <c r="AH44" s="306">
        <f t="shared" si="17"/>
        <v>0.16824510833703835</v>
      </c>
      <c r="AI44" s="306">
        <f t="shared" si="17"/>
        <v>0.1710724374088092</v>
      </c>
      <c r="AJ44" s="306">
        <f t="shared" si="17"/>
        <v>0.17391256867584357</v>
      </c>
      <c r="AK44" s="306">
        <f t="shared" si="17"/>
        <v>0.17679185241401327</v>
      </c>
      <c r="AL44" s="306">
        <f t="shared" si="17"/>
        <v>0.17965581828903049</v>
      </c>
      <c r="AM44" s="306">
        <f t="shared" si="17"/>
        <v>0.18258086662779752</v>
      </c>
      <c r="AN44" s="306">
        <f t="shared" si="17"/>
        <v>0.18554857695247162</v>
      </c>
      <c r="AO44" s="306">
        <f t="shared" si="17"/>
        <v>0.18855666499177604</v>
      </c>
      <c r="AP44" s="306">
        <f t="shared" si="17"/>
        <v>0.19220158256112754</v>
      </c>
      <c r="AQ44" s="306">
        <f t="shared" si="17"/>
        <v>0.19572739516471352</v>
      </c>
      <c r="AR44" s="306">
        <f t="shared" si="17"/>
        <v>0.19918728732046778</v>
      </c>
      <c r="AS44" s="306">
        <f t="shared" si="17"/>
        <v>0.20263289040123253</v>
      </c>
      <c r="AT44" s="306">
        <f t="shared" si="17"/>
        <v>0.2060847484267605</v>
      </c>
      <c r="AU44" s="307">
        <f t="shared" si="17"/>
        <v>6.4882652373104227E-2</v>
      </c>
      <c r="AW44" s="303">
        <f t="shared" si="18"/>
        <v>-6.4388883108016506E-2</v>
      </c>
      <c r="AX44" s="303">
        <f t="shared" si="19"/>
        <v>-5.5248479159860461E-2</v>
      </c>
    </row>
    <row r="45" spans="1:50" x14ac:dyDescent="0.25">
      <c r="B45" s="249" t="s">
        <v>501</v>
      </c>
      <c r="C45" s="308">
        <f t="shared" si="20"/>
        <v>0.84019670780873068</v>
      </c>
      <c r="D45" s="308">
        <f t="shared" si="17"/>
        <v>0.83788900594451565</v>
      </c>
      <c r="E45" s="308">
        <f t="shared" si="17"/>
        <v>0.83740257867498746</v>
      </c>
      <c r="F45" s="308">
        <f t="shared" si="17"/>
        <v>0.8349977939466966</v>
      </c>
      <c r="G45" s="308">
        <f t="shared" si="17"/>
        <v>0.83377794775423208</v>
      </c>
      <c r="H45" s="308">
        <f t="shared" si="17"/>
        <v>0.82972529749048618</v>
      </c>
      <c r="I45" s="308">
        <f t="shared" si="17"/>
        <v>0.82950189977498023</v>
      </c>
      <c r="J45" s="308">
        <f t="shared" ref="J45:AU45" si="21">J10/(J$2-J$3)</f>
        <v>0.82930706804535603</v>
      </c>
      <c r="K45" s="308">
        <f t="shared" si="21"/>
        <v>0.82757793148577452</v>
      </c>
      <c r="L45" s="308">
        <f t="shared" si="21"/>
        <v>0.83031582427185335</v>
      </c>
      <c r="M45" s="308">
        <f t="shared" si="21"/>
        <v>0.83352546702775221</v>
      </c>
      <c r="N45" s="308">
        <f t="shared" si="21"/>
        <v>0.83276861768049437</v>
      </c>
      <c r="O45" s="308">
        <f t="shared" si="21"/>
        <v>0.82846980653787372</v>
      </c>
      <c r="P45" s="308">
        <f t="shared" si="21"/>
        <v>0.83021144649104206</v>
      </c>
      <c r="Q45" s="308">
        <f t="shared" si="21"/>
        <v>0.83321060868963692</v>
      </c>
      <c r="R45" s="308">
        <f t="shared" si="21"/>
        <v>0.83586467759808714</v>
      </c>
      <c r="S45" s="308">
        <f t="shared" si="21"/>
        <v>0.83632503041879158</v>
      </c>
      <c r="T45" s="308">
        <f t="shared" si="21"/>
        <v>0.83620099758017152</v>
      </c>
      <c r="U45" s="308">
        <f t="shared" si="21"/>
        <v>0.82104397920873551</v>
      </c>
      <c r="V45" s="308">
        <f t="shared" si="21"/>
        <v>0.80838366546215412</v>
      </c>
      <c r="W45" s="308">
        <f t="shared" si="21"/>
        <v>0.80823181820592516</v>
      </c>
      <c r="X45" s="308">
        <f t="shared" si="21"/>
        <v>0.80586620841562673</v>
      </c>
      <c r="Y45" s="308">
        <f t="shared" si="21"/>
        <v>0.80247314562096395</v>
      </c>
      <c r="Z45" s="308">
        <f t="shared" si="21"/>
        <v>0.79857788440258148</v>
      </c>
      <c r="AA45" s="308">
        <f t="shared" si="21"/>
        <v>0.79434573332625991</v>
      </c>
      <c r="AB45" s="308">
        <f t="shared" si="21"/>
        <v>0.79167024548904741</v>
      </c>
      <c r="AC45" s="308">
        <f t="shared" si="21"/>
        <v>0.78879345048373717</v>
      </c>
      <c r="AD45" s="308">
        <f t="shared" si="21"/>
        <v>0.78587359025408077</v>
      </c>
      <c r="AE45" s="308">
        <f t="shared" si="21"/>
        <v>0.78294511855747206</v>
      </c>
      <c r="AF45" s="308">
        <f t="shared" si="21"/>
        <v>0.78000220686124266</v>
      </c>
      <c r="AG45" s="308">
        <f t="shared" si="21"/>
        <v>0.77643556278368808</v>
      </c>
      <c r="AH45" s="308">
        <f t="shared" si="21"/>
        <v>0.77303605937485198</v>
      </c>
      <c r="AI45" s="308">
        <f t="shared" si="21"/>
        <v>0.76970858907631268</v>
      </c>
      <c r="AJ45" s="308">
        <f t="shared" si="21"/>
        <v>0.76638084640202409</v>
      </c>
      <c r="AK45" s="308">
        <f t="shared" si="21"/>
        <v>0.76301815073409041</v>
      </c>
      <c r="AL45" s="308">
        <f t="shared" si="21"/>
        <v>0.75972533538260245</v>
      </c>
      <c r="AM45" s="308">
        <f t="shared" si="21"/>
        <v>0.75634836402721239</v>
      </c>
      <c r="AN45" s="308">
        <f t="shared" si="21"/>
        <v>0.75291840256791132</v>
      </c>
      <c r="AO45" s="308">
        <f t="shared" si="21"/>
        <v>0.74944508527103504</v>
      </c>
      <c r="AP45" s="308">
        <f t="shared" si="21"/>
        <v>0.74508304348058196</v>
      </c>
      <c r="AQ45" s="308">
        <f t="shared" si="21"/>
        <v>0.74103002327439815</v>
      </c>
      <c r="AR45" s="308">
        <f t="shared" si="21"/>
        <v>0.73706372444591539</v>
      </c>
      <c r="AS45" s="308">
        <f t="shared" si="21"/>
        <v>0.73312279603247243</v>
      </c>
      <c r="AT45" s="308">
        <f t="shared" si="21"/>
        <v>0.72918689304000817</v>
      </c>
      <c r="AU45" s="309">
        <f t="shared" si="21"/>
        <v>0.72549079450655551</v>
      </c>
      <c r="AW45" s="310">
        <f>AA45-P45</f>
        <v>-3.5865713164782154E-2</v>
      </c>
      <c r="AX45" s="310">
        <f>AU45-P45</f>
        <v>-0.10472065198448655</v>
      </c>
    </row>
    <row r="46" spans="1:50" x14ac:dyDescent="0.2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25">
      <c r="A47" s="239" t="s">
        <v>502</v>
      </c>
      <c r="B47" s="240" t="s">
        <v>533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534</v>
      </c>
      <c r="AX47" s="242" t="s">
        <v>535</v>
      </c>
    </row>
    <row r="48" spans="1:50" x14ac:dyDescent="0.25">
      <c r="B48" s="245" t="s">
        <v>1</v>
      </c>
      <c r="C48" s="246">
        <f t="shared" ref="C48:AU48" si="22">C49+C50+C53</f>
        <v>1</v>
      </c>
      <c r="D48" s="247">
        <f t="shared" si="22"/>
        <v>1</v>
      </c>
      <c r="E48" s="247">
        <f t="shared" si="22"/>
        <v>0.99999999999999989</v>
      </c>
      <c r="F48" s="247">
        <f t="shared" si="22"/>
        <v>1</v>
      </c>
      <c r="G48" s="247">
        <f t="shared" si="22"/>
        <v>1.0000000000000002</v>
      </c>
      <c r="H48" s="247">
        <f t="shared" si="22"/>
        <v>1</v>
      </c>
      <c r="I48" s="247">
        <f t="shared" si="22"/>
        <v>0.99999999999999989</v>
      </c>
      <c r="J48" s="247">
        <f t="shared" si="22"/>
        <v>1</v>
      </c>
      <c r="K48" s="247">
        <f t="shared" si="22"/>
        <v>1.0000000000000002</v>
      </c>
      <c r="L48" s="247">
        <f t="shared" si="22"/>
        <v>1</v>
      </c>
      <c r="M48" s="247">
        <f t="shared" si="22"/>
        <v>0.99999999999999978</v>
      </c>
      <c r="N48" s="247">
        <f t="shared" si="22"/>
        <v>1</v>
      </c>
      <c r="O48" s="247">
        <f t="shared" si="22"/>
        <v>1</v>
      </c>
      <c r="P48" s="247">
        <f t="shared" si="22"/>
        <v>0.99999999999999978</v>
      </c>
      <c r="Q48" s="247">
        <f t="shared" si="22"/>
        <v>0.99960558927469689</v>
      </c>
      <c r="R48" s="247">
        <f t="shared" si="22"/>
        <v>1.0014164830671213</v>
      </c>
      <c r="S48" s="247">
        <f t="shared" si="22"/>
        <v>1.0020002758871132</v>
      </c>
      <c r="T48" s="247">
        <f t="shared" si="22"/>
        <v>1.002587279560579</v>
      </c>
      <c r="U48" s="247">
        <f t="shared" si="22"/>
        <v>1.0155152704565999</v>
      </c>
      <c r="V48" s="247">
        <f t="shared" si="22"/>
        <v>1.026116249865527</v>
      </c>
      <c r="W48" s="247">
        <f t="shared" si="22"/>
        <v>1.0223042774603219</v>
      </c>
      <c r="X48" s="247">
        <f t="shared" si="22"/>
        <v>1.0238807352219146</v>
      </c>
      <c r="Y48" s="247">
        <f t="shared" si="22"/>
        <v>1.0281254812072549</v>
      </c>
      <c r="Z48" s="247">
        <f t="shared" si="22"/>
        <v>1.0340794871654944</v>
      </c>
      <c r="AA48" s="247">
        <f t="shared" si="22"/>
        <v>1.0410745542348447</v>
      </c>
      <c r="AB48" s="247">
        <f t="shared" si="22"/>
        <v>1.0461202262068938</v>
      </c>
      <c r="AC48" s="247">
        <f t="shared" si="22"/>
        <v>1.0532898311718184</v>
      </c>
      <c r="AD48" s="247">
        <f t="shared" si="22"/>
        <v>1.0598248752547028</v>
      </c>
      <c r="AE48" s="247">
        <f t="shared" si="22"/>
        <v>1.0661591649037736</v>
      </c>
      <c r="AF48" s="247">
        <f t="shared" si="22"/>
        <v>1.0743816662886254</v>
      </c>
      <c r="AG48" s="247">
        <f t="shared" si="22"/>
        <v>1.0806917932630091</v>
      </c>
      <c r="AH48" s="247">
        <f t="shared" si="22"/>
        <v>1.0869065007890957</v>
      </c>
      <c r="AI48" s="247">
        <f t="shared" si="22"/>
        <v>1.0929904037465148</v>
      </c>
      <c r="AJ48" s="247">
        <f t="shared" si="22"/>
        <v>1.0989530298707237</v>
      </c>
      <c r="AK48" s="247">
        <f t="shared" si="22"/>
        <v>1.1048218146536679</v>
      </c>
      <c r="AL48" s="247">
        <f t="shared" si="22"/>
        <v>1.1111727431432437</v>
      </c>
      <c r="AM48" s="247">
        <f t="shared" si="22"/>
        <v>1.1171809892819888</v>
      </c>
      <c r="AN48" s="247">
        <f t="shared" si="22"/>
        <v>1.1229588455312116</v>
      </c>
      <c r="AO48" s="247">
        <f t="shared" si="22"/>
        <v>1.1285659123703089</v>
      </c>
      <c r="AP48" s="247">
        <f t="shared" si="22"/>
        <v>1.13579495554945</v>
      </c>
      <c r="AQ48" s="247">
        <f t="shared" si="22"/>
        <v>1.1433235669064805</v>
      </c>
      <c r="AR48" s="247">
        <f t="shared" si="22"/>
        <v>1.1503253717247861</v>
      </c>
      <c r="AS48" s="247">
        <f t="shared" si="22"/>
        <v>1.1569293176192212</v>
      </c>
      <c r="AT48" s="247">
        <f t="shared" si="22"/>
        <v>1.1632293174045074</v>
      </c>
      <c r="AU48" s="248">
        <f t="shared" si="22"/>
        <v>1.1703380440456566</v>
      </c>
    </row>
    <row r="49" spans="1:50" x14ac:dyDescent="0.25">
      <c r="B49" s="249" t="s">
        <v>494</v>
      </c>
      <c r="C49" s="30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25">
      <c r="B50" s="254" t="s">
        <v>495</v>
      </c>
      <c r="C50" s="301">
        <f>C15/(C$2-C$3)</f>
        <v>0.29999999998794452</v>
      </c>
      <c r="D50" s="301">
        <f t="shared" ref="D50:AU51" si="23">D15/(D$2-D$3)</f>
        <v>0.30610707438734192</v>
      </c>
      <c r="E50" s="301">
        <f t="shared" si="23"/>
        <v>0.31271216534512691</v>
      </c>
      <c r="F50" s="301">
        <f t="shared" si="23"/>
        <v>0.31947496682164556</v>
      </c>
      <c r="G50" s="301">
        <f t="shared" si="23"/>
        <v>0.32450963838014518</v>
      </c>
      <c r="H50" s="301">
        <f t="shared" si="23"/>
        <v>0.33150146210881004</v>
      </c>
      <c r="I50" s="301">
        <f t="shared" si="23"/>
        <v>0.34014248626670518</v>
      </c>
      <c r="J50" s="301">
        <f t="shared" si="23"/>
        <v>0.34781418579183793</v>
      </c>
      <c r="K50" s="301">
        <f t="shared" si="23"/>
        <v>0.35500712607276924</v>
      </c>
      <c r="L50" s="301">
        <f t="shared" si="23"/>
        <v>0.36219339075351026</v>
      </c>
      <c r="M50" s="301">
        <f t="shared" si="23"/>
        <v>0.35947486581152938</v>
      </c>
      <c r="N50" s="301">
        <f t="shared" si="23"/>
        <v>0.35627036685677099</v>
      </c>
      <c r="O50" s="301">
        <f t="shared" si="23"/>
        <v>0.35701550227928425</v>
      </c>
      <c r="P50" s="301">
        <f t="shared" si="23"/>
        <v>0.35684472642372506</v>
      </c>
      <c r="Q50" s="301">
        <f t="shared" si="23"/>
        <v>0.35924000598733236</v>
      </c>
      <c r="R50" s="301">
        <f t="shared" si="23"/>
        <v>0.36216781376736873</v>
      </c>
      <c r="S50" s="301">
        <f t="shared" si="23"/>
        <v>0.3632261345535755</v>
      </c>
      <c r="T50" s="301">
        <f t="shared" si="23"/>
        <v>0.36390725067002155</v>
      </c>
      <c r="U50" s="301">
        <f t="shared" si="23"/>
        <v>0.36950872677270696</v>
      </c>
      <c r="V50" s="301">
        <f t="shared" si="23"/>
        <v>0.37441226156536367</v>
      </c>
      <c r="W50" s="301">
        <f t="shared" si="23"/>
        <v>0.37241514401115944</v>
      </c>
      <c r="X50" s="301">
        <f t="shared" si="23"/>
        <v>0.37300454686493772</v>
      </c>
      <c r="Y50" s="301">
        <f t="shared" si="23"/>
        <v>0.37473476992462068</v>
      </c>
      <c r="Z50" s="301">
        <f t="shared" si="23"/>
        <v>0.37712149317280969</v>
      </c>
      <c r="AA50" s="301">
        <f t="shared" si="23"/>
        <v>0.37986310274036261</v>
      </c>
      <c r="AB50" s="301">
        <f t="shared" si="23"/>
        <v>0.38186568108172125</v>
      </c>
      <c r="AC50" s="301">
        <f t="shared" si="23"/>
        <v>0.38537090149965303</v>
      </c>
      <c r="AD50" s="301">
        <f t="shared" si="23"/>
        <v>0.38825574129410817</v>
      </c>
      <c r="AE50" s="301">
        <f t="shared" si="23"/>
        <v>0.39089503117972707</v>
      </c>
      <c r="AF50" s="301">
        <f t="shared" si="23"/>
        <v>0.39491652317434334</v>
      </c>
      <c r="AG50" s="301">
        <f t="shared" si="23"/>
        <v>0.39704848060098002</v>
      </c>
      <c r="AH50" s="301">
        <f t="shared" si="23"/>
        <v>0.39932369799571643</v>
      </c>
      <c r="AI50" s="301">
        <f t="shared" si="23"/>
        <v>0.40163234076061899</v>
      </c>
      <c r="AJ50" s="301">
        <f t="shared" si="23"/>
        <v>0.4039299704071001</v>
      </c>
      <c r="AK50" s="301">
        <f t="shared" si="23"/>
        <v>0.40621152889454482</v>
      </c>
      <c r="AL50" s="301">
        <f t="shared" si="23"/>
        <v>0.40878598830160495</v>
      </c>
      <c r="AM50" s="301">
        <f t="shared" si="23"/>
        <v>0.41116253733479075</v>
      </c>
      <c r="AN50" s="301">
        <f t="shared" si="23"/>
        <v>0.41342716927626416</v>
      </c>
      <c r="AO50" s="301">
        <f t="shared" si="23"/>
        <v>0.4156227899209074</v>
      </c>
      <c r="AP50" s="301">
        <f t="shared" si="23"/>
        <v>0.4184221321144993</v>
      </c>
      <c r="AQ50" s="301">
        <f t="shared" si="23"/>
        <v>0.42138800580303321</v>
      </c>
      <c r="AR50" s="301">
        <f t="shared" si="23"/>
        <v>0.42413570387477595</v>
      </c>
      <c r="AS50" s="301">
        <f t="shared" si="23"/>
        <v>0.42674066864136112</v>
      </c>
      <c r="AT50" s="301">
        <f t="shared" si="23"/>
        <v>0.42924956894735061</v>
      </c>
      <c r="AU50" s="302">
        <f t="shared" si="23"/>
        <v>0.4320715422636221</v>
      </c>
      <c r="AW50" s="303">
        <f t="shared" ref="AW50:AW55" si="24">AA50-P50</f>
        <v>2.3018376316637557E-2</v>
      </c>
      <c r="AX50" s="303">
        <f t="shared" ref="AX50:AX55" si="25">AU50-P50</f>
        <v>7.5226815839897043E-2</v>
      </c>
    </row>
    <row r="51" spans="1:50" x14ac:dyDescent="0.25">
      <c r="B51" s="258" t="s">
        <v>496</v>
      </c>
      <c r="C51" s="304">
        <f>C16/(C$2-C$3)</f>
        <v>0.1970599631421219</v>
      </c>
      <c r="D51" s="304">
        <f t="shared" si="23"/>
        <v>0.20030830218569923</v>
      </c>
      <c r="E51" s="304">
        <f t="shared" si="23"/>
        <v>0.20527519701217201</v>
      </c>
      <c r="F51" s="304">
        <f t="shared" si="23"/>
        <v>0.20896162219811926</v>
      </c>
      <c r="G51" s="304">
        <f t="shared" si="23"/>
        <v>0.21228655375754615</v>
      </c>
      <c r="H51" s="304">
        <f t="shared" si="23"/>
        <v>0.21475767501151544</v>
      </c>
      <c r="I51" s="304">
        <f t="shared" si="23"/>
        <v>0.22174947604726286</v>
      </c>
      <c r="J51" s="304">
        <f t="shared" si="23"/>
        <v>0.22810873998766587</v>
      </c>
      <c r="K51" s="304">
        <f t="shared" si="23"/>
        <v>0.23284668101745101</v>
      </c>
      <c r="L51" s="304">
        <f t="shared" si="23"/>
        <v>0.24142934737260513</v>
      </c>
      <c r="M51" s="304">
        <f t="shared" si="23"/>
        <v>0.24203907739917574</v>
      </c>
      <c r="N51" s="304">
        <f t="shared" si="23"/>
        <v>0.23882107786378209</v>
      </c>
      <c r="O51" s="304">
        <f t="shared" si="23"/>
        <v>0.23569561232585839</v>
      </c>
      <c r="P51" s="304">
        <f t="shared" si="23"/>
        <v>0.2370123111846468</v>
      </c>
      <c r="Q51" s="304">
        <f t="shared" si="23"/>
        <v>0.24178042063430688</v>
      </c>
      <c r="R51" s="304">
        <f t="shared" si="23"/>
        <v>0.24653061772263152</v>
      </c>
      <c r="S51" s="304">
        <f t="shared" si="23"/>
        <v>0.24781017062596825</v>
      </c>
      <c r="T51" s="304">
        <f t="shared" si="23"/>
        <v>0.24827968976315989</v>
      </c>
      <c r="U51" s="304">
        <f t="shared" si="23"/>
        <v>0.2527044496322679</v>
      </c>
      <c r="V51" s="304">
        <f t="shared" si="23"/>
        <v>0.25674021916090078</v>
      </c>
      <c r="W51" s="304">
        <f t="shared" si="23"/>
        <v>0.25387946155312374</v>
      </c>
      <c r="X51" s="304">
        <f t="shared" si="23"/>
        <v>0.25396732793011439</v>
      </c>
      <c r="Y51" s="304">
        <f t="shared" si="23"/>
        <v>0.25523305695634507</v>
      </c>
      <c r="Z51" s="304">
        <f t="shared" si="23"/>
        <v>0.25709954784250177</v>
      </c>
      <c r="AA51" s="304">
        <f t="shared" si="23"/>
        <v>0.25924513082433631</v>
      </c>
      <c r="AB51" s="304">
        <f t="shared" si="23"/>
        <v>0.26088690027945077</v>
      </c>
      <c r="AC51" s="304">
        <f t="shared" si="23"/>
        <v>0.264735767108985</v>
      </c>
      <c r="AD51" s="304">
        <f t="shared" si="23"/>
        <v>0.26759643920822618</v>
      </c>
      <c r="AE51" s="304">
        <f t="shared" si="23"/>
        <v>0.27004887682578321</v>
      </c>
      <c r="AF51" s="304">
        <f t="shared" si="23"/>
        <v>0.2745798177776746</v>
      </c>
      <c r="AG51" s="304">
        <f t="shared" si="23"/>
        <v>0.27593941506466402</v>
      </c>
      <c r="AH51" s="304">
        <f t="shared" si="23"/>
        <v>0.27769546971298537</v>
      </c>
      <c r="AI51" s="304">
        <f t="shared" si="23"/>
        <v>0.27960296901234738</v>
      </c>
      <c r="AJ51" s="304">
        <f t="shared" si="23"/>
        <v>0.2815527684443796</v>
      </c>
      <c r="AK51" s="304">
        <f t="shared" si="23"/>
        <v>0.28351747387471149</v>
      </c>
      <c r="AL51" s="304">
        <f t="shared" si="23"/>
        <v>0.28582046699658059</v>
      </c>
      <c r="AM51" s="304">
        <f t="shared" si="23"/>
        <v>0.2878463511972798</v>
      </c>
      <c r="AN51" s="304">
        <f t="shared" si="23"/>
        <v>0.28973116875121369</v>
      </c>
      <c r="AO51" s="304">
        <f t="shared" si="23"/>
        <v>0.29154085043984551</v>
      </c>
      <c r="AP51" s="304">
        <f t="shared" si="23"/>
        <v>0.29376829527010334</v>
      </c>
      <c r="AQ51" s="304">
        <f t="shared" si="23"/>
        <v>0.29620707486899178</v>
      </c>
      <c r="AR51" s="304">
        <f t="shared" si="23"/>
        <v>0.29843782119623929</v>
      </c>
      <c r="AS51" s="304">
        <f t="shared" si="23"/>
        <v>0.30055589041066783</v>
      </c>
      <c r="AT51" s="304">
        <f t="shared" si="23"/>
        <v>0.30261321674434372</v>
      </c>
      <c r="AU51" s="305">
        <f t="shared" si="23"/>
        <v>0.30489842260918071</v>
      </c>
      <c r="AW51" s="303">
        <f t="shared" si="24"/>
        <v>2.2232819639689511E-2</v>
      </c>
      <c r="AX51" s="303">
        <f t="shared" si="25"/>
        <v>6.7886111424533907E-2</v>
      </c>
    </row>
    <row r="52" spans="1:50" x14ac:dyDescent="0.25">
      <c r="B52" s="261" t="s">
        <v>497</v>
      </c>
      <c r="C52" s="306">
        <f t="shared" ref="C52:AU56" si="26">C17/(C$2-C$3)</f>
        <v>5.6863255357502064E-2</v>
      </c>
      <c r="D52" s="306">
        <f t="shared" si="26"/>
        <v>5.6312251034854856E-2</v>
      </c>
      <c r="E52" s="306">
        <f t="shared" si="26"/>
        <v>5.5164164818792653E-2</v>
      </c>
      <c r="F52" s="306">
        <f t="shared" si="26"/>
        <v>5.4492701646211936E-2</v>
      </c>
      <c r="G52" s="306">
        <f t="shared" si="26"/>
        <v>5.4002855042072466E-2</v>
      </c>
      <c r="H52" s="306">
        <f t="shared" si="26"/>
        <v>5.3534846706504942E-2</v>
      </c>
      <c r="I52" s="306">
        <f t="shared" si="26"/>
        <v>5.2114480302557949E-2</v>
      </c>
      <c r="J52" s="306">
        <f t="shared" si="26"/>
        <v>5.099951737766225E-2</v>
      </c>
      <c r="K52" s="306">
        <f t="shared" si="26"/>
        <v>5.0273809150173411E-2</v>
      </c>
      <c r="L52" s="306">
        <f t="shared" si="26"/>
        <v>4.8938803505513259E-2</v>
      </c>
      <c r="M52" s="306">
        <f t="shared" si="26"/>
        <v>4.9057584310803468E-2</v>
      </c>
      <c r="N52" s="306">
        <f t="shared" si="26"/>
        <v>4.9803761859103311E-2</v>
      </c>
      <c r="O52" s="306">
        <f t="shared" si="26"/>
        <v>5.0234528050369792E-2</v>
      </c>
      <c r="P52" s="306">
        <f t="shared" si="26"/>
        <v>4.9981140090980744E-2</v>
      </c>
      <c r="Q52" s="306">
        <f t="shared" si="26"/>
        <v>0.11782210375171703</v>
      </c>
      <c r="R52" s="306">
        <f t="shared" si="26"/>
        <v>4.8085013975307178E-2</v>
      </c>
      <c r="S52" s="306">
        <f t="shared" si="26"/>
        <v>4.7842716961313723E-2</v>
      </c>
      <c r="T52" s="306">
        <f t="shared" si="26"/>
        <v>4.7754371935495539E-2</v>
      </c>
      <c r="U52" s="306">
        <f t="shared" si="26"/>
        <v>4.8074450091552659E-2</v>
      </c>
      <c r="V52" s="306">
        <f t="shared" si="26"/>
        <v>4.8242362992497533E-2</v>
      </c>
      <c r="W52" s="306">
        <f t="shared" si="26"/>
        <v>4.8373120425939609E-2</v>
      </c>
      <c r="X52" s="306">
        <f t="shared" si="26"/>
        <v>4.846729749042368E-2</v>
      </c>
      <c r="Y52" s="306">
        <f t="shared" si="26"/>
        <v>4.8601772155365437E-2</v>
      </c>
      <c r="Z52" s="306">
        <f t="shared" si="26"/>
        <v>4.879233827091789E-2</v>
      </c>
      <c r="AA52" s="306">
        <f t="shared" si="26"/>
        <v>0.12107424474532456</v>
      </c>
      <c r="AB52" s="306">
        <f t="shared" si="26"/>
        <v>4.919280000409558E-2</v>
      </c>
      <c r="AC52" s="306">
        <f t="shared" si="26"/>
        <v>4.9142085129402407E-2</v>
      </c>
      <c r="AD52" s="306">
        <f t="shared" si="26"/>
        <v>4.9219807707127812E-2</v>
      </c>
      <c r="AE52" s="306">
        <f t="shared" si="26"/>
        <v>4.9357010546851925E-2</v>
      </c>
      <c r="AF52" s="306">
        <f t="shared" si="26"/>
        <v>4.9288719884365007E-2</v>
      </c>
      <c r="AG52" s="306">
        <f t="shared" si="26"/>
        <v>4.9630245254407519E-2</v>
      </c>
      <c r="AH52" s="306">
        <f t="shared" si="26"/>
        <v>4.989012589322709E-2</v>
      </c>
      <c r="AI52" s="306">
        <f t="shared" si="26"/>
        <v>5.0110242736844973E-2</v>
      </c>
      <c r="AJ52" s="306">
        <f t="shared" si="26"/>
        <v>5.0311501993753976E-2</v>
      </c>
      <c r="AK52" s="306">
        <f t="shared" si="26"/>
        <v>5.050134531938584E-2</v>
      </c>
      <c r="AL52" s="306">
        <f t="shared" si="26"/>
        <v>5.0671570389689849E-2</v>
      </c>
      <c r="AM52" s="306">
        <f t="shared" si="26"/>
        <v>5.0860263330550208E-2</v>
      </c>
      <c r="AN52" s="306">
        <f t="shared" si="26"/>
        <v>5.105273785163577E-2</v>
      </c>
      <c r="AO52" s="306">
        <f t="shared" si="26"/>
        <v>5.1242387734003039E-2</v>
      </c>
      <c r="AP52" s="306">
        <f t="shared" si="26"/>
        <v>5.1505080642313301E-2</v>
      </c>
      <c r="AQ52" s="306">
        <f t="shared" si="26"/>
        <v>5.1756675978104863E-2</v>
      </c>
      <c r="AR52" s="306">
        <f t="shared" si="26"/>
        <v>5.1996541072976424E-2</v>
      </c>
      <c r="AS52" s="306">
        <f t="shared" si="26"/>
        <v>5.2218941710763918E-2</v>
      </c>
      <c r="AT52" s="306">
        <f t="shared" si="26"/>
        <v>5.2423010555012584E-2</v>
      </c>
      <c r="AU52" s="307">
        <f t="shared" si="26"/>
        <v>0.12774302440972513</v>
      </c>
      <c r="AW52" s="303">
        <f t="shared" si="24"/>
        <v>7.1093104654343819E-2</v>
      </c>
      <c r="AX52" s="303">
        <f t="shared" si="25"/>
        <v>7.7761884318744381E-2</v>
      </c>
    </row>
    <row r="53" spans="1:50" x14ac:dyDescent="0.25">
      <c r="B53" s="258" t="s">
        <v>498</v>
      </c>
      <c r="C53" s="304">
        <f t="shared" si="26"/>
        <v>0.70000000001205542</v>
      </c>
      <c r="D53" s="304">
        <f t="shared" si="26"/>
        <v>0.69389292561265803</v>
      </c>
      <c r="E53" s="304">
        <f t="shared" si="26"/>
        <v>0.68728783465487298</v>
      </c>
      <c r="F53" s="304">
        <f t="shared" si="26"/>
        <v>0.68052503317835444</v>
      </c>
      <c r="G53" s="304">
        <f t="shared" si="26"/>
        <v>0.67549036161985498</v>
      </c>
      <c r="H53" s="304">
        <f t="shared" si="26"/>
        <v>0.66849853789118996</v>
      </c>
      <c r="I53" s="304">
        <f t="shared" si="26"/>
        <v>0.65985751373329471</v>
      </c>
      <c r="J53" s="304">
        <f t="shared" si="26"/>
        <v>0.65218581420816213</v>
      </c>
      <c r="K53" s="304">
        <f t="shared" si="26"/>
        <v>0.64499287392723093</v>
      </c>
      <c r="L53" s="304">
        <f t="shared" si="26"/>
        <v>0.63780660924648969</v>
      </c>
      <c r="M53" s="304">
        <f t="shared" si="26"/>
        <v>0.64052513418847046</v>
      </c>
      <c r="N53" s="304">
        <f t="shared" si="26"/>
        <v>0.64372963314322895</v>
      </c>
      <c r="O53" s="304">
        <f t="shared" si="26"/>
        <v>0.64298449772071586</v>
      </c>
      <c r="P53" s="304">
        <f t="shared" si="26"/>
        <v>0.64315527357627478</v>
      </c>
      <c r="Q53" s="304">
        <f t="shared" si="26"/>
        <v>0.64036558328736448</v>
      </c>
      <c r="R53" s="304">
        <f t="shared" si="26"/>
        <v>0.63924866929975266</v>
      </c>
      <c r="S53" s="304">
        <f t="shared" si="26"/>
        <v>0.6387741413335376</v>
      </c>
      <c r="T53" s="304">
        <f t="shared" si="26"/>
        <v>0.63868002889055753</v>
      </c>
      <c r="U53" s="304">
        <f t="shared" si="26"/>
        <v>0.6460065436838931</v>
      </c>
      <c r="V53" s="304">
        <f t="shared" si="26"/>
        <v>0.65170398830016341</v>
      </c>
      <c r="W53" s="304">
        <f t="shared" si="26"/>
        <v>0.64988913344916244</v>
      </c>
      <c r="X53" s="304">
        <f t="shared" si="26"/>
        <v>0.65087618835697691</v>
      </c>
      <c r="Y53" s="304">
        <f t="shared" si="26"/>
        <v>0.65339071128263415</v>
      </c>
      <c r="Z53" s="304">
        <f t="shared" si="26"/>
        <v>0.65695799399268462</v>
      </c>
      <c r="AA53" s="304">
        <f t="shared" si="26"/>
        <v>0.66121145149448202</v>
      </c>
      <c r="AB53" s="304">
        <f t="shared" si="26"/>
        <v>0.66425454512517268</v>
      </c>
      <c r="AC53" s="304">
        <f t="shared" si="26"/>
        <v>0.66791892967216548</v>
      </c>
      <c r="AD53" s="304">
        <f t="shared" si="26"/>
        <v>0.67156913396059459</v>
      </c>
      <c r="AE53" s="304">
        <f t="shared" si="26"/>
        <v>0.67526413372404648</v>
      </c>
      <c r="AF53" s="304">
        <f t="shared" si="26"/>
        <v>0.67946514311428197</v>
      </c>
      <c r="AG53" s="304">
        <f t="shared" si="26"/>
        <v>0.68364331266202905</v>
      </c>
      <c r="AH53" s="304">
        <f t="shared" si="26"/>
        <v>0.68758280279337924</v>
      </c>
      <c r="AI53" s="304">
        <f t="shared" si="26"/>
        <v>0.69135806298589575</v>
      </c>
      <c r="AJ53" s="304">
        <f t="shared" si="26"/>
        <v>0.69502305946362364</v>
      </c>
      <c r="AK53" s="304">
        <f t="shared" si="26"/>
        <v>0.69861028575912321</v>
      </c>
      <c r="AL53" s="304">
        <f t="shared" si="26"/>
        <v>0.70238675484163871</v>
      </c>
      <c r="AM53" s="304">
        <f t="shared" si="26"/>
        <v>0.70601845194719814</v>
      </c>
      <c r="AN53" s="304">
        <f t="shared" si="26"/>
        <v>0.70953167625494751</v>
      </c>
      <c r="AO53" s="304">
        <f t="shared" si="26"/>
        <v>0.7129431224494015</v>
      </c>
      <c r="AP53" s="304">
        <f t="shared" si="26"/>
        <v>0.71737282343495057</v>
      </c>
      <c r="AQ53" s="304">
        <f t="shared" si="26"/>
        <v>0.72193556110344725</v>
      </c>
      <c r="AR53" s="304">
        <f t="shared" si="26"/>
        <v>0.72618966785001016</v>
      </c>
      <c r="AS53" s="304">
        <f t="shared" si="26"/>
        <v>0.73018864897786007</v>
      </c>
      <c r="AT53" s="304">
        <f t="shared" si="26"/>
        <v>0.73397974845715686</v>
      </c>
      <c r="AU53" s="305">
        <f t="shared" si="26"/>
        <v>0.73826650178203435</v>
      </c>
      <c r="AW53" s="303">
        <f t="shared" si="24"/>
        <v>1.8056177918207239E-2</v>
      </c>
      <c r="AX53" s="303">
        <f t="shared" si="25"/>
        <v>9.5111228205759568E-2</v>
      </c>
    </row>
    <row r="54" spans="1:50" x14ac:dyDescent="0.25">
      <c r="B54" s="258" t="s">
        <v>499</v>
      </c>
      <c r="C54" s="304">
        <f t="shared" si="26"/>
        <v>0.64313674466660875</v>
      </c>
      <c r="D54" s="304">
        <f t="shared" si="26"/>
        <v>0.63758070375881637</v>
      </c>
      <c r="E54" s="304">
        <f t="shared" si="26"/>
        <v>0.63212738166281546</v>
      </c>
      <c r="F54" s="304">
        <f t="shared" si="26"/>
        <v>0.62603617174857729</v>
      </c>
      <c r="G54" s="304">
        <f t="shared" si="26"/>
        <v>0.62149139399668596</v>
      </c>
      <c r="H54" s="304">
        <f t="shared" si="26"/>
        <v>0.61496762247897074</v>
      </c>
      <c r="I54" s="304">
        <f t="shared" si="26"/>
        <v>0.60775242372771732</v>
      </c>
      <c r="J54" s="304">
        <f t="shared" si="26"/>
        <v>0.60119832805769013</v>
      </c>
      <c r="K54" s="304">
        <f t="shared" si="26"/>
        <v>0.59473125046832354</v>
      </c>
      <c r="L54" s="304">
        <f t="shared" si="26"/>
        <v>0.58888647689924833</v>
      </c>
      <c r="M54" s="304">
        <f t="shared" si="26"/>
        <v>0.59148638962857647</v>
      </c>
      <c r="N54" s="304">
        <f t="shared" si="26"/>
        <v>0.59394753981671233</v>
      </c>
      <c r="O54" s="304">
        <f t="shared" si="26"/>
        <v>0.59277419421201527</v>
      </c>
      <c r="P54" s="304">
        <f t="shared" si="26"/>
        <v>0.59319913530639534</v>
      </c>
      <c r="Q54" s="304">
        <f t="shared" si="26"/>
        <v>0.59143018805532999</v>
      </c>
      <c r="R54" s="304">
        <f t="shared" si="26"/>
        <v>0.58933405987545562</v>
      </c>
      <c r="S54" s="304">
        <f t="shared" si="26"/>
        <v>0.58851485979282336</v>
      </c>
      <c r="T54" s="304">
        <f t="shared" si="26"/>
        <v>0.58792130781701168</v>
      </c>
      <c r="U54" s="304">
        <f t="shared" si="26"/>
        <v>0.59429926639079333</v>
      </c>
      <c r="V54" s="304">
        <f t="shared" si="26"/>
        <v>0.59919799412072638</v>
      </c>
      <c r="W54" s="304">
        <f t="shared" si="26"/>
        <v>0.59666807489820473</v>
      </c>
      <c r="X54" s="304">
        <f t="shared" si="26"/>
        <v>0.59695633948045901</v>
      </c>
      <c r="Y54" s="304">
        <f t="shared" si="26"/>
        <v>0.59871633808575797</v>
      </c>
      <c r="Z54" s="304">
        <f t="shared" si="26"/>
        <v>0.60145820332450572</v>
      </c>
      <c r="AA54" s="304">
        <f t="shared" si="26"/>
        <v>0.60482091836535334</v>
      </c>
      <c r="AB54" s="304">
        <f t="shared" si="26"/>
        <v>0.60706462944835482</v>
      </c>
      <c r="AC54" s="304">
        <f t="shared" si="26"/>
        <v>0.61012631969590114</v>
      </c>
      <c r="AD54" s="304">
        <f t="shared" si="26"/>
        <v>0.61303858000665135</v>
      </c>
      <c r="AE54" s="304">
        <f t="shared" si="26"/>
        <v>0.61592910683404556</v>
      </c>
      <c r="AF54" s="304">
        <f t="shared" si="26"/>
        <v>0.61951804313219894</v>
      </c>
      <c r="AG54" s="304">
        <f t="shared" si="26"/>
        <v>0.62266618530178608</v>
      </c>
      <c r="AH54" s="304">
        <f t="shared" si="26"/>
        <v>0.62565444835662265</v>
      </c>
      <c r="AI54" s="304">
        <f t="shared" si="26"/>
        <v>0.62851469645394298</v>
      </c>
      <c r="AJ54" s="304">
        <f t="shared" si="26"/>
        <v>0.63127938269471595</v>
      </c>
      <c r="AK54" s="304">
        <f t="shared" si="26"/>
        <v>0.63397319988957856</v>
      </c>
      <c r="AL54" s="304">
        <f t="shared" si="26"/>
        <v>0.63686595857646999</v>
      </c>
      <c r="AM54" s="304">
        <f t="shared" si="26"/>
        <v>0.63959232945408628</v>
      </c>
      <c r="AN54" s="304">
        <f t="shared" si="26"/>
        <v>0.64219314627862767</v>
      </c>
      <c r="AO54" s="304">
        <f t="shared" si="26"/>
        <v>0.64469165868283729</v>
      </c>
      <c r="AP54" s="304">
        <f t="shared" si="26"/>
        <v>0.64810458874605437</v>
      </c>
      <c r="AQ54" s="304">
        <f t="shared" si="26"/>
        <v>0.65165083476287367</v>
      </c>
      <c r="AR54" s="304">
        <f t="shared" si="26"/>
        <v>0.65490071299249486</v>
      </c>
      <c r="AS54" s="304">
        <f t="shared" si="26"/>
        <v>0.65791285432956648</v>
      </c>
      <c r="AT54" s="304">
        <f t="shared" si="26"/>
        <v>0.66073473187932741</v>
      </c>
      <c r="AU54" s="305">
        <f t="shared" si="26"/>
        <v>0.66399947552635752</v>
      </c>
      <c r="AW54" s="303">
        <f t="shared" si="24"/>
        <v>1.1621783058958002E-2</v>
      </c>
      <c r="AX54" s="303">
        <f t="shared" si="25"/>
        <v>7.0800340219962177E-2</v>
      </c>
    </row>
    <row r="55" spans="1:50" x14ac:dyDescent="0.25">
      <c r="B55" s="261" t="s">
        <v>500</v>
      </c>
      <c r="C55" s="306">
        <f t="shared" si="26"/>
        <v>0.10294003683376719</v>
      </c>
      <c r="D55" s="306">
        <f t="shared" si="26"/>
        <v>0.10580301431149172</v>
      </c>
      <c r="E55" s="306">
        <f t="shared" si="26"/>
        <v>0.10744422832164842</v>
      </c>
      <c r="F55" s="306">
        <f t="shared" si="26"/>
        <v>0.11052471376362923</v>
      </c>
      <c r="G55" s="306">
        <f t="shared" si="26"/>
        <v>0.11223463993060113</v>
      </c>
      <c r="H55" s="306">
        <f t="shared" si="26"/>
        <v>0.11678544372299132</v>
      </c>
      <c r="I55" s="306">
        <f t="shared" si="26"/>
        <v>0.1184481673675554</v>
      </c>
      <c r="J55" s="306">
        <f t="shared" si="26"/>
        <v>0.11977343411848052</v>
      </c>
      <c r="K55" s="306">
        <f t="shared" si="26"/>
        <v>0.12222984203986255</v>
      </c>
      <c r="L55" s="306">
        <f t="shared" si="26"/>
        <v>0.12092447897073459</v>
      </c>
      <c r="M55" s="306">
        <f t="shared" si="26"/>
        <v>0.11763120624515197</v>
      </c>
      <c r="N55" s="306">
        <f t="shared" si="26"/>
        <v>0.11765017375238432</v>
      </c>
      <c r="O55" s="306">
        <f t="shared" si="26"/>
        <v>0.12160610186665072</v>
      </c>
      <c r="P55" s="306">
        <f t="shared" si="26"/>
        <v>0.12013113153296469</v>
      </c>
      <c r="Q55" s="306">
        <f t="shared" si="26"/>
        <v>4.8967287558646287E-2</v>
      </c>
      <c r="R55" s="306">
        <f t="shared" si="26"/>
        <v>0.11605030842660569</v>
      </c>
      <c r="S55" s="306">
        <f t="shared" si="26"/>
        <v>0.11583225261989458</v>
      </c>
      <c r="T55" s="306">
        <f t="shared" si="26"/>
        <v>0.11604463048433286</v>
      </c>
      <c r="U55" s="306">
        <f t="shared" si="26"/>
        <v>0.11723002374228764</v>
      </c>
      <c r="V55" s="306">
        <f t="shared" si="26"/>
        <v>0.11810629675303133</v>
      </c>
      <c r="W55" s="306">
        <f t="shared" si="26"/>
        <v>0.11898155369104629</v>
      </c>
      <c r="X55" s="306">
        <f t="shared" si="26"/>
        <v>0.11948440408499364</v>
      </c>
      <c r="Y55" s="306">
        <f t="shared" si="26"/>
        <v>0.11995101951415929</v>
      </c>
      <c r="Z55" s="306">
        <f t="shared" si="26"/>
        <v>0.12047446642995611</v>
      </c>
      <c r="AA55" s="306">
        <f t="shared" si="26"/>
        <v>4.9034589913056113E-2</v>
      </c>
      <c r="AB55" s="306">
        <f t="shared" si="26"/>
        <v>0.12143791438865485</v>
      </c>
      <c r="AC55" s="306">
        <f t="shared" si="26"/>
        <v>0.12111102922817121</v>
      </c>
      <c r="AD55" s="306">
        <f t="shared" si="26"/>
        <v>0.12114335157630547</v>
      </c>
      <c r="AE55" s="306">
        <f t="shared" si="26"/>
        <v>0.12133587548395657</v>
      </c>
      <c r="AF55" s="306">
        <f t="shared" si="26"/>
        <v>0.12084946171369483</v>
      </c>
      <c r="AG55" s="306">
        <f t="shared" si="26"/>
        <v>0.12162467931788344</v>
      </c>
      <c r="AH55" s="306">
        <f t="shared" si="26"/>
        <v>0.12214697652591293</v>
      </c>
      <c r="AI55" s="306">
        <f t="shared" si="26"/>
        <v>0.12255165286050543</v>
      </c>
      <c r="AJ55" s="306">
        <f t="shared" si="26"/>
        <v>0.12290318542448248</v>
      </c>
      <c r="AK55" s="306">
        <f t="shared" si="26"/>
        <v>0.12322382253878293</v>
      </c>
      <c r="AL55" s="306">
        <f t="shared" si="26"/>
        <v>0.12350012436569764</v>
      </c>
      <c r="AM55" s="306">
        <f t="shared" si="26"/>
        <v>0.12385466040341217</v>
      </c>
      <c r="AN55" s="306">
        <f t="shared" si="26"/>
        <v>0.12423795477591267</v>
      </c>
      <c r="AO55" s="306">
        <f t="shared" si="26"/>
        <v>0.12462719125157105</v>
      </c>
      <c r="AP55" s="306">
        <f t="shared" si="26"/>
        <v>0.12520315655928416</v>
      </c>
      <c r="AQ55" s="306">
        <f t="shared" si="26"/>
        <v>0.12573486183167473</v>
      </c>
      <c r="AR55" s="306">
        <f t="shared" si="26"/>
        <v>0.12625592897679183</v>
      </c>
      <c r="AS55" s="306">
        <f t="shared" si="26"/>
        <v>0.12674670654598819</v>
      </c>
      <c r="AT55" s="306">
        <f t="shared" si="26"/>
        <v>0.12720205349970473</v>
      </c>
      <c r="AU55" s="307">
        <f t="shared" si="26"/>
        <v>5.2659129690388773E-2</v>
      </c>
      <c r="AW55" s="303">
        <f t="shared" si="24"/>
        <v>-7.1096541619908582E-2</v>
      </c>
      <c r="AX55" s="303">
        <f t="shared" si="25"/>
        <v>-6.7472001842575915E-2</v>
      </c>
    </row>
    <row r="56" spans="1:50" x14ac:dyDescent="0.25">
      <c r="B56" s="249" t="s">
        <v>501</v>
      </c>
      <c r="C56" s="308">
        <f t="shared" si="26"/>
        <v>0.84019670780873068</v>
      </c>
      <c r="D56" s="308">
        <f t="shared" si="26"/>
        <v>0.83788900594451565</v>
      </c>
      <c r="E56" s="308">
        <f t="shared" si="26"/>
        <v>0.83740257867498746</v>
      </c>
      <c r="F56" s="308">
        <f t="shared" si="26"/>
        <v>0.8349977939466966</v>
      </c>
      <c r="G56" s="308">
        <f t="shared" si="26"/>
        <v>0.83377794775423208</v>
      </c>
      <c r="H56" s="308">
        <f t="shared" si="26"/>
        <v>0.82972529749048618</v>
      </c>
      <c r="I56" s="308">
        <f t="shared" si="26"/>
        <v>0.82950189977498023</v>
      </c>
      <c r="J56" s="308">
        <f t="shared" si="26"/>
        <v>0.82930706804535603</v>
      </c>
      <c r="K56" s="308">
        <f t="shared" si="26"/>
        <v>0.82757793148577452</v>
      </c>
      <c r="L56" s="308">
        <f t="shared" si="26"/>
        <v>0.83031582427185335</v>
      </c>
      <c r="M56" s="308">
        <f t="shared" si="26"/>
        <v>0.83352546702775221</v>
      </c>
      <c r="N56" s="308">
        <f t="shared" si="26"/>
        <v>0.83276861768049437</v>
      </c>
      <c r="O56" s="308">
        <f t="shared" si="26"/>
        <v>0.82846980653787372</v>
      </c>
      <c r="P56" s="308">
        <f t="shared" si="26"/>
        <v>0.83021144649104206</v>
      </c>
      <c r="Q56" s="308">
        <f t="shared" si="26"/>
        <v>0.83321060868963692</v>
      </c>
      <c r="R56" s="308">
        <f t="shared" si="26"/>
        <v>0.83586467759808714</v>
      </c>
      <c r="S56" s="308">
        <f t="shared" si="26"/>
        <v>0.83632503041879158</v>
      </c>
      <c r="T56" s="308">
        <f t="shared" si="26"/>
        <v>0.83620099758017152</v>
      </c>
      <c r="U56" s="308">
        <f t="shared" si="26"/>
        <v>0.84700371602306135</v>
      </c>
      <c r="V56" s="308">
        <f t="shared" si="26"/>
        <v>0.85593821328162711</v>
      </c>
      <c r="W56" s="308">
        <f t="shared" si="26"/>
        <v>0.85054753645132841</v>
      </c>
      <c r="X56" s="308">
        <f t="shared" si="26"/>
        <v>0.85092366741057335</v>
      </c>
      <c r="Y56" s="308">
        <f t="shared" si="26"/>
        <v>0.85394939504210321</v>
      </c>
      <c r="Z56" s="308">
        <f t="shared" si="26"/>
        <v>0.8585577511670075</v>
      </c>
      <c r="AA56" s="308">
        <f t="shared" si="26"/>
        <v>0.86406604918968966</v>
      </c>
      <c r="AB56" s="308">
        <f t="shared" si="26"/>
        <v>0.86795152972780554</v>
      </c>
      <c r="AC56" s="308">
        <f t="shared" si="26"/>
        <v>0.87486208680488609</v>
      </c>
      <c r="AD56" s="308">
        <f t="shared" si="26"/>
        <v>0.88063501921487752</v>
      </c>
      <c r="AE56" s="308">
        <f t="shared" si="26"/>
        <v>0.88597798365982872</v>
      </c>
      <c r="AF56" s="308">
        <f t="shared" si="26"/>
        <v>0.89409786090987353</v>
      </c>
      <c r="AG56" s="308">
        <f t="shared" si="26"/>
        <v>0.8986056003664501</v>
      </c>
      <c r="AH56" s="308">
        <f t="shared" si="26"/>
        <v>0.90334991806960796</v>
      </c>
      <c r="AI56" s="308">
        <f t="shared" si="26"/>
        <v>0.90811766546629036</v>
      </c>
      <c r="AJ56" s="308">
        <f t="shared" si="26"/>
        <v>0.91283215113909544</v>
      </c>
      <c r="AK56" s="308">
        <f t="shared" si="26"/>
        <v>0.91749067376429005</v>
      </c>
      <c r="AL56" s="308">
        <f t="shared" si="26"/>
        <v>0.92268642557305058</v>
      </c>
      <c r="AM56" s="308">
        <f t="shared" si="26"/>
        <v>0.92743868065136603</v>
      </c>
      <c r="AN56" s="308">
        <f t="shared" si="26"/>
        <v>0.93192431502984141</v>
      </c>
      <c r="AO56" s="308">
        <f t="shared" si="26"/>
        <v>0.93623250912268285</v>
      </c>
      <c r="AP56" s="308">
        <f t="shared" si="26"/>
        <v>0.94187288401615776</v>
      </c>
      <c r="AQ56" s="308">
        <f t="shared" si="26"/>
        <v>0.94785790963186545</v>
      </c>
      <c r="AR56" s="308">
        <f t="shared" si="26"/>
        <v>0.95333853418873415</v>
      </c>
      <c r="AS56" s="308">
        <f t="shared" si="26"/>
        <v>0.95846874474023425</v>
      </c>
      <c r="AT56" s="308">
        <f t="shared" si="26"/>
        <v>0.96334794862367124</v>
      </c>
      <c r="AU56" s="309">
        <f t="shared" si="26"/>
        <v>0.96889789813553817</v>
      </c>
      <c r="AW56" s="310">
        <f>AA56-P56</f>
        <v>3.3854602698647596E-2</v>
      </c>
      <c r="AX56" s="310">
        <f>AU56-P56</f>
        <v>0.13868645164449611</v>
      </c>
    </row>
    <row r="57" spans="1:50" x14ac:dyDescent="0.2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25">
      <c r="A58" s="239" t="str">
        <f>"Ecarts "&amp;[4]Résultats!B1&amp;"  - TEND"</f>
        <v>Ecarts SNBC3  - TEND</v>
      </c>
      <c r="B58" s="266" t="s">
        <v>537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25">
      <c r="B59" s="245" t="s">
        <v>1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268"/>
    </row>
    <row r="60" spans="1:50" x14ac:dyDescent="0.25">
      <c r="B60" s="249" t="s">
        <v>494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268"/>
    </row>
    <row r="61" spans="1:50" x14ac:dyDescent="0.25">
      <c r="B61" s="254" t="s">
        <v>495</v>
      </c>
      <c r="C61" s="301">
        <f t="shared" ref="C61:AU66" si="27">C39-C50</f>
        <v>0</v>
      </c>
      <c r="D61" s="301">
        <f t="shared" si="27"/>
        <v>0</v>
      </c>
      <c r="E61" s="301">
        <f t="shared" si="27"/>
        <v>0</v>
      </c>
      <c r="F61" s="301">
        <f t="shared" si="27"/>
        <v>0</v>
      </c>
      <c r="G61" s="301">
        <f t="shared" si="27"/>
        <v>0</v>
      </c>
      <c r="H61" s="301">
        <f t="shared" si="27"/>
        <v>0</v>
      </c>
      <c r="I61" s="301">
        <f t="shared" si="27"/>
        <v>0</v>
      </c>
      <c r="J61" s="301">
        <f t="shared" si="27"/>
        <v>0</v>
      </c>
      <c r="K61" s="301">
        <f t="shared" si="27"/>
        <v>0</v>
      </c>
      <c r="L61" s="301">
        <f t="shared" si="27"/>
        <v>0</v>
      </c>
      <c r="M61" s="301">
        <f t="shared" si="27"/>
        <v>0</v>
      </c>
      <c r="N61" s="301">
        <f t="shared" si="27"/>
        <v>0</v>
      </c>
      <c r="O61" s="301">
        <f t="shared" si="27"/>
        <v>0</v>
      </c>
      <c r="P61" s="301">
        <f t="shared" si="27"/>
        <v>0</v>
      </c>
      <c r="Q61" s="301">
        <f t="shared" si="27"/>
        <v>3.6251839869155811E-4</v>
      </c>
      <c r="R61" s="301">
        <f t="shared" si="27"/>
        <v>-6.7552182069430033E-2</v>
      </c>
      <c r="S61" s="301">
        <f t="shared" si="27"/>
        <v>-6.7573246966293521E-2</v>
      </c>
      <c r="T61" s="301">
        <f t="shared" si="27"/>
        <v>-6.7873188971366127E-2</v>
      </c>
      <c r="U61" s="301">
        <f t="shared" si="27"/>
        <v>-8.2703547998257743E-2</v>
      </c>
      <c r="V61" s="301">
        <f t="shared" si="27"/>
        <v>-9.382445628560615E-2</v>
      </c>
      <c r="W61" s="301">
        <f t="shared" si="27"/>
        <v>-8.6857004482016331E-2</v>
      </c>
      <c r="X61" s="301">
        <f t="shared" si="27"/>
        <v>-8.503930596712661E-2</v>
      </c>
      <c r="Y61" s="301">
        <f t="shared" si="27"/>
        <v>-8.5542388525820745E-2</v>
      </c>
      <c r="Z61" s="301">
        <f t="shared" si="27"/>
        <v>-8.724101327525785E-2</v>
      </c>
      <c r="AA61" s="301">
        <f t="shared" si="27"/>
        <v>4.5330234703765959E-3</v>
      </c>
      <c r="AB61" s="301">
        <f t="shared" si="27"/>
        <v>-9.0795688480857895E-2</v>
      </c>
      <c r="AC61" s="301">
        <f t="shared" si="27"/>
        <v>-9.3657204169886432E-2</v>
      </c>
      <c r="AD61" s="301">
        <f t="shared" si="27"/>
        <v>-9.5922534976058071E-2</v>
      </c>
      <c r="AE61" s="301">
        <f t="shared" si="27"/>
        <v>-9.7949970818149379E-2</v>
      </c>
      <c r="AF61" s="301">
        <f t="shared" si="27"/>
        <v>-0.10137644575532406</v>
      </c>
      <c r="AG61" s="301">
        <f t="shared" si="27"/>
        <v>-0.10364658337644167</v>
      </c>
      <c r="AH61" s="301">
        <f t="shared" si="27"/>
        <v>-0.10583699552938869</v>
      </c>
      <c r="AI61" s="301">
        <f t="shared" si="27"/>
        <v>-0.1079522600323875</v>
      </c>
      <c r="AJ61" s="301">
        <f t="shared" si="27"/>
        <v>-0.11003300967373109</v>
      </c>
      <c r="AK61" s="301">
        <f t="shared" si="27"/>
        <v>-0.11211113829119995</v>
      </c>
      <c r="AL61" s="301">
        <f t="shared" si="27"/>
        <v>-0.11431006840572183</v>
      </c>
      <c r="AM61" s="301">
        <f t="shared" si="27"/>
        <v>-0.1164041136185674</v>
      </c>
      <c r="AN61" s="301">
        <f t="shared" si="27"/>
        <v>-0.11843887912570017</v>
      </c>
      <c r="AO61" s="301">
        <f t="shared" si="27"/>
        <v>-0.12043954507261512</v>
      </c>
      <c r="AP61" s="301">
        <f t="shared" si="27"/>
        <v>-0.12401713627452016</v>
      </c>
      <c r="AQ61" s="301">
        <f t="shared" si="27"/>
        <v>-0.1272645245127505</v>
      </c>
      <c r="AR61" s="301">
        <f t="shared" si="27"/>
        <v>-0.13020788673999545</v>
      </c>
      <c r="AS61" s="301">
        <f t="shared" si="27"/>
        <v>-0.13297937726783221</v>
      </c>
      <c r="AT61" s="301">
        <f t="shared" si="27"/>
        <v>-0.13564045398025759</v>
      </c>
      <c r="AU61" s="302">
        <f t="shared" si="27"/>
        <v>6.7191183879738992E-3</v>
      </c>
      <c r="AV61" s="268"/>
    </row>
    <row r="62" spans="1:50" x14ac:dyDescent="0.25">
      <c r="B62" s="258" t="s">
        <v>496</v>
      </c>
      <c r="C62" s="304">
        <f t="shared" si="27"/>
        <v>0</v>
      </c>
      <c r="D62" s="304">
        <f t="shared" si="27"/>
        <v>0</v>
      </c>
      <c r="E62" s="304">
        <f t="shared" si="27"/>
        <v>0</v>
      </c>
      <c r="F62" s="304">
        <f t="shared" si="27"/>
        <v>0</v>
      </c>
      <c r="G62" s="304">
        <f t="shared" si="27"/>
        <v>0</v>
      </c>
      <c r="H62" s="304">
        <f t="shared" si="27"/>
        <v>0</v>
      </c>
      <c r="I62" s="304">
        <f t="shared" si="27"/>
        <v>0</v>
      </c>
      <c r="J62" s="304">
        <f t="shared" si="27"/>
        <v>0</v>
      </c>
      <c r="K62" s="304">
        <f t="shared" si="27"/>
        <v>0</v>
      </c>
      <c r="L62" s="304">
        <f t="shared" si="27"/>
        <v>0</v>
      </c>
      <c r="M62" s="304">
        <f t="shared" si="27"/>
        <v>0</v>
      </c>
      <c r="N62" s="304">
        <f t="shared" si="27"/>
        <v>0</v>
      </c>
      <c r="O62" s="304">
        <f t="shared" si="27"/>
        <v>0</v>
      </c>
      <c r="P62" s="304">
        <f t="shared" si="27"/>
        <v>0</v>
      </c>
      <c r="Q62" s="304">
        <f t="shared" si="27"/>
        <v>0</v>
      </c>
      <c r="R62" s="304">
        <f t="shared" si="27"/>
        <v>0</v>
      </c>
      <c r="S62" s="304">
        <f t="shared" si="27"/>
        <v>0</v>
      </c>
      <c r="T62" s="304">
        <f t="shared" si="27"/>
        <v>0</v>
      </c>
      <c r="U62" s="304">
        <f t="shared" si="27"/>
        <v>-1.7054745513584602E-2</v>
      </c>
      <c r="V62" s="304">
        <f t="shared" si="27"/>
        <v>-2.9884183298266614E-2</v>
      </c>
      <c r="W62" s="304">
        <f t="shared" si="27"/>
        <v>-2.1660066491797247E-2</v>
      </c>
      <c r="X62" s="304">
        <f t="shared" si="27"/>
        <v>-1.9621477761227607E-2</v>
      </c>
      <c r="Y62" s="304">
        <f t="shared" si="27"/>
        <v>-2.0249443275531076E-2</v>
      </c>
      <c r="Z62" s="304">
        <f t="shared" si="27"/>
        <v>-2.2151456003147107E-2</v>
      </c>
      <c r="AA62" s="304">
        <f t="shared" si="27"/>
        <v>-2.4761022862389015E-2</v>
      </c>
      <c r="AB62" s="304">
        <f t="shared" si="27"/>
        <v>-2.5890138259912515E-2</v>
      </c>
      <c r="AC62" s="304">
        <f t="shared" si="27"/>
        <v>-2.9472064239187801E-2</v>
      </c>
      <c r="AD62" s="304">
        <f t="shared" si="27"/>
        <v>-3.2089509558699963E-2</v>
      </c>
      <c r="AE62" s="304">
        <f t="shared" si="27"/>
        <v>-3.430657232263562E-2</v>
      </c>
      <c r="AF62" s="304">
        <f t="shared" si="27"/>
        <v>-3.8621278814227333E-2</v>
      </c>
      <c r="AG62" s="304">
        <f t="shared" si="27"/>
        <v>-4.0720845929813537E-2</v>
      </c>
      <c r="AH62" s="304">
        <f t="shared" si="27"/>
        <v>-4.2927599534767241E-2</v>
      </c>
      <c r="AI62" s="304">
        <f t="shared" si="27"/>
        <v>-4.5141861798994015E-2</v>
      </c>
      <c r="AJ62" s="304">
        <f t="shared" si="27"/>
        <v>-4.736239263314293E-2</v>
      </c>
      <c r="AK62" s="304">
        <f t="shared" si="27"/>
        <v>-4.9607080123262981E-2</v>
      </c>
      <c r="AL62" s="304">
        <f t="shared" si="27"/>
        <v>-5.1963393429064503E-2</v>
      </c>
      <c r="AM62" s="304">
        <f t="shared" si="27"/>
        <v>-5.4158696826046321E-2</v>
      </c>
      <c r="AN62" s="304">
        <f t="shared" si="27"/>
        <v>-5.62758990802667E-2</v>
      </c>
      <c r="AO62" s="304">
        <f t="shared" si="27"/>
        <v>-5.8355855328742157E-2</v>
      </c>
      <c r="AP62" s="304">
        <f t="shared" si="27"/>
        <v>-6.2078673388414718E-2</v>
      </c>
      <c r="AQ62" s="304">
        <f t="shared" si="27"/>
        <v>-6.532617513959757E-2</v>
      </c>
      <c r="AR62" s="304">
        <f t="shared" si="27"/>
        <v>-6.8258992295075677E-2</v>
      </c>
      <c r="AS62" s="304">
        <f t="shared" si="27"/>
        <v>-7.1038912603433979E-2</v>
      </c>
      <c r="AT62" s="304">
        <f t="shared" si="27"/>
        <v>-7.3732460310482112E-2</v>
      </c>
      <c r="AU62" s="305">
        <f t="shared" si="27"/>
        <v>-7.5734315077924913E-2</v>
      </c>
      <c r="AV62" s="268"/>
    </row>
    <row r="63" spans="1:50" x14ac:dyDescent="0.25">
      <c r="B63" s="261" t="s">
        <v>497</v>
      </c>
      <c r="C63" s="306">
        <f t="shared" si="27"/>
        <v>0</v>
      </c>
      <c r="D63" s="306">
        <f t="shared" si="27"/>
        <v>0</v>
      </c>
      <c r="E63" s="306">
        <f t="shared" si="27"/>
        <v>0</v>
      </c>
      <c r="F63" s="306">
        <f t="shared" si="27"/>
        <v>0</v>
      </c>
      <c r="G63" s="306">
        <f t="shared" si="27"/>
        <v>0</v>
      </c>
      <c r="H63" s="306">
        <f t="shared" si="27"/>
        <v>0</v>
      </c>
      <c r="I63" s="306">
        <f t="shared" si="27"/>
        <v>0</v>
      </c>
      <c r="J63" s="306">
        <f t="shared" si="27"/>
        <v>0</v>
      </c>
      <c r="K63" s="306">
        <f t="shared" si="27"/>
        <v>0</v>
      </c>
      <c r="L63" s="306">
        <f t="shared" si="27"/>
        <v>0</v>
      </c>
      <c r="M63" s="306">
        <f t="shared" si="27"/>
        <v>0</v>
      </c>
      <c r="N63" s="306">
        <f t="shared" si="27"/>
        <v>0</v>
      </c>
      <c r="O63" s="306">
        <f t="shared" si="27"/>
        <v>0</v>
      </c>
      <c r="P63" s="306">
        <f t="shared" si="27"/>
        <v>0</v>
      </c>
      <c r="Q63" s="306">
        <f t="shared" si="27"/>
        <v>0</v>
      </c>
      <c r="R63" s="306">
        <f t="shared" si="27"/>
        <v>0</v>
      </c>
      <c r="S63" s="306">
        <f t="shared" si="27"/>
        <v>0</v>
      </c>
      <c r="T63" s="306">
        <f t="shared" si="27"/>
        <v>0</v>
      </c>
      <c r="U63" s="306">
        <f t="shared" si="27"/>
        <v>3.0810245642132542E-3</v>
      </c>
      <c r="V63" s="306">
        <f t="shared" si="27"/>
        <v>5.4894064246258298E-3</v>
      </c>
      <c r="W63" s="306">
        <f t="shared" si="27"/>
        <v>4.9656240418770245E-3</v>
      </c>
      <c r="X63" s="306">
        <f t="shared" si="27"/>
        <v>5.1520932385006671E-3</v>
      </c>
      <c r="Y63" s="306">
        <f t="shared" si="27"/>
        <v>5.6069955626205301E-3</v>
      </c>
      <c r="Z63" s="306">
        <f t="shared" si="27"/>
        <v>6.1400497872792989E-3</v>
      </c>
      <c r="AA63" s="306">
        <f t="shared" si="27"/>
        <v>2.8837773503467348E-2</v>
      </c>
      <c r="AB63" s="306">
        <f t="shared" si="27"/>
        <v>6.880430577229521E-3</v>
      </c>
      <c r="AC63" s="306">
        <f t="shared" si="27"/>
        <v>7.307909330566964E-3</v>
      </c>
      <c r="AD63" s="306">
        <f t="shared" si="27"/>
        <v>7.6064689613960512E-3</v>
      </c>
      <c r="AE63" s="306">
        <f t="shared" si="27"/>
        <v>7.8457453115781464E-3</v>
      </c>
      <c r="AF63" s="306">
        <f t="shared" si="27"/>
        <v>8.2928185712070335E-3</v>
      </c>
      <c r="AG63" s="306">
        <f t="shared" si="27"/>
        <v>8.5530828352803692E-3</v>
      </c>
      <c r="AH63" s="306">
        <f t="shared" si="27"/>
        <v>8.8287063948825073E-3</v>
      </c>
      <c r="AI63" s="306">
        <f t="shared" si="27"/>
        <v>9.1087307780331958E-3</v>
      </c>
      <c r="AJ63" s="306">
        <f t="shared" si="27"/>
        <v>9.3950829283783593E-3</v>
      </c>
      <c r="AK63" s="306">
        <f t="shared" si="27"/>
        <v>9.6886515325105213E-3</v>
      </c>
      <c r="AL63" s="306">
        <f t="shared" si="27"/>
        <v>9.9472759386772247E-3</v>
      </c>
      <c r="AM63" s="306">
        <f t="shared" si="27"/>
        <v>1.0210506014439687E-2</v>
      </c>
      <c r="AN63" s="306">
        <f t="shared" si="27"/>
        <v>1.0480282627981216E-2</v>
      </c>
      <c r="AO63" s="306">
        <f t="shared" si="27"/>
        <v>1.0755862003185887E-2</v>
      </c>
      <c r="AP63" s="306">
        <f t="shared" si="27"/>
        <v>1.121029331597722E-2</v>
      </c>
      <c r="AQ63" s="306">
        <f t="shared" si="27"/>
        <v>1.1485905582783631E-2</v>
      </c>
      <c r="AR63" s="306">
        <f t="shared" si="27"/>
        <v>1.1752447160640472E-2</v>
      </c>
      <c r="AS63" s="306">
        <f t="shared" si="27"/>
        <v>1.2025371855531104E-2</v>
      </c>
      <c r="AT63" s="306">
        <f t="shared" si="27"/>
        <v>1.2305347978218792E-2</v>
      </c>
      <c r="AU63" s="307">
        <f t="shared" si="27"/>
        <v>8.188352871061505E-2</v>
      </c>
      <c r="AV63" s="268"/>
    </row>
    <row r="64" spans="1:50" x14ac:dyDescent="0.25">
      <c r="B64" s="258" t="s">
        <v>498</v>
      </c>
      <c r="C64" s="304">
        <f t="shared" si="27"/>
        <v>0</v>
      </c>
      <c r="D64" s="304">
        <f t="shared" si="27"/>
        <v>0</v>
      </c>
      <c r="E64" s="304">
        <f t="shared" si="27"/>
        <v>0</v>
      </c>
      <c r="F64" s="304">
        <f t="shared" si="27"/>
        <v>0</v>
      </c>
      <c r="G64" s="304">
        <f t="shared" si="27"/>
        <v>0</v>
      </c>
      <c r="H64" s="304">
        <f t="shared" si="27"/>
        <v>0</v>
      </c>
      <c r="I64" s="304">
        <f t="shared" si="27"/>
        <v>0</v>
      </c>
      <c r="J64" s="304">
        <f t="shared" si="27"/>
        <v>0</v>
      </c>
      <c r="K64" s="304">
        <f t="shared" si="27"/>
        <v>0</v>
      </c>
      <c r="L64" s="304">
        <f t="shared" si="27"/>
        <v>0</v>
      </c>
      <c r="M64" s="304">
        <f t="shared" si="27"/>
        <v>0</v>
      </c>
      <c r="N64" s="304">
        <f t="shared" si="27"/>
        <v>0</v>
      </c>
      <c r="O64" s="304">
        <f t="shared" si="27"/>
        <v>0</v>
      </c>
      <c r="P64" s="304">
        <f t="shared" si="27"/>
        <v>0</v>
      </c>
      <c r="Q64" s="304">
        <f t="shared" si="27"/>
        <v>3.1892326611826505E-5</v>
      </c>
      <c r="R64" s="304">
        <f t="shared" si="27"/>
        <v>6.6135699002308646E-2</v>
      </c>
      <c r="S64" s="304">
        <f t="shared" si="27"/>
        <v>6.5572971079180364E-2</v>
      </c>
      <c r="T64" s="304">
        <f t="shared" si="27"/>
        <v>6.5285909410787046E-2</v>
      </c>
      <c r="U64" s="304">
        <f t="shared" si="27"/>
        <v>6.7188277541657682E-2</v>
      </c>
      <c r="V64" s="304">
        <f t="shared" si="27"/>
        <v>6.770820642007902E-2</v>
      </c>
      <c r="W64" s="304">
        <f t="shared" si="27"/>
        <v>6.4552727021694456E-2</v>
      </c>
      <c r="X64" s="304">
        <f t="shared" si="27"/>
        <v>6.1158570745212137E-2</v>
      </c>
      <c r="Y64" s="304">
        <f t="shared" si="27"/>
        <v>5.7416907318565968E-2</v>
      </c>
      <c r="Z64" s="304">
        <f t="shared" si="27"/>
        <v>5.3161526109763324E-2</v>
      </c>
      <c r="AA64" s="304">
        <f t="shared" si="27"/>
        <v>-4.5607577705221281E-2</v>
      </c>
      <c r="AB64" s="304">
        <f t="shared" si="27"/>
        <v>4.4675462273964017E-2</v>
      </c>
      <c r="AC64" s="304">
        <f t="shared" si="27"/>
        <v>4.0367372998068141E-2</v>
      </c>
      <c r="AD64" s="304">
        <f t="shared" si="27"/>
        <v>3.6097659721355257E-2</v>
      </c>
      <c r="AE64" s="304">
        <f t="shared" si="27"/>
        <v>3.1790805914375664E-2</v>
      </c>
      <c r="AF64" s="304">
        <f t="shared" si="27"/>
        <v>2.6994779466698704E-2</v>
      </c>
      <c r="AG64" s="304">
        <f t="shared" si="27"/>
        <v>2.2954790113432599E-2</v>
      </c>
      <c r="AH64" s="304">
        <f t="shared" si="27"/>
        <v>1.8930494740292958E-2</v>
      </c>
      <c r="AI64" s="304">
        <f t="shared" si="27"/>
        <v>1.4961856285872766E-2</v>
      </c>
      <c r="AJ64" s="304">
        <f t="shared" si="27"/>
        <v>1.1079979803007345E-2</v>
      </c>
      <c r="AK64" s="304">
        <f t="shared" si="27"/>
        <v>7.2893236375319859E-3</v>
      </c>
      <c r="AL64" s="304">
        <f t="shared" si="27"/>
        <v>3.13732526247823E-3</v>
      </c>
      <c r="AM64" s="304">
        <f t="shared" si="27"/>
        <v>-7.7687566342166114E-4</v>
      </c>
      <c r="AN64" s="304">
        <f t="shared" si="27"/>
        <v>-4.5199664055115552E-3</v>
      </c>
      <c r="AO64" s="304">
        <f t="shared" si="27"/>
        <v>-8.1263672976937817E-3</v>
      </c>
      <c r="AP64" s="304">
        <f t="shared" si="27"/>
        <v>-1.1777819274929713E-2</v>
      </c>
      <c r="AQ64" s="304">
        <f t="shared" si="27"/>
        <v>-1.6059042393729794E-2</v>
      </c>
      <c r="AR64" s="304">
        <f t="shared" si="27"/>
        <v>-2.0117484984790712E-2</v>
      </c>
      <c r="AS64" s="304">
        <f t="shared" si="27"/>
        <v>-2.3949940351388976E-2</v>
      </c>
      <c r="AT64" s="304">
        <f t="shared" si="27"/>
        <v>-2.758886342424971E-2</v>
      </c>
      <c r="AU64" s="305">
        <f t="shared" si="27"/>
        <v>-0.17705716243363046</v>
      </c>
      <c r="AV64" s="268"/>
    </row>
    <row r="65" spans="2:48" x14ac:dyDescent="0.25">
      <c r="B65" s="258" t="s">
        <v>499</v>
      </c>
      <c r="C65" s="304">
        <f t="shared" si="27"/>
        <v>0</v>
      </c>
      <c r="D65" s="304">
        <f t="shared" si="27"/>
        <v>0</v>
      </c>
      <c r="E65" s="304">
        <f t="shared" si="27"/>
        <v>0</v>
      </c>
      <c r="F65" s="304">
        <f t="shared" si="27"/>
        <v>0</v>
      </c>
      <c r="G65" s="304">
        <f t="shared" si="27"/>
        <v>0</v>
      </c>
      <c r="H65" s="304">
        <f t="shared" si="27"/>
        <v>0</v>
      </c>
      <c r="I65" s="304">
        <f t="shared" si="27"/>
        <v>0</v>
      </c>
      <c r="J65" s="304">
        <f t="shared" si="27"/>
        <v>0</v>
      </c>
      <c r="K65" s="304">
        <f t="shared" si="27"/>
        <v>0</v>
      </c>
      <c r="L65" s="304">
        <f t="shared" si="27"/>
        <v>0</v>
      </c>
      <c r="M65" s="304">
        <f t="shared" si="27"/>
        <v>0</v>
      </c>
      <c r="N65" s="304">
        <f t="shared" si="27"/>
        <v>0</v>
      </c>
      <c r="O65" s="304">
        <f t="shared" si="27"/>
        <v>0</v>
      </c>
      <c r="P65" s="304">
        <f t="shared" si="27"/>
        <v>0</v>
      </c>
      <c r="Q65" s="304">
        <f t="shared" si="27"/>
        <v>0</v>
      </c>
      <c r="R65" s="304">
        <f t="shared" si="27"/>
        <v>0</v>
      </c>
      <c r="S65" s="304">
        <f t="shared" si="27"/>
        <v>0</v>
      </c>
      <c r="T65" s="304">
        <f t="shared" si="27"/>
        <v>0</v>
      </c>
      <c r="U65" s="304">
        <f t="shared" si="27"/>
        <v>-8.9049913007410719E-3</v>
      </c>
      <c r="V65" s="304">
        <f t="shared" si="27"/>
        <v>-1.7670364521206405E-2</v>
      </c>
      <c r="W65" s="304">
        <f t="shared" si="27"/>
        <v>-2.0655651753606064E-2</v>
      </c>
      <c r="X65" s="304">
        <f t="shared" si="27"/>
        <v>-2.5435981233719041E-2</v>
      </c>
      <c r="Y65" s="304">
        <f t="shared" si="27"/>
        <v>-3.1226806145608021E-2</v>
      </c>
      <c r="Z65" s="304">
        <f t="shared" si="27"/>
        <v>-3.7828410761278963E-2</v>
      </c>
      <c r="AA65" s="304">
        <f t="shared" si="27"/>
        <v>-4.4959293001040734E-2</v>
      </c>
      <c r="AB65" s="304">
        <f t="shared" si="27"/>
        <v>-5.0391145978845642E-2</v>
      </c>
      <c r="AC65" s="304">
        <f t="shared" si="27"/>
        <v>-5.6596572081961227E-2</v>
      </c>
      <c r="AD65" s="304">
        <f t="shared" si="27"/>
        <v>-6.2671919402096821E-2</v>
      </c>
      <c r="AE65" s="304">
        <f t="shared" si="27"/>
        <v>-6.8726292779720977E-2</v>
      </c>
      <c r="AF65" s="304">
        <f t="shared" si="27"/>
        <v>-7.5474375234403479E-2</v>
      </c>
      <c r="AG65" s="304">
        <f t="shared" si="27"/>
        <v>-8.1449191652948505E-2</v>
      </c>
      <c r="AH65" s="304">
        <f t="shared" si="27"/>
        <v>-8.7386259159988877E-2</v>
      </c>
      <c r="AI65" s="304">
        <f t="shared" si="27"/>
        <v>-9.3267214590983638E-2</v>
      </c>
      <c r="AJ65" s="304">
        <f t="shared" si="27"/>
        <v>-9.9088912103928561E-2</v>
      </c>
      <c r="AK65" s="304">
        <f t="shared" si="27"/>
        <v>-0.10486544290693667</v>
      </c>
      <c r="AL65" s="304">
        <f t="shared" si="27"/>
        <v>-0.1109976967613836</v>
      </c>
      <c r="AM65" s="304">
        <f t="shared" si="27"/>
        <v>-0.1169316197981074</v>
      </c>
      <c r="AN65" s="304">
        <f t="shared" si="27"/>
        <v>-0.12273001338166334</v>
      </c>
      <c r="AO65" s="304">
        <f t="shared" si="27"/>
        <v>-0.1284315685229056</v>
      </c>
      <c r="AP65" s="304">
        <f t="shared" si="27"/>
        <v>-0.13471116714716103</v>
      </c>
      <c r="AQ65" s="304">
        <f t="shared" si="27"/>
        <v>-0.1415017112178697</v>
      </c>
      <c r="AR65" s="304">
        <f t="shared" si="27"/>
        <v>-0.14801581744774306</v>
      </c>
      <c r="AS65" s="304">
        <f t="shared" si="27"/>
        <v>-0.15430703610432794</v>
      </c>
      <c r="AT65" s="304">
        <f t="shared" si="27"/>
        <v>-0.16042859527318076</v>
      </c>
      <c r="AU65" s="305">
        <f t="shared" si="27"/>
        <v>-0.16767278855105788</v>
      </c>
      <c r="AV65" s="268"/>
    </row>
    <row r="66" spans="2:48" x14ac:dyDescent="0.25">
      <c r="B66" s="261" t="s">
        <v>500</v>
      </c>
      <c r="C66" s="306">
        <f t="shared" si="27"/>
        <v>0</v>
      </c>
      <c r="D66" s="306">
        <f t="shared" si="27"/>
        <v>0</v>
      </c>
      <c r="E66" s="306">
        <f t="shared" si="27"/>
        <v>0</v>
      </c>
      <c r="F66" s="306">
        <f t="shared" si="27"/>
        <v>0</v>
      </c>
      <c r="G66" s="306">
        <f t="shared" si="27"/>
        <v>0</v>
      </c>
      <c r="H66" s="306">
        <f t="shared" si="27"/>
        <v>0</v>
      </c>
      <c r="I66" s="306">
        <f t="shared" si="27"/>
        <v>0</v>
      </c>
      <c r="J66" s="306">
        <f t="shared" si="27"/>
        <v>0</v>
      </c>
      <c r="K66" s="306">
        <f t="shared" si="27"/>
        <v>0</v>
      </c>
      <c r="L66" s="306">
        <f t="shared" si="27"/>
        <v>0</v>
      </c>
      <c r="M66" s="306">
        <f t="shared" si="27"/>
        <v>0</v>
      </c>
      <c r="N66" s="306">
        <f t="shared" si="27"/>
        <v>0</v>
      </c>
      <c r="O66" s="306">
        <f t="shared" si="27"/>
        <v>0</v>
      </c>
      <c r="P66" s="306">
        <f t="shared" si="27"/>
        <v>0</v>
      </c>
      <c r="Q66" s="306">
        <f t="shared" si="27"/>
        <v>0</v>
      </c>
      <c r="R66" s="306">
        <f t="shared" si="27"/>
        <v>0</v>
      </c>
      <c r="S66" s="306">
        <f t="shared" si="27"/>
        <v>0</v>
      </c>
      <c r="T66" s="306">
        <f t="shared" si="27"/>
        <v>0</v>
      </c>
      <c r="U66" s="306">
        <f t="shared" si="27"/>
        <v>1.0570522393210879E-2</v>
      </c>
      <c r="V66" s="306">
        <f t="shared" si="27"/>
        <v>1.9778268367691171E-2</v>
      </c>
      <c r="W66" s="306">
        <f t="shared" si="27"/>
        <v>1.944788363521191E-2</v>
      </c>
      <c r="X66" s="306">
        <f t="shared" si="27"/>
        <v>2.1029996770455334E-2</v>
      </c>
      <c r="Y66" s="306">
        <f t="shared" si="27"/>
        <v>2.3367067146890852E-2</v>
      </c>
      <c r="Z66" s="306">
        <f t="shared" si="27"/>
        <v>2.6015261109265067E-2</v>
      </c>
      <c r="AA66" s="306">
        <f t="shared" si="27"/>
        <v>6.7076585118920687E-3</v>
      </c>
      <c r="AB66" s="306">
        <f t="shared" si="27"/>
        <v>3.081860954097275E-2</v>
      </c>
      <c r="AC66" s="306">
        <f t="shared" si="27"/>
        <v>3.3645525828122441E-2</v>
      </c>
      <c r="AD66" s="306">
        <f t="shared" si="27"/>
        <v>3.6156781501089794E-2</v>
      </c>
      <c r="AE66" s="306">
        <f t="shared" si="27"/>
        <v>3.851625010014105E-2</v>
      </c>
      <c r="AF66" s="306">
        <f t="shared" si="27"/>
        <v>4.156679296949041E-2</v>
      </c>
      <c r="AG66" s="306">
        <f t="shared" ref="AG66:AU66" si="28">AG44-AG55</f>
        <v>4.3756429808740685E-2</v>
      </c>
      <c r="AH66" s="306">
        <f t="shared" si="28"/>
        <v>4.6098131811125417E-2</v>
      </c>
      <c r="AI66" s="306">
        <f t="shared" si="28"/>
        <v>4.8520784548303775E-2</v>
      </c>
      <c r="AJ66" s="306">
        <f t="shared" si="28"/>
        <v>5.100938325136109E-2</v>
      </c>
      <c r="AK66" s="306">
        <f t="shared" si="28"/>
        <v>5.3568029875230336E-2</v>
      </c>
      <c r="AL66" s="306">
        <f t="shared" si="28"/>
        <v>5.6155693923332847E-2</v>
      </c>
      <c r="AM66" s="306">
        <f t="shared" si="28"/>
        <v>5.8726206224385347E-2</v>
      </c>
      <c r="AN66" s="306">
        <f t="shared" si="28"/>
        <v>6.1310622176558957E-2</v>
      </c>
      <c r="AO66" s="306">
        <f t="shared" si="28"/>
        <v>6.3929473740204981E-2</v>
      </c>
      <c r="AP66" s="306">
        <f t="shared" si="28"/>
        <v>6.6998426001843386E-2</v>
      </c>
      <c r="AQ66" s="306">
        <f t="shared" si="28"/>
        <v>6.9992533333038787E-2</v>
      </c>
      <c r="AR66" s="306">
        <f t="shared" si="28"/>
        <v>7.293135834367595E-2</v>
      </c>
      <c r="AS66" s="306">
        <f t="shared" si="28"/>
        <v>7.5886183855244344E-2</v>
      </c>
      <c r="AT66" s="306">
        <f t="shared" si="28"/>
        <v>7.8882694927055769E-2</v>
      </c>
      <c r="AU66" s="307">
        <f t="shared" si="28"/>
        <v>1.2223522682715454E-2</v>
      </c>
      <c r="AV66" s="268"/>
    </row>
    <row r="67" spans="2:48" x14ac:dyDescent="0.25">
      <c r="B67" s="249" t="s">
        <v>501</v>
      </c>
      <c r="C67" s="308">
        <f t="shared" ref="C67:AU67" si="29">C45-C56</f>
        <v>0</v>
      </c>
      <c r="D67" s="308">
        <f t="shared" si="29"/>
        <v>0</v>
      </c>
      <c r="E67" s="308">
        <f t="shared" si="29"/>
        <v>0</v>
      </c>
      <c r="F67" s="308">
        <f t="shared" si="29"/>
        <v>0</v>
      </c>
      <c r="G67" s="308">
        <f t="shared" si="29"/>
        <v>0</v>
      </c>
      <c r="H67" s="308">
        <f t="shared" si="29"/>
        <v>0</v>
      </c>
      <c r="I67" s="308">
        <f t="shared" si="29"/>
        <v>0</v>
      </c>
      <c r="J67" s="308">
        <f t="shared" si="29"/>
        <v>0</v>
      </c>
      <c r="K67" s="308">
        <f t="shared" si="29"/>
        <v>0</v>
      </c>
      <c r="L67" s="308">
        <f t="shared" si="29"/>
        <v>0</v>
      </c>
      <c r="M67" s="308">
        <f t="shared" si="29"/>
        <v>0</v>
      </c>
      <c r="N67" s="308">
        <f t="shared" si="29"/>
        <v>0</v>
      </c>
      <c r="O67" s="308">
        <f t="shared" si="29"/>
        <v>0</v>
      </c>
      <c r="P67" s="308">
        <f t="shared" si="29"/>
        <v>0</v>
      </c>
      <c r="Q67" s="308">
        <f t="shared" si="29"/>
        <v>0</v>
      </c>
      <c r="R67" s="308">
        <f t="shared" si="29"/>
        <v>0</v>
      </c>
      <c r="S67" s="308">
        <f t="shared" si="29"/>
        <v>0</v>
      </c>
      <c r="T67" s="308">
        <f t="shared" si="29"/>
        <v>0</v>
      </c>
      <c r="U67" s="308">
        <f t="shared" si="29"/>
        <v>-2.595973681432584E-2</v>
      </c>
      <c r="V67" s="308">
        <f t="shared" si="29"/>
        <v>-4.7554547819472992E-2</v>
      </c>
      <c r="W67" s="308">
        <f t="shared" si="29"/>
        <v>-4.2315718245403255E-2</v>
      </c>
      <c r="X67" s="308">
        <f t="shared" si="29"/>
        <v>-4.505745899494662E-2</v>
      </c>
      <c r="Y67" s="308">
        <f t="shared" si="29"/>
        <v>-5.1476249421139264E-2</v>
      </c>
      <c r="Z67" s="308">
        <f t="shared" si="29"/>
        <v>-5.9979866764426015E-2</v>
      </c>
      <c r="AA67" s="308">
        <f t="shared" si="29"/>
        <v>-6.9720315863429749E-2</v>
      </c>
      <c r="AB67" s="308">
        <f t="shared" si="29"/>
        <v>-7.6281284238758129E-2</v>
      </c>
      <c r="AC67" s="308">
        <f t="shared" si="29"/>
        <v>-8.6068636321148917E-2</v>
      </c>
      <c r="AD67" s="308">
        <f t="shared" si="29"/>
        <v>-9.4761428960796756E-2</v>
      </c>
      <c r="AE67" s="308">
        <f t="shared" si="29"/>
        <v>-0.10303286510235665</v>
      </c>
      <c r="AF67" s="308">
        <f t="shared" si="29"/>
        <v>-0.11409565404863087</v>
      </c>
      <c r="AG67" s="308">
        <f t="shared" si="29"/>
        <v>-0.12217003758276201</v>
      </c>
      <c r="AH67" s="308">
        <f t="shared" si="29"/>
        <v>-0.13031385869475598</v>
      </c>
      <c r="AI67" s="308">
        <f t="shared" si="29"/>
        <v>-0.13840907638997768</v>
      </c>
      <c r="AJ67" s="308">
        <f t="shared" si="29"/>
        <v>-0.14645130473707135</v>
      </c>
      <c r="AK67" s="308">
        <f t="shared" si="29"/>
        <v>-0.15447252303019965</v>
      </c>
      <c r="AL67" s="308">
        <f t="shared" si="29"/>
        <v>-0.16296109019044813</v>
      </c>
      <c r="AM67" s="308">
        <f t="shared" si="29"/>
        <v>-0.17109031662415364</v>
      </c>
      <c r="AN67" s="308">
        <f t="shared" si="29"/>
        <v>-0.17900591246193009</v>
      </c>
      <c r="AO67" s="308">
        <f t="shared" si="29"/>
        <v>-0.18678742385164782</v>
      </c>
      <c r="AP67" s="308">
        <f t="shared" si="29"/>
        <v>-0.1967898405355758</v>
      </c>
      <c r="AQ67" s="308">
        <f t="shared" si="29"/>
        <v>-0.20682788635746729</v>
      </c>
      <c r="AR67" s="308">
        <f t="shared" si="29"/>
        <v>-0.21627480974281876</v>
      </c>
      <c r="AS67" s="308">
        <f t="shared" si="29"/>
        <v>-0.22534594870776181</v>
      </c>
      <c r="AT67" s="308">
        <f t="shared" si="29"/>
        <v>-0.23416105558366307</v>
      </c>
      <c r="AU67" s="309">
        <f t="shared" si="29"/>
        <v>-0.24340710362898266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78.155731330970795</v>
      </c>
      <c r="D3" s="39">
        <v>79.410546877677106</v>
      </c>
      <c r="E3" s="39">
        <v>80.657586730000006</v>
      </c>
      <c r="F3" s="39">
        <v>81.098863199999997</v>
      </c>
      <c r="G3">
        <v>78.415767840000001</v>
      </c>
      <c r="H3">
        <v>75.886434420000001</v>
      </c>
      <c r="I3">
        <v>76.063603779999994</v>
      </c>
      <c r="J3">
        <v>74.945752159999998</v>
      </c>
      <c r="K3">
        <v>72.891354179999894</v>
      </c>
      <c r="L3">
        <v>71.257042319999996</v>
      </c>
      <c r="M3">
        <v>70.997730430000004</v>
      </c>
      <c r="N3">
        <v>71.416564589999894</v>
      </c>
      <c r="O3">
        <v>70.792517739999994</v>
      </c>
      <c r="P3">
        <v>69.736233339999998</v>
      </c>
      <c r="Q3">
        <v>67.530090810000004</v>
      </c>
      <c r="R3">
        <v>66.212899960000001</v>
      </c>
      <c r="S3">
        <v>64.50175265</v>
      </c>
      <c r="T3">
        <v>64.016000980000001</v>
      </c>
      <c r="U3">
        <v>63.525168129999997</v>
      </c>
      <c r="V3">
        <v>63.168126180000002</v>
      </c>
      <c r="W3">
        <v>62.184245609999998</v>
      </c>
      <c r="X3">
        <v>60.205511209999997</v>
      </c>
      <c r="Y3">
        <v>57.949138249999997</v>
      </c>
      <c r="Z3">
        <v>55.720631410000003</v>
      </c>
      <c r="AA3">
        <v>53.590749119999998</v>
      </c>
      <c r="AB3">
        <v>51.452569099999998</v>
      </c>
      <c r="AC3">
        <v>49.36677237</v>
      </c>
      <c r="AD3">
        <v>47.59612637</v>
      </c>
      <c r="AE3">
        <v>45.947650269999997</v>
      </c>
      <c r="AF3">
        <v>44.392323470000001</v>
      </c>
      <c r="AG3">
        <v>43.017654710000002</v>
      </c>
      <c r="AH3">
        <v>41.779369750000001</v>
      </c>
      <c r="AI3">
        <v>40.506011979999997</v>
      </c>
      <c r="AJ3">
        <v>39.263150340000003</v>
      </c>
      <c r="AK3">
        <v>38.061557299999997</v>
      </c>
      <c r="AL3">
        <v>36.89830757</v>
      </c>
      <c r="AM3">
        <v>35.789258859999997</v>
      </c>
      <c r="AN3">
        <v>34.902997980000002</v>
      </c>
      <c r="AO3">
        <v>34.033006989999997</v>
      </c>
      <c r="AP3">
        <v>33.19923928</v>
      </c>
      <c r="AQ3">
        <v>32.40749915</v>
      </c>
      <c r="AR3">
        <v>31.617299989999999</v>
      </c>
      <c r="AS3">
        <v>31.068957359999999</v>
      </c>
      <c r="AT3">
        <v>30.554977569999998</v>
      </c>
      <c r="AU3">
        <v>30.067399129999998</v>
      </c>
      <c r="AV3">
        <v>29.609682540000001</v>
      </c>
      <c r="AW3">
        <v>29.14665463</v>
      </c>
    </row>
    <row r="4" spans="1:49" x14ac:dyDescent="0.25">
      <c r="B4" s="13" t="s">
        <v>104</v>
      </c>
      <c r="C4">
        <v>77.477678819662401</v>
      </c>
      <c r="D4" s="39">
        <v>78.721608013977402</v>
      </c>
      <c r="E4" s="39">
        <v>79.990234009999995</v>
      </c>
      <c r="F4" s="39">
        <v>80.097699649999996</v>
      </c>
      <c r="G4">
        <v>77.129800849999995</v>
      </c>
      <c r="H4">
        <v>74.335538499999998</v>
      </c>
      <c r="I4">
        <v>74.203224090000006</v>
      </c>
      <c r="J4">
        <v>72.812582340000006</v>
      </c>
      <c r="K4">
        <v>70.525953020000003</v>
      </c>
      <c r="L4">
        <v>68.661655490000001</v>
      </c>
      <c r="M4">
        <v>68.130955209999996</v>
      </c>
      <c r="N4">
        <v>68.251547160000001</v>
      </c>
      <c r="O4">
        <v>67.604672769999894</v>
      </c>
      <c r="P4">
        <v>66.543062719999995</v>
      </c>
      <c r="Q4">
        <v>64.383358329999893</v>
      </c>
      <c r="R4">
        <v>63.070398660000002</v>
      </c>
      <c r="S4">
        <v>61.380882970000002</v>
      </c>
      <c r="T4">
        <v>60.727960629999998</v>
      </c>
      <c r="U4">
        <v>60.075131239999997</v>
      </c>
      <c r="V4">
        <v>59.55328686</v>
      </c>
      <c r="W4">
        <v>58.16448003</v>
      </c>
      <c r="X4">
        <v>56.075131259999999</v>
      </c>
      <c r="Y4">
        <v>53.805710689999998</v>
      </c>
      <c r="Z4">
        <v>51.560553990000002</v>
      </c>
      <c r="AA4">
        <v>49.404386789999997</v>
      </c>
      <c r="AB4">
        <v>47.241140459999997</v>
      </c>
      <c r="AC4">
        <v>45.122514510000002</v>
      </c>
      <c r="AD4">
        <v>42.648707100000003</v>
      </c>
      <c r="AE4">
        <v>40.259999749999999</v>
      </c>
      <c r="AF4">
        <v>37.919925730000003</v>
      </c>
      <c r="AG4">
        <v>35.701151510000003</v>
      </c>
      <c r="AH4">
        <v>33.534384009999997</v>
      </c>
      <c r="AI4">
        <v>31.167738310000001</v>
      </c>
      <c r="AJ4">
        <v>28.72754582</v>
      </c>
      <c r="AK4">
        <v>26.195848510000001</v>
      </c>
      <c r="AL4">
        <v>23.590285340000001</v>
      </c>
      <c r="AM4">
        <v>20.825839899999998</v>
      </c>
      <c r="AN4">
        <v>19.319112220000001</v>
      </c>
      <c r="AO4">
        <v>17.731208580000001</v>
      </c>
      <c r="AP4">
        <v>16.048927299999999</v>
      </c>
      <c r="AQ4">
        <v>14.2415953</v>
      </c>
      <c r="AR4">
        <v>12.247093530000001</v>
      </c>
      <c r="AS4">
        <v>11.77939102</v>
      </c>
      <c r="AT4">
        <v>11.30425522</v>
      </c>
      <c r="AU4">
        <v>10.81403016</v>
      </c>
      <c r="AV4">
        <v>10.304145070000001</v>
      </c>
      <c r="AW4">
        <v>9.7552879499999996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0.66735271709999999</v>
      </c>
      <c r="F5">
        <v>1.0011635510000001</v>
      </c>
      <c r="G5">
        <v>1.2859669890000001</v>
      </c>
      <c r="H5">
        <v>1.550895927</v>
      </c>
      <c r="I5">
        <v>1.860379695</v>
      </c>
      <c r="J5">
        <v>2.1331698160000001</v>
      </c>
      <c r="K5">
        <v>2.3654011619999999</v>
      </c>
      <c r="L5">
        <v>2.5953868280000001</v>
      </c>
      <c r="M5">
        <v>2.8667752200000001</v>
      </c>
      <c r="N5">
        <v>3.1650174299999998</v>
      </c>
      <c r="O5">
        <v>3.18784497</v>
      </c>
      <c r="P5">
        <v>3.193170619</v>
      </c>
      <c r="Q5">
        <v>3.1467324809999999</v>
      </c>
      <c r="R5">
        <v>3.1425013069999999</v>
      </c>
      <c r="S5">
        <v>3.1208696840000001</v>
      </c>
      <c r="T5">
        <v>3.288040348</v>
      </c>
      <c r="U5">
        <v>3.450036887</v>
      </c>
      <c r="V5">
        <v>3.6148393209999998</v>
      </c>
      <c r="W5">
        <v>4.0197655809999997</v>
      </c>
      <c r="X5">
        <v>4.1303799579999998</v>
      </c>
      <c r="Y5">
        <v>4.143427558</v>
      </c>
      <c r="Z5">
        <v>4.1600774180000002</v>
      </c>
      <c r="AA5">
        <v>4.1863623309999998</v>
      </c>
      <c r="AB5">
        <v>4.2114286390000002</v>
      </c>
      <c r="AC5">
        <v>4.2442578610000004</v>
      </c>
      <c r="AD5">
        <v>4.9474192730000004</v>
      </c>
      <c r="AE5">
        <v>5.6876505140000004</v>
      </c>
      <c r="AF5">
        <v>6.4723977359999996</v>
      </c>
      <c r="AG5">
        <v>7.3165032009999997</v>
      </c>
      <c r="AH5">
        <v>8.2449857390000005</v>
      </c>
      <c r="AI5">
        <v>9.3382736729999998</v>
      </c>
      <c r="AJ5">
        <v>10.53560452</v>
      </c>
      <c r="AK5">
        <v>11.865708789999999</v>
      </c>
      <c r="AL5">
        <v>13.308022230000001</v>
      </c>
      <c r="AM5">
        <v>14.96341896</v>
      </c>
      <c r="AN5">
        <v>15.58388575</v>
      </c>
      <c r="AO5">
        <v>16.30179841</v>
      </c>
      <c r="AP5">
        <v>17.150311980000001</v>
      </c>
      <c r="AQ5">
        <v>18.165903849999999</v>
      </c>
      <c r="AR5">
        <v>19.370206450000001</v>
      </c>
      <c r="AS5">
        <v>19.289566350000001</v>
      </c>
      <c r="AT5">
        <v>19.25072235</v>
      </c>
      <c r="AU5">
        <v>19.25336896</v>
      </c>
      <c r="AV5">
        <v>19.305537470000001</v>
      </c>
      <c r="AW5">
        <v>19.391366680000001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29.72058256</v>
      </c>
      <c r="F6" s="39">
        <v>30.21409676</v>
      </c>
      <c r="G6" s="39">
        <v>30.73903503</v>
      </c>
      <c r="H6" s="39">
        <v>28.568780870000001</v>
      </c>
      <c r="I6" s="39">
        <v>29.588712109999999</v>
      </c>
      <c r="J6" s="39">
        <v>30.63268265</v>
      </c>
      <c r="K6" s="39">
        <v>30.99826934</v>
      </c>
      <c r="L6" s="39">
        <v>30.851523830000001</v>
      </c>
      <c r="M6">
        <v>30.702913500000001</v>
      </c>
      <c r="N6">
        <v>30.14656016</v>
      </c>
      <c r="O6">
        <v>28.803717110000001</v>
      </c>
      <c r="P6">
        <v>28.396122299999998</v>
      </c>
      <c r="Q6">
        <v>28.151735559999999</v>
      </c>
      <c r="R6">
        <v>27.182245810000001</v>
      </c>
      <c r="S6">
        <v>26.375312220000001</v>
      </c>
      <c r="T6">
        <v>26.160774350000001</v>
      </c>
      <c r="U6">
        <v>25.832519980000001</v>
      </c>
      <c r="V6">
        <v>25.426300990000001</v>
      </c>
      <c r="W6">
        <v>25.676841509999999</v>
      </c>
      <c r="X6">
        <v>26.34143555</v>
      </c>
      <c r="Y6">
        <v>26.66711978</v>
      </c>
      <c r="Z6">
        <v>26.725773310000001</v>
      </c>
      <c r="AA6">
        <v>26.612643649999999</v>
      </c>
      <c r="AB6">
        <v>26.421709369999999</v>
      </c>
      <c r="AC6">
        <v>26.18867286</v>
      </c>
      <c r="AD6">
        <v>25.6579096</v>
      </c>
      <c r="AE6">
        <v>25.108840829999998</v>
      </c>
      <c r="AF6">
        <v>24.587205569999998</v>
      </c>
      <c r="AG6">
        <v>24.037678759999999</v>
      </c>
      <c r="AH6">
        <v>23.421155389999999</v>
      </c>
      <c r="AI6">
        <v>23.173727970000002</v>
      </c>
      <c r="AJ6">
        <v>22.947056310000001</v>
      </c>
      <c r="AK6">
        <v>22.749595630000002</v>
      </c>
      <c r="AL6">
        <v>22.590071980000001</v>
      </c>
      <c r="AM6">
        <v>22.444464140000001</v>
      </c>
      <c r="AN6">
        <v>21.753204530000001</v>
      </c>
      <c r="AO6">
        <v>21.078306340000001</v>
      </c>
      <c r="AP6">
        <v>20.412748100000002</v>
      </c>
      <c r="AQ6">
        <v>19.7544562</v>
      </c>
      <c r="AR6">
        <v>19.097573560000001</v>
      </c>
      <c r="AS6">
        <v>18.4324017</v>
      </c>
      <c r="AT6">
        <v>17.77957975</v>
      </c>
      <c r="AU6">
        <v>17.129080349999999</v>
      </c>
      <c r="AV6">
        <v>16.478323880000001</v>
      </c>
      <c r="AW6">
        <v>15.809490500000001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0.38142825489999999</v>
      </c>
      <c r="F7">
        <v>0.3673859223</v>
      </c>
      <c r="G7">
        <v>0.35412817159999999</v>
      </c>
      <c r="H7">
        <v>0.31183101419999998</v>
      </c>
      <c r="I7">
        <v>0.30599266330000002</v>
      </c>
      <c r="J7">
        <v>0.30014238910000002</v>
      </c>
      <c r="K7">
        <v>0.28776442489999998</v>
      </c>
      <c r="L7">
        <v>0.27135237509999999</v>
      </c>
      <c r="M7">
        <v>0.25585502360000001</v>
      </c>
      <c r="N7">
        <v>0.23801782160000001</v>
      </c>
      <c r="O7">
        <v>0.2093268258</v>
      </c>
      <c r="P7">
        <v>0.18711869240000001</v>
      </c>
      <c r="Q7">
        <v>0.16485347980000001</v>
      </c>
      <c r="R7">
        <v>0.13751627159999999</v>
      </c>
      <c r="S7">
        <v>0.1105267496</v>
      </c>
      <c r="T7">
        <v>0.1789314464</v>
      </c>
      <c r="U7">
        <v>0.2424677388</v>
      </c>
      <c r="V7">
        <v>0.30093989399999999</v>
      </c>
      <c r="W7">
        <v>0.14143761599999999</v>
      </c>
      <c r="X7">
        <v>8.9652407000000003E-2</v>
      </c>
      <c r="Y7">
        <v>6.9941736599999998E-2</v>
      </c>
      <c r="Z7">
        <v>4.9200066000000001E-2</v>
      </c>
      <c r="AA7">
        <v>2.81542244E-2</v>
      </c>
      <c r="AB7">
        <v>2.51118969E-2</v>
      </c>
      <c r="AC7">
        <v>2.20690609E-2</v>
      </c>
      <c r="AD7">
        <v>2.17808221E-2</v>
      </c>
      <c r="AE7">
        <v>2.1476631699999998E-2</v>
      </c>
      <c r="AF7">
        <v>2.11955323E-2</v>
      </c>
      <c r="AG7">
        <v>2.0875452999999999E-2</v>
      </c>
      <c r="AH7">
        <v>2.0495321100000002E-2</v>
      </c>
      <c r="AI7">
        <v>1.65368597E-2</v>
      </c>
      <c r="AJ7">
        <v>1.26384641E-2</v>
      </c>
      <c r="AK7">
        <v>8.7937960100000004E-3</v>
      </c>
      <c r="AL7">
        <v>9.4330562500000003E-3</v>
      </c>
      <c r="AM7">
        <v>1.00738362E-2</v>
      </c>
      <c r="AN7">
        <v>9.7474099999999998E-3</v>
      </c>
      <c r="AO7">
        <v>9.4283435200000001E-3</v>
      </c>
      <c r="AP7" s="39">
        <v>9.1134646400000009E-3</v>
      </c>
      <c r="AQ7" s="39">
        <v>8.8018260699999906E-3</v>
      </c>
      <c r="AR7" s="39">
        <v>8.4908030900000004E-3</v>
      </c>
      <c r="AS7" s="39">
        <v>8.5048874199999906E-3</v>
      </c>
      <c r="AT7" s="39">
        <v>8.5260008000000009E-3</v>
      </c>
      <c r="AU7" s="39">
        <v>8.5500004699999906E-3</v>
      </c>
      <c r="AV7" s="39">
        <v>8.5759131499999995E-3</v>
      </c>
      <c r="AW7" s="39">
        <v>8.5943072799999996E-3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1.5232610900000001</v>
      </c>
      <c r="F8" s="39">
        <v>1.5508073550000001</v>
      </c>
      <c r="G8" s="39">
        <v>1.580045785</v>
      </c>
      <c r="H8" s="39">
        <v>1.4706263900000001</v>
      </c>
      <c r="I8" s="39">
        <v>1.52534441</v>
      </c>
      <c r="J8" s="39">
        <v>1.5814595549999999</v>
      </c>
      <c r="K8" s="39">
        <v>1.6026611550000001</v>
      </c>
      <c r="L8" s="39">
        <v>1.5973941460000001</v>
      </c>
      <c r="M8">
        <v>1.592011729</v>
      </c>
      <c r="N8">
        <v>1.5654371789999999</v>
      </c>
      <c r="O8">
        <v>1.675121426</v>
      </c>
      <c r="P8">
        <v>1.842309991</v>
      </c>
      <c r="Q8">
        <v>2.0313206300000002</v>
      </c>
      <c r="R8">
        <v>2.176202102</v>
      </c>
      <c r="S8">
        <v>2.338806049</v>
      </c>
      <c r="T8">
        <v>1.765892692</v>
      </c>
      <c r="U8">
        <v>1.217996353</v>
      </c>
      <c r="V8">
        <v>0.70104902270000002</v>
      </c>
      <c r="W8">
        <v>2.2124498610000001</v>
      </c>
      <c r="X8">
        <v>2.336645893</v>
      </c>
      <c r="Y8">
        <v>2.3055137609999998</v>
      </c>
      <c r="Z8">
        <v>2.2503421640000001</v>
      </c>
      <c r="AA8">
        <v>2.1807410100000002</v>
      </c>
      <c r="AB8">
        <v>2.1072132200000002</v>
      </c>
      <c r="AC8">
        <v>2.0311327349999999</v>
      </c>
      <c r="AD8">
        <v>1.920341418</v>
      </c>
      <c r="AE8">
        <v>1.808360505</v>
      </c>
      <c r="AF8">
        <v>1.6985190939999999</v>
      </c>
      <c r="AG8">
        <v>1.593371563</v>
      </c>
      <c r="AH8">
        <v>1.4846006359999999</v>
      </c>
      <c r="AI8">
        <v>1.208374053</v>
      </c>
      <c r="AJ8">
        <v>0.93638072189999999</v>
      </c>
      <c r="AK8">
        <v>0.66820010100000005</v>
      </c>
      <c r="AL8">
        <v>0.41608128049999998</v>
      </c>
      <c r="AM8">
        <v>0.1657336194</v>
      </c>
      <c r="AN8">
        <v>0.1774252778</v>
      </c>
      <c r="AO8">
        <v>0.18922100259999999</v>
      </c>
      <c r="AP8">
        <v>0.2010903534</v>
      </c>
      <c r="AQ8">
        <v>0.21303525509999999</v>
      </c>
      <c r="AR8">
        <v>0.2250081585</v>
      </c>
      <c r="AS8">
        <v>0.23434947410000001</v>
      </c>
      <c r="AT8">
        <v>0.2439215874</v>
      </c>
      <c r="AU8">
        <v>0.25362384519999998</v>
      </c>
      <c r="AV8">
        <v>0.26343548020000002</v>
      </c>
      <c r="AW8">
        <v>0.27306288000000001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1.5198896879999999</v>
      </c>
      <c r="F9">
        <v>1.4227910020000001</v>
      </c>
      <c r="G9">
        <v>1.332902762</v>
      </c>
      <c r="H9">
        <v>1.140713785</v>
      </c>
      <c r="I9">
        <v>1.0878970219999999</v>
      </c>
      <c r="J9">
        <v>1.0371068459999999</v>
      </c>
      <c r="K9">
        <v>0.96639051890000005</v>
      </c>
      <c r="L9">
        <v>0.88566315259999995</v>
      </c>
      <c r="M9">
        <v>0.81161168230000003</v>
      </c>
      <c r="N9">
        <v>0.73380929559999997</v>
      </c>
      <c r="O9">
        <v>0.62260307690000005</v>
      </c>
      <c r="P9">
        <v>0.53024994530000003</v>
      </c>
      <c r="Q9">
        <v>0.43602827729999999</v>
      </c>
      <c r="R9">
        <v>0.32699091270000002</v>
      </c>
      <c r="S9">
        <v>0.21784848709999999</v>
      </c>
      <c r="T9">
        <v>0.17684757149999999</v>
      </c>
      <c r="U9">
        <v>0.13739339780000001</v>
      </c>
      <c r="V9">
        <v>9.9976858700000004E-2</v>
      </c>
      <c r="W9">
        <v>0.12957039870000001</v>
      </c>
      <c r="X9">
        <v>5.3036011500000001E-2</v>
      </c>
      <c r="Y9">
        <v>4.1790832799999997E-2</v>
      </c>
      <c r="Z9">
        <v>2.9938177600000001E-2</v>
      </c>
      <c r="AA9">
        <v>1.7899989799999998E-2</v>
      </c>
      <c r="AB9">
        <v>1.7790703800000002E-2</v>
      </c>
      <c r="AC9">
        <v>1.7652802700000001E-2</v>
      </c>
      <c r="AD9">
        <v>1.4697603599999999E-2</v>
      </c>
      <c r="AE9">
        <v>1.17386508E-2</v>
      </c>
      <c r="AF9">
        <v>8.7986309700000005E-3</v>
      </c>
      <c r="AG9">
        <v>8.7594582299999994E-3</v>
      </c>
      <c r="AH9">
        <v>8.6939552800000004E-3</v>
      </c>
      <c r="AI9">
        <v>8.6382893699999998E-3</v>
      </c>
      <c r="AJ9">
        <v>8.5899228799999998E-3</v>
      </c>
      <c r="AK9">
        <v>8.5521272099999997E-3</v>
      </c>
      <c r="AL9">
        <v>8.5236025999999906E-3</v>
      </c>
      <c r="AM9">
        <v>8.5001361399999996E-3</v>
      </c>
      <c r="AN9">
        <v>8.4899575400000007E-3</v>
      </c>
      <c r="AO9">
        <v>8.4857244000000002E-3</v>
      </c>
      <c r="AP9">
        <v>8.4850982699999997E-3</v>
      </c>
      <c r="AQ9">
        <v>8.4875520299999997E-3</v>
      </c>
      <c r="AR9">
        <v>8.4908030900000004E-3</v>
      </c>
      <c r="AS9">
        <v>8.5048874199999906E-3</v>
      </c>
      <c r="AT9">
        <v>8.5260008000000009E-3</v>
      </c>
      <c r="AU9">
        <v>8.5500004699999906E-3</v>
      </c>
      <c r="AV9">
        <v>8.5759131499999995E-3</v>
      </c>
      <c r="AW9">
        <v>8.5943072799999996E-3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0.3070657054</v>
      </c>
      <c r="F10">
        <v>0.64806274850000001</v>
      </c>
      <c r="G10">
        <v>0.9748972025</v>
      </c>
      <c r="H10">
        <v>1.17319829</v>
      </c>
      <c r="I10">
        <v>1.4618009999999999</v>
      </c>
      <c r="J10">
        <v>1.7335923090000001</v>
      </c>
      <c r="K10">
        <v>1.9356009249999999</v>
      </c>
      <c r="L10">
        <v>2.0575647849999998</v>
      </c>
      <c r="M10">
        <v>2.118291138</v>
      </c>
      <c r="N10">
        <v>2.0763106370000002</v>
      </c>
      <c r="O10">
        <v>2.2381084609999999</v>
      </c>
      <c r="P10">
        <v>2.4769899409999998</v>
      </c>
      <c r="Q10">
        <v>2.7460290089999999</v>
      </c>
      <c r="R10">
        <v>2.955948501</v>
      </c>
      <c r="S10">
        <v>3.190218298</v>
      </c>
      <c r="T10">
        <v>3.3277326340000002</v>
      </c>
      <c r="U10">
        <v>3.4411335059999999</v>
      </c>
      <c r="V10">
        <v>3.5339302350000001</v>
      </c>
      <c r="W10">
        <v>3.6103750859999999</v>
      </c>
      <c r="X10">
        <v>3.975529946</v>
      </c>
      <c r="Y10">
        <v>4.3094112290000002</v>
      </c>
      <c r="Z10">
        <v>4.6046622270000004</v>
      </c>
      <c r="AA10">
        <v>4.8701511389999999</v>
      </c>
      <c r="AB10">
        <v>5.1094750749999998</v>
      </c>
      <c r="AC10">
        <v>5.3368424189999999</v>
      </c>
      <c r="AD10">
        <v>5.9987357609999998</v>
      </c>
      <c r="AE10">
        <v>6.6543534549999999</v>
      </c>
      <c r="AF10">
        <v>7.3154309130000001</v>
      </c>
      <c r="AG10">
        <v>7.9123485110000003</v>
      </c>
      <c r="AH10">
        <v>8.477959856</v>
      </c>
      <c r="AI10">
        <v>9.0547222079999994</v>
      </c>
      <c r="AJ10">
        <v>9.6315360820000002</v>
      </c>
      <c r="AK10">
        <v>10.21390826</v>
      </c>
      <c r="AL10">
        <v>10.773976790000001</v>
      </c>
      <c r="AM10">
        <v>11.33681488</v>
      </c>
      <c r="AN10">
        <v>12.01556126</v>
      </c>
      <c r="AO10">
        <v>12.701546860000001</v>
      </c>
      <c r="AP10">
        <v>13.392535199999999</v>
      </c>
      <c r="AQ10">
        <v>14.088533760000001</v>
      </c>
      <c r="AR10">
        <v>14.78632097</v>
      </c>
      <c r="AS10">
        <v>15.495393050000001</v>
      </c>
      <c r="AT10">
        <v>16.220104620000001</v>
      </c>
      <c r="AU10">
        <v>16.95393825</v>
      </c>
      <c r="AV10">
        <v>17.695582569999999</v>
      </c>
      <c r="AW10">
        <v>18.425279280000002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6.9089783700000004E-2</v>
      </c>
      <c r="F11" s="39">
        <v>9.34434871E-2</v>
      </c>
      <c r="G11" s="39">
        <v>0.12647729160000001</v>
      </c>
      <c r="H11" s="39">
        <v>0.1563856649</v>
      </c>
      <c r="I11">
        <v>0.21548358940000001</v>
      </c>
      <c r="J11">
        <v>0.29679465579999997</v>
      </c>
      <c r="K11">
        <v>0.39956864250000002</v>
      </c>
      <c r="L11">
        <v>0.52907041430000001</v>
      </c>
      <c r="M11">
        <v>0.70048582540000004</v>
      </c>
      <c r="N11">
        <v>0.91504074550000003</v>
      </c>
      <c r="O11">
        <v>0.98634587610000002</v>
      </c>
      <c r="P11">
        <v>1.0916221690000001</v>
      </c>
      <c r="Q11">
        <v>1.210189067</v>
      </c>
      <c r="R11">
        <v>1.3027016629999999</v>
      </c>
      <c r="S11">
        <v>1.405945564</v>
      </c>
      <c r="T11">
        <v>1.4665488369999999</v>
      </c>
      <c r="U11">
        <v>1.5165251829999999</v>
      </c>
      <c r="V11">
        <v>1.5574211769999999</v>
      </c>
      <c r="W11">
        <v>1.652859885</v>
      </c>
      <c r="X11">
        <v>1.935845684</v>
      </c>
      <c r="Y11">
        <v>2.3226293710000001</v>
      </c>
      <c r="Z11">
        <v>2.6919180580000002</v>
      </c>
      <c r="AA11">
        <v>3.043693771</v>
      </c>
      <c r="AB11">
        <v>3.3727356450000001</v>
      </c>
      <c r="AC11">
        <v>3.6915227380000002</v>
      </c>
      <c r="AD11">
        <v>4.0692016869999996</v>
      </c>
      <c r="AE11">
        <v>4.4428046779999999</v>
      </c>
      <c r="AF11">
        <v>4.8201978270000003</v>
      </c>
      <c r="AG11">
        <v>5.1550295789999998</v>
      </c>
      <c r="AH11">
        <v>5.4701080370000001</v>
      </c>
      <c r="AI11">
        <v>5.707408944</v>
      </c>
      <c r="AJ11">
        <v>5.9462529960000001</v>
      </c>
      <c r="AK11">
        <v>6.1896982559999998</v>
      </c>
      <c r="AL11">
        <v>6.4271798020000004</v>
      </c>
      <c r="AM11">
        <v>6.6669009380000004</v>
      </c>
      <c r="AN11">
        <v>6.9778436140000002</v>
      </c>
      <c r="AO11">
        <v>7.293131453</v>
      </c>
      <c r="AP11">
        <v>7.6113368179999998</v>
      </c>
      <c r="AQ11">
        <v>7.9323735800000001</v>
      </c>
      <c r="AR11">
        <v>8.2543697970000007</v>
      </c>
      <c r="AS11">
        <v>8.5107699960000005</v>
      </c>
      <c r="AT11">
        <v>8.7752085490000002</v>
      </c>
      <c r="AU11">
        <v>9.0439051819999996</v>
      </c>
      <c r="AV11">
        <v>9.3160496950000002</v>
      </c>
      <c r="AW11">
        <v>9.58129119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3.4538545680000001</v>
      </c>
      <c r="F12" s="39">
        <v>3.3875489320000001</v>
      </c>
      <c r="G12" s="39">
        <v>3.3250288970000001</v>
      </c>
      <c r="H12" s="39">
        <v>2.981440418</v>
      </c>
      <c r="I12">
        <v>2.97913183</v>
      </c>
      <c r="J12">
        <v>2.975623116</v>
      </c>
      <c r="K12">
        <v>2.9050898709999999</v>
      </c>
      <c r="L12">
        <v>2.78951035</v>
      </c>
      <c r="M12" s="39">
        <v>2.6783059059999998</v>
      </c>
      <c r="N12">
        <v>2.5371584309999999</v>
      </c>
      <c r="O12">
        <v>2.7348681109999999</v>
      </c>
      <c r="P12">
        <v>3.0267705610000002</v>
      </c>
      <c r="Q12">
        <v>3.3555242299999999</v>
      </c>
      <c r="R12">
        <v>3.6120364290000002</v>
      </c>
      <c r="S12">
        <v>3.8983036100000001</v>
      </c>
      <c r="T12">
        <v>4.0663399570000003</v>
      </c>
      <c r="U12">
        <v>4.2049107350000003</v>
      </c>
      <c r="V12">
        <v>4.3183041739999997</v>
      </c>
      <c r="W12">
        <v>4.0836160660000003</v>
      </c>
      <c r="X12">
        <v>4.2395597839999999</v>
      </c>
      <c r="Y12">
        <v>4.3011572850000004</v>
      </c>
      <c r="Z12">
        <v>4.3198310190000004</v>
      </c>
      <c r="AA12">
        <v>4.3107331850000001</v>
      </c>
      <c r="AB12">
        <v>4.2868570659999996</v>
      </c>
      <c r="AC12">
        <v>4.2560518849999998</v>
      </c>
      <c r="AD12">
        <v>4.2992658199999996</v>
      </c>
      <c r="AE12">
        <v>4.3390768949999998</v>
      </c>
      <c r="AF12">
        <v>4.3833243399999997</v>
      </c>
      <c r="AG12">
        <v>4.3873991029999999</v>
      </c>
      <c r="AH12">
        <v>4.3780038040000004</v>
      </c>
      <c r="AI12">
        <v>4.3176335100000003</v>
      </c>
      <c r="AJ12">
        <v>4.2613011079999996</v>
      </c>
      <c r="AK12">
        <v>4.2105352539999998</v>
      </c>
      <c r="AL12">
        <v>4.1706392829999999</v>
      </c>
      <c r="AM12">
        <v>4.1333759800000003</v>
      </c>
      <c r="AN12">
        <v>4.1508628139999999</v>
      </c>
      <c r="AO12">
        <v>4.1712183850000004</v>
      </c>
      <c r="AP12">
        <v>4.1933341589999999</v>
      </c>
      <c r="AQ12">
        <v>4.2169768489999999</v>
      </c>
      <c r="AR12">
        <v>4.2410307500000002</v>
      </c>
      <c r="AS12">
        <v>4.238038403</v>
      </c>
      <c r="AT12">
        <v>4.2385071710000002</v>
      </c>
      <c r="AU12">
        <v>4.2403576110000003</v>
      </c>
      <c r="AV12">
        <v>4.2430979539999996</v>
      </c>
      <c r="AW12">
        <v>4.2420661150000001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0.22373855049999999</v>
      </c>
      <c r="F13" s="39">
        <v>0.25496084800000002</v>
      </c>
      <c r="G13" s="39">
        <v>0.29075988359999999</v>
      </c>
      <c r="H13" s="39">
        <v>0.30291190439999999</v>
      </c>
      <c r="I13" s="39">
        <v>0.3516665598</v>
      </c>
      <c r="J13" s="39">
        <v>0.40810359400000001</v>
      </c>
      <c r="K13" s="39">
        <v>0.46291708770000001</v>
      </c>
      <c r="L13" s="39">
        <v>0.51644343559999994</v>
      </c>
      <c r="M13">
        <v>0.57611092100000005</v>
      </c>
      <c r="N13">
        <v>0.63408088429999998</v>
      </c>
      <c r="O13">
        <v>0.58892095089999996</v>
      </c>
      <c r="P13">
        <v>0.56258955030000002</v>
      </c>
      <c r="Q13">
        <v>0.53843256390000005</v>
      </c>
      <c r="R13">
        <v>0.49963488719999999</v>
      </c>
      <c r="S13">
        <v>0.46338123889999999</v>
      </c>
      <c r="T13">
        <v>0.60366681109999998</v>
      </c>
      <c r="U13">
        <v>0.73282558279999999</v>
      </c>
      <c r="V13">
        <v>0.85076740480000002</v>
      </c>
      <c r="W13">
        <v>0.66608230989999995</v>
      </c>
      <c r="X13">
        <v>0.69346825820000002</v>
      </c>
      <c r="Y13">
        <v>0.68774340730000005</v>
      </c>
      <c r="Z13">
        <v>0.67490476290000001</v>
      </c>
      <c r="AA13">
        <v>0.65773637380000005</v>
      </c>
      <c r="AB13">
        <v>0.63838948640000004</v>
      </c>
      <c r="AC13">
        <v>0.61822880540000003</v>
      </c>
      <c r="AD13">
        <v>0.64566259370000001</v>
      </c>
      <c r="AE13">
        <v>0.67253215749999995</v>
      </c>
      <c r="AF13">
        <v>0.70004255069999999</v>
      </c>
      <c r="AG13">
        <v>0.72314661960000004</v>
      </c>
      <c r="AH13">
        <v>0.74376363040000004</v>
      </c>
      <c r="AI13">
        <v>0.77871083659999996</v>
      </c>
      <c r="AJ13">
        <v>0.81383783220000006</v>
      </c>
      <c r="AK13">
        <v>0.84957026309999994</v>
      </c>
      <c r="AL13">
        <v>0.88462068679999994</v>
      </c>
      <c r="AM13">
        <v>0.91996499030000001</v>
      </c>
      <c r="AN13">
        <v>0.92744187509999998</v>
      </c>
      <c r="AO13">
        <v>0.93555367960000002</v>
      </c>
      <c r="AP13">
        <v>0.94405824650000003</v>
      </c>
      <c r="AQ13">
        <v>0.952907332</v>
      </c>
      <c r="AR13">
        <v>0.96185169599999998</v>
      </c>
      <c r="AS13">
        <v>0.97210528659999995</v>
      </c>
      <c r="AT13">
        <v>0.98319812529999995</v>
      </c>
      <c r="AU13">
        <v>0.99466973120000002</v>
      </c>
      <c r="AV13">
        <v>1.006414699</v>
      </c>
      <c r="AW13">
        <v>1.0173224430000001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37.1989102</v>
      </c>
      <c r="F14">
        <v>37.939097050000001</v>
      </c>
      <c r="G14">
        <v>38.723275020000003</v>
      </c>
      <c r="H14">
        <v>36.10588834</v>
      </c>
      <c r="I14">
        <v>37.516029179999997</v>
      </c>
      <c r="J14">
        <v>38.965505120000003</v>
      </c>
      <c r="K14">
        <v>39.558261960000003</v>
      </c>
      <c r="L14">
        <v>39.498522489999999</v>
      </c>
      <c r="M14">
        <v>39.435585719999999</v>
      </c>
      <c r="N14">
        <v>38.846415149999999</v>
      </c>
      <c r="O14">
        <v>37.859011840000001</v>
      </c>
      <c r="P14">
        <v>38.11377315</v>
      </c>
      <c r="Q14">
        <v>38.634112819999999</v>
      </c>
      <c r="R14">
        <v>38.193276570000002</v>
      </c>
      <c r="S14">
        <v>38.00034222</v>
      </c>
      <c r="T14">
        <v>37.7467343</v>
      </c>
      <c r="U14">
        <v>37.325772469999997</v>
      </c>
      <c r="V14">
        <v>36.788689750000003</v>
      </c>
      <c r="W14">
        <v>38.173232740000003</v>
      </c>
      <c r="X14">
        <v>39.665173539999998</v>
      </c>
      <c r="Y14">
        <v>40.705307410000003</v>
      </c>
      <c r="Z14">
        <v>41.346569789999997</v>
      </c>
      <c r="AA14">
        <v>41.721753339999999</v>
      </c>
      <c r="AB14">
        <v>41.97928246</v>
      </c>
      <c r="AC14">
        <v>42.162173299999999</v>
      </c>
      <c r="AD14">
        <v>42.627595309999997</v>
      </c>
      <c r="AE14">
        <v>43.05918381</v>
      </c>
      <c r="AF14">
        <v>43.534714459999996</v>
      </c>
      <c r="AG14">
        <v>43.838609050000002</v>
      </c>
      <c r="AH14">
        <v>44.004780629999999</v>
      </c>
      <c r="AI14">
        <v>44.265752669999998</v>
      </c>
      <c r="AJ14">
        <v>44.557593429999997</v>
      </c>
      <c r="AK14">
        <v>44.898853690000003</v>
      </c>
      <c r="AL14">
        <v>45.280526469999998</v>
      </c>
      <c r="AM14">
        <v>45.685828520000001</v>
      </c>
      <c r="AN14">
        <v>46.020576740000003</v>
      </c>
      <c r="AO14">
        <v>46.386891779999999</v>
      </c>
      <c r="AP14">
        <v>46.772701429999998</v>
      </c>
      <c r="AQ14">
        <v>47.175572350000003</v>
      </c>
      <c r="AR14">
        <v>47.583136539999998</v>
      </c>
      <c r="AS14">
        <v>47.90006769</v>
      </c>
      <c r="AT14">
        <v>48.257571800000001</v>
      </c>
      <c r="AU14">
        <v>48.632674969999997</v>
      </c>
      <c r="AV14">
        <v>49.020056109999999</v>
      </c>
      <c r="AW14">
        <v>49.365701020000003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37.371999930000001</v>
      </c>
      <c r="F15" s="39">
        <v>37.851570029999998</v>
      </c>
      <c r="G15" s="39">
        <v>37.358164289999998</v>
      </c>
      <c r="H15" s="39">
        <v>35.995376620000002</v>
      </c>
      <c r="I15" s="39">
        <v>36.83628951</v>
      </c>
      <c r="J15" s="39">
        <v>37.014649630000001</v>
      </c>
      <c r="K15" s="39">
        <v>35.978819989999998</v>
      </c>
      <c r="L15" s="39">
        <v>35.265400020000001</v>
      </c>
      <c r="M15">
        <v>35.035617530000003</v>
      </c>
      <c r="N15">
        <v>35.020382240000004</v>
      </c>
      <c r="O15">
        <v>35.143647950000002</v>
      </c>
      <c r="P15" s="39">
        <v>35.23518412</v>
      </c>
      <c r="Q15">
        <v>34.334187069999999</v>
      </c>
      <c r="R15">
        <v>33.315965040000002</v>
      </c>
      <c r="S15">
        <v>32.428807759999998</v>
      </c>
      <c r="T15">
        <v>31.91947081</v>
      </c>
      <c r="U15">
        <v>31.763118609999999</v>
      </c>
      <c r="V15">
        <v>31.73518159</v>
      </c>
      <c r="W15">
        <v>30.04561228</v>
      </c>
      <c r="X15">
        <v>28.170541719999999</v>
      </c>
      <c r="Y15">
        <v>26.753823050000001</v>
      </c>
      <c r="Z15">
        <v>25.651097889999999</v>
      </c>
      <c r="AA15">
        <v>24.743226629999999</v>
      </c>
      <c r="AB15">
        <v>23.909105069999999</v>
      </c>
      <c r="AC15">
        <v>23.108032470000001</v>
      </c>
      <c r="AD15">
        <v>22.62451682</v>
      </c>
      <c r="AE15">
        <v>22.1420332</v>
      </c>
      <c r="AF15">
        <v>21.685621250000001</v>
      </c>
      <c r="AG15">
        <v>21.40311346</v>
      </c>
      <c r="AH15">
        <v>21.240410000000001</v>
      </c>
      <c r="AI15">
        <v>21.089451319999998</v>
      </c>
      <c r="AJ15">
        <v>20.930626199999999</v>
      </c>
      <c r="AK15">
        <v>20.77152027</v>
      </c>
      <c r="AL15">
        <v>20.622479009999999</v>
      </c>
      <c r="AM15">
        <v>20.46287388</v>
      </c>
      <c r="AN15">
        <v>20.311658449999999</v>
      </c>
      <c r="AO15">
        <v>20.181480789999998</v>
      </c>
      <c r="AP15">
        <v>20.064596510000001</v>
      </c>
      <c r="AQ15">
        <v>19.958894430000001</v>
      </c>
      <c r="AR15">
        <v>19.85686458</v>
      </c>
      <c r="AS15">
        <v>19.727021959999998</v>
      </c>
      <c r="AT15">
        <v>19.606994910000001</v>
      </c>
      <c r="AU15">
        <v>19.49300053</v>
      </c>
      <c r="AV15">
        <v>19.387121740000001</v>
      </c>
      <c r="AW15">
        <v>19.28006654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34.363901800000001</v>
      </c>
      <c r="F16">
        <v>33.76169299</v>
      </c>
      <c r="G16">
        <v>32.322878830000001</v>
      </c>
      <c r="H16">
        <v>30.210326340000002</v>
      </c>
      <c r="I16">
        <v>29.98946793</v>
      </c>
      <c r="J16">
        <v>29.231473919999999</v>
      </c>
      <c r="K16">
        <v>27.561837950000001</v>
      </c>
      <c r="L16">
        <v>26.205609320000001</v>
      </c>
      <c r="M16">
        <v>25.254537110000001</v>
      </c>
      <c r="N16">
        <v>24.486950669999999</v>
      </c>
      <c r="O16">
        <v>24.46875751</v>
      </c>
      <c r="P16">
        <v>24.428023499999998</v>
      </c>
      <c r="Q16">
        <v>23.701764560000001</v>
      </c>
      <c r="R16">
        <v>22.900439720000001</v>
      </c>
      <c r="S16">
        <v>22.195006190000001</v>
      </c>
      <c r="T16">
        <v>21.746275130000001</v>
      </c>
      <c r="U16">
        <v>21.542132509999998</v>
      </c>
      <c r="V16">
        <v>21.427603479999998</v>
      </c>
      <c r="W16">
        <v>17.92813065</v>
      </c>
      <c r="X16">
        <v>16.22062249</v>
      </c>
      <c r="Y16">
        <v>14.71478143</v>
      </c>
      <c r="Z16">
        <v>13.44072106</v>
      </c>
      <c r="AA16">
        <v>12.31531277</v>
      </c>
      <c r="AB16">
        <v>11.30019716</v>
      </c>
      <c r="AC16">
        <v>10.33618291</v>
      </c>
      <c r="AD16">
        <v>9.5526259650000007</v>
      </c>
      <c r="AE16">
        <v>8.7927313159999905</v>
      </c>
      <c r="AF16">
        <v>8.0657968970000002</v>
      </c>
      <c r="AG16">
        <v>7.4593514000000001</v>
      </c>
      <c r="AH16">
        <v>6.9040677480000001</v>
      </c>
      <c r="AI16">
        <v>6.3272462599999999</v>
      </c>
      <c r="AJ16">
        <v>5.7556260769999996</v>
      </c>
      <c r="AK16">
        <v>5.1916981949999998</v>
      </c>
      <c r="AL16">
        <v>4.692275693</v>
      </c>
      <c r="AM16">
        <v>4.196985711</v>
      </c>
      <c r="AN16">
        <v>3.8128159799999999</v>
      </c>
      <c r="AO16">
        <v>3.4367188070000001</v>
      </c>
      <c r="AP16">
        <v>3.0664232569999998</v>
      </c>
      <c r="AQ16">
        <v>2.7009580909999999</v>
      </c>
      <c r="AR16">
        <v>2.3388612719999999</v>
      </c>
      <c r="AS16">
        <v>1.887850421</v>
      </c>
      <c r="AT16">
        <v>1.4410136499999999</v>
      </c>
      <c r="AU16">
        <v>0.99752747620000004</v>
      </c>
      <c r="AV16">
        <v>0.55706983119999998</v>
      </c>
      <c r="AW16">
        <v>0.11905639210000001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1.608608627</v>
      </c>
      <c r="F17" s="39">
        <v>2.5959592109999998</v>
      </c>
      <c r="G17" s="39">
        <v>3.4525771170000001</v>
      </c>
      <c r="H17" s="39">
        <v>4.1159047989999999</v>
      </c>
      <c r="I17">
        <v>4.9395175690000004</v>
      </c>
      <c r="J17">
        <v>5.6006932330000003</v>
      </c>
      <c r="K17">
        <v>5.9557570469999996</v>
      </c>
      <c r="L17">
        <v>6.2128341310000001</v>
      </c>
      <c r="M17">
        <v>6.3925345739999999</v>
      </c>
      <c r="N17">
        <v>6.4227475160000003</v>
      </c>
      <c r="O17">
        <v>6.5199963829999996</v>
      </c>
      <c r="P17">
        <v>6.6116798330000002</v>
      </c>
      <c r="Q17">
        <v>6.5152727759999998</v>
      </c>
      <c r="R17">
        <v>6.3924324969999997</v>
      </c>
      <c r="S17">
        <v>6.2905917139999996</v>
      </c>
      <c r="T17">
        <v>6.3927469290000003</v>
      </c>
      <c r="U17">
        <v>6.5573583160000002</v>
      </c>
      <c r="V17">
        <v>6.7434211590000004</v>
      </c>
      <c r="W17">
        <v>6.1642143779999996</v>
      </c>
      <c r="X17">
        <v>5.7760512430000004</v>
      </c>
      <c r="Y17">
        <v>5.5012178709999997</v>
      </c>
      <c r="Z17">
        <v>5.2896092140000004</v>
      </c>
      <c r="AA17">
        <v>5.1171264829999998</v>
      </c>
      <c r="AB17">
        <v>4.9644745500000003</v>
      </c>
      <c r="AC17">
        <v>4.8175108279999996</v>
      </c>
      <c r="AD17">
        <v>4.6649178549999997</v>
      </c>
      <c r="AE17">
        <v>4.514658174</v>
      </c>
      <c r="AF17">
        <v>4.3717783240000001</v>
      </c>
      <c r="AG17">
        <v>4.2664692080000002</v>
      </c>
      <c r="AH17">
        <v>4.1859491159999997</v>
      </c>
      <c r="AI17">
        <v>4.1184659620000001</v>
      </c>
      <c r="AJ17">
        <v>4.0499872249999997</v>
      </c>
      <c r="AK17">
        <v>3.982009653</v>
      </c>
      <c r="AL17">
        <v>3.917039092</v>
      </c>
      <c r="AM17">
        <v>3.850576786</v>
      </c>
      <c r="AN17">
        <v>3.7921039329999999</v>
      </c>
      <c r="AO17">
        <v>3.7379092379999999</v>
      </c>
      <c r="AP17">
        <v>3.6864773930000001</v>
      </c>
      <c r="AQ17">
        <v>3.6373653799999999</v>
      </c>
      <c r="AR17">
        <v>3.5891666710000001</v>
      </c>
      <c r="AS17">
        <v>3.5547863720000001</v>
      </c>
      <c r="AT17">
        <v>3.5222558300000002</v>
      </c>
      <c r="AU17">
        <v>3.4908818149999998</v>
      </c>
      <c r="AV17">
        <v>3.4610266099999998</v>
      </c>
      <c r="AW17">
        <v>3.431023443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0.2010760784</v>
      </c>
      <c r="F18">
        <v>0.1915518859</v>
      </c>
      <c r="G18">
        <v>0.17781833059999999</v>
      </c>
      <c r="H18">
        <v>0.1611484712</v>
      </c>
      <c r="I18">
        <v>0.1551114338</v>
      </c>
      <c r="J18">
        <v>0.1465986748</v>
      </c>
      <c r="K18">
        <v>0.13402684179999999</v>
      </c>
      <c r="L18">
        <v>0.1235612093</v>
      </c>
      <c r="M18">
        <v>0.1154600069</v>
      </c>
      <c r="N18">
        <v>0.1085503308</v>
      </c>
      <c r="O18">
        <v>0.16359468299999999</v>
      </c>
      <c r="P18">
        <v>0.2187265414</v>
      </c>
      <c r="Q18">
        <v>0.26634426890000001</v>
      </c>
      <c r="R18">
        <v>0.30998524620000001</v>
      </c>
      <c r="S18">
        <v>0.35180780299999997</v>
      </c>
      <c r="T18">
        <v>0.3239318632</v>
      </c>
      <c r="U18">
        <v>0.30055445800000002</v>
      </c>
      <c r="V18">
        <v>0.27895485749999999</v>
      </c>
      <c r="W18">
        <v>0.88915288240000001</v>
      </c>
      <c r="X18">
        <v>1.009333389</v>
      </c>
      <c r="Y18">
        <v>1.2673174199999999</v>
      </c>
      <c r="Z18">
        <v>1.513742135</v>
      </c>
      <c r="AA18">
        <v>1.7508385479999999</v>
      </c>
      <c r="AB18">
        <v>1.9367510670000001</v>
      </c>
      <c r="AC18">
        <v>2.110855167</v>
      </c>
      <c r="AD18">
        <v>2.4384889040000002</v>
      </c>
      <c r="AE18">
        <v>2.751010972</v>
      </c>
      <c r="AF18">
        <v>3.0519554289999999</v>
      </c>
      <c r="AG18">
        <v>3.3251620879999999</v>
      </c>
      <c r="AH18">
        <v>3.6111087259999999</v>
      </c>
      <c r="AI18">
        <v>3.9635281089999999</v>
      </c>
      <c r="AJ18">
        <v>4.3090520750000003</v>
      </c>
      <c r="AK18">
        <v>4.648952124</v>
      </c>
      <c r="AL18">
        <v>4.9302667610000004</v>
      </c>
      <c r="AM18">
        <v>5.2046056939999996</v>
      </c>
      <c r="AN18">
        <v>5.4394260780000003</v>
      </c>
      <c r="AO18">
        <v>5.676689509</v>
      </c>
      <c r="AP18">
        <v>5.914954421</v>
      </c>
      <c r="AQ18">
        <v>6.1541003429999996</v>
      </c>
      <c r="AR18">
        <v>6.3921565859999996</v>
      </c>
      <c r="AS18" s="39">
        <v>6.6919342300000002</v>
      </c>
      <c r="AT18">
        <v>6.9925057390000003</v>
      </c>
      <c r="AU18">
        <v>7.2929496120000001</v>
      </c>
      <c r="AV18">
        <v>7.5943811769999998</v>
      </c>
      <c r="AW18">
        <v>7.8934093069999998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0.59518519209999998</v>
      </c>
      <c r="F19">
        <v>0.57854859889999999</v>
      </c>
      <c r="G19">
        <v>0.54801398999999995</v>
      </c>
      <c r="H19">
        <v>0.50676079590000001</v>
      </c>
      <c r="I19">
        <v>0.49771683989999999</v>
      </c>
      <c r="J19">
        <v>0.47998787859999997</v>
      </c>
      <c r="K19">
        <v>0.44776867970000001</v>
      </c>
      <c r="L19">
        <v>0.42121689379999999</v>
      </c>
      <c r="M19">
        <v>0.40162146250000003</v>
      </c>
      <c r="N19">
        <v>0.38528152869999999</v>
      </c>
      <c r="O19">
        <v>0.56672951199999999</v>
      </c>
      <c r="P19">
        <v>0.74844074540000005</v>
      </c>
      <c r="Q19">
        <v>0.90461210849999996</v>
      </c>
      <c r="R19">
        <v>1.04758901</v>
      </c>
      <c r="S19">
        <v>1.1846783670000001</v>
      </c>
      <c r="T19">
        <v>1.0200243090000001</v>
      </c>
      <c r="U19">
        <v>0.87263781460000001</v>
      </c>
      <c r="V19">
        <v>0.73245619449999999</v>
      </c>
      <c r="W19">
        <v>0.90334235699999998</v>
      </c>
      <c r="X19">
        <v>0.88505060710000005</v>
      </c>
      <c r="Y19">
        <v>0.87362342920000002</v>
      </c>
      <c r="Z19">
        <v>0.86961707519999998</v>
      </c>
      <c r="AA19">
        <v>0.86998492630000002</v>
      </c>
      <c r="AB19">
        <v>0.86373990899999997</v>
      </c>
      <c r="AC19">
        <v>0.8573236742</v>
      </c>
      <c r="AD19">
        <v>0.83552712920000005</v>
      </c>
      <c r="AE19">
        <v>0.813926649</v>
      </c>
      <c r="AF19">
        <v>0.79343828490000001</v>
      </c>
      <c r="AG19">
        <v>0.77746216239999999</v>
      </c>
      <c r="AH19">
        <v>0.76594372489999996</v>
      </c>
      <c r="AI19">
        <v>0.76518488129999995</v>
      </c>
      <c r="AJ19">
        <v>0.76407349889999998</v>
      </c>
      <c r="AK19">
        <v>0.76288289610000004</v>
      </c>
      <c r="AL19">
        <v>0.76206302619999999</v>
      </c>
      <c r="AM19">
        <v>0.76078697120000005</v>
      </c>
      <c r="AN19">
        <v>0.75187345949999995</v>
      </c>
      <c r="AO19">
        <v>0.7437771312</v>
      </c>
      <c r="AP19">
        <v>0.73620369699999999</v>
      </c>
      <c r="AQ19">
        <v>0.72906964890000003</v>
      </c>
      <c r="AR19">
        <v>0.72209650410000004</v>
      </c>
      <c r="AS19">
        <v>0.72164550770000002</v>
      </c>
      <c r="AT19">
        <v>0.72152187450000005</v>
      </c>
      <c r="AU19">
        <v>0.72159174329999998</v>
      </c>
      <c r="AV19">
        <v>0.72193642099999999</v>
      </c>
      <c r="AW19">
        <v>0.72221300300000002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0.2010760784</v>
      </c>
      <c r="F20" s="39">
        <v>0.20318595119999999</v>
      </c>
      <c r="G20">
        <v>0.20007416680000001</v>
      </c>
      <c r="H20" s="39">
        <v>0.19233039439999999</v>
      </c>
      <c r="I20" s="39">
        <v>0.19636893690000001</v>
      </c>
      <c r="J20" s="39">
        <v>0.19686398190000001</v>
      </c>
      <c r="K20" s="39">
        <v>0.1909128886</v>
      </c>
      <c r="L20" s="39">
        <v>0.1866950738</v>
      </c>
      <c r="M20">
        <v>0.1850501886</v>
      </c>
      <c r="N20">
        <v>0.1845424782</v>
      </c>
      <c r="O20">
        <v>0.21494650470000001</v>
      </c>
      <c r="P20">
        <v>0.24528449760000001</v>
      </c>
      <c r="Q20">
        <v>0.26797670959999997</v>
      </c>
      <c r="R20">
        <v>0.28808430600000001</v>
      </c>
      <c r="S20">
        <v>0.30767159519999998</v>
      </c>
      <c r="T20">
        <v>0.29325720560000001</v>
      </c>
      <c r="U20">
        <v>0.28247866599999999</v>
      </c>
      <c r="V20">
        <v>0.27308339669999998</v>
      </c>
      <c r="W20">
        <v>0.41347445259999999</v>
      </c>
      <c r="X20">
        <v>0.42718696560000002</v>
      </c>
      <c r="Y20">
        <v>0.44008785249999999</v>
      </c>
      <c r="Z20">
        <v>0.45520996889999998</v>
      </c>
      <c r="AA20">
        <v>0.47147050959999998</v>
      </c>
      <c r="AB20">
        <v>0.48891263619999997</v>
      </c>
      <c r="AC20">
        <v>0.50505907839999997</v>
      </c>
      <c r="AD20">
        <v>0.53400001279999998</v>
      </c>
      <c r="AE20">
        <v>0.56134767009999997</v>
      </c>
      <c r="AF20">
        <v>0.5877818118</v>
      </c>
      <c r="AG20">
        <v>0.61931922780000004</v>
      </c>
      <c r="AH20">
        <v>0.65358782179999997</v>
      </c>
      <c r="AI20">
        <v>0.66374153290000004</v>
      </c>
      <c r="AJ20">
        <v>0.67343563510000004</v>
      </c>
      <c r="AK20">
        <v>0.68290283539999996</v>
      </c>
      <c r="AL20">
        <v>0.69270424880000003</v>
      </c>
      <c r="AM20">
        <v>0.701942913</v>
      </c>
      <c r="AN20">
        <v>0.71085727990000003</v>
      </c>
      <c r="AO20">
        <v>0.72034326650000002</v>
      </c>
      <c r="AP20">
        <v>0.73016246939999996</v>
      </c>
      <c r="AQ20">
        <v>0.74026395950000001</v>
      </c>
      <c r="AR20">
        <v>0.75038699480000004</v>
      </c>
      <c r="AS20">
        <v>0.76075028209999995</v>
      </c>
      <c r="AT20">
        <v>0.77137873189999995</v>
      </c>
      <c r="AU20">
        <v>0.78214263340000001</v>
      </c>
      <c r="AV20">
        <v>0.79314058489999995</v>
      </c>
      <c r="AW20">
        <v>0.80400356490000002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0.40215215679999999</v>
      </c>
      <c r="F21" s="39">
        <v>0.52063139420000004</v>
      </c>
      <c r="G21" s="39">
        <v>0.65680185980000005</v>
      </c>
      <c r="H21">
        <v>0.80890581930000005</v>
      </c>
      <c r="I21">
        <v>1.0581068039999999</v>
      </c>
      <c r="J21">
        <v>1.359031941</v>
      </c>
      <c r="K21" s="39">
        <v>1.688516576</v>
      </c>
      <c r="L21" s="39">
        <v>2.1154833860000002</v>
      </c>
      <c r="M21">
        <v>2.6864141899999998</v>
      </c>
      <c r="N21">
        <v>3.4323097169999999</v>
      </c>
      <c r="O21">
        <v>3.2096233609999998</v>
      </c>
      <c r="P21">
        <v>2.9830290000000002</v>
      </c>
      <c r="Q21">
        <v>2.67821664</v>
      </c>
      <c r="R21">
        <v>2.3774342609999999</v>
      </c>
      <c r="S21">
        <v>2.0990520830000001</v>
      </c>
      <c r="T21">
        <v>2.1432353709999998</v>
      </c>
      <c r="U21">
        <v>2.2079568470000002</v>
      </c>
      <c r="V21">
        <v>2.2796625060000002</v>
      </c>
      <c r="W21">
        <v>3.7472975549999998</v>
      </c>
      <c r="X21">
        <v>3.8522970230000002</v>
      </c>
      <c r="Y21">
        <v>3.9567950440000001</v>
      </c>
      <c r="Z21">
        <v>4.0821984369999997</v>
      </c>
      <c r="AA21">
        <v>4.2184933960000004</v>
      </c>
      <c r="AB21">
        <v>4.3550297540000003</v>
      </c>
      <c r="AC21">
        <v>4.4811008130000003</v>
      </c>
      <c r="AD21">
        <v>4.5989569540000002</v>
      </c>
      <c r="AE21">
        <v>4.7083584180000004</v>
      </c>
      <c r="AF21">
        <v>4.8148705019999998</v>
      </c>
      <c r="AG21">
        <v>4.9553493739999999</v>
      </c>
      <c r="AH21">
        <v>5.1197528600000002</v>
      </c>
      <c r="AI21">
        <v>5.2512845769999998</v>
      </c>
      <c r="AJ21">
        <v>5.3784516890000003</v>
      </c>
      <c r="AK21">
        <v>5.5030745659999996</v>
      </c>
      <c r="AL21">
        <v>5.6281301849999998</v>
      </c>
      <c r="AM21">
        <v>5.7479758030000001</v>
      </c>
      <c r="AN21">
        <v>5.8045817160000004</v>
      </c>
      <c r="AO21">
        <v>5.866042835</v>
      </c>
      <c r="AP21">
        <v>5.9303752740000002</v>
      </c>
      <c r="AQ21">
        <v>5.9971370129999997</v>
      </c>
      <c r="AR21">
        <v>6.0641965549999997</v>
      </c>
      <c r="AS21">
        <v>6.1100551489999999</v>
      </c>
      <c r="AT21">
        <v>6.1583190859999997</v>
      </c>
      <c r="AU21">
        <v>6.207907252</v>
      </c>
      <c r="AV21">
        <v>6.2595671189999997</v>
      </c>
      <c r="AW21">
        <v>6.3103608299999996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5.783402154</v>
      </c>
      <c r="G22">
        <v>4.9956807129999996</v>
      </c>
      <c r="H22">
        <v>4.2339004500000001</v>
      </c>
      <c r="I22">
        <v>4.490819729</v>
      </c>
      <c r="J22">
        <v>4.3609165890000003</v>
      </c>
      <c r="K22">
        <v>4.1425753350000001</v>
      </c>
      <c r="L22">
        <v>4.3558708849999999</v>
      </c>
      <c r="M22">
        <v>4.504937784</v>
      </c>
      <c r="N22">
        <v>4.6164405469999998</v>
      </c>
      <c r="O22">
        <v>3.8491027529999999</v>
      </c>
      <c r="P22">
        <v>3.2869839289999998</v>
      </c>
      <c r="Q22">
        <v>2.848168823</v>
      </c>
      <c r="R22">
        <v>2.5598717440000001</v>
      </c>
      <c r="S22">
        <v>2.362613037</v>
      </c>
      <c r="T22">
        <v>2.3104714149999999</v>
      </c>
      <c r="U22">
        <v>2.3259604949999999</v>
      </c>
      <c r="V22">
        <v>2.37677512</v>
      </c>
      <c r="W22">
        <v>2.3866551120000001</v>
      </c>
      <c r="X22">
        <v>2.3008813529999999</v>
      </c>
      <c r="Y22">
        <v>2.1922140539999999</v>
      </c>
      <c r="Z22">
        <v>2.0772965330000002</v>
      </c>
      <c r="AA22">
        <v>1.967336295</v>
      </c>
      <c r="AB22">
        <v>1.8651880270000001</v>
      </c>
      <c r="AC22">
        <v>1.773401869</v>
      </c>
      <c r="AD22">
        <v>1.7496185310000001</v>
      </c>
      <c r="AE22">
        <v>1.749330622</v>
      </c>
      <c r="AF22">
        <v>1.7599154189999999</v>
      </c>
      <c r="AG22">
        <v>1.789478562</v>
      </c>
      <c r="AH22">
        <v>1.8342614740000001</v>
      </c>
      <c r="AI22">
        <v>1.8820674930000001</v>
      </c>
      <c r="AJ22">
        <v>1.928207722</v>
      </c>
      <c r="AK22">
        <v>1.97256472</v>
      </c>
      <c r="AL22">
        <v>2.0152249019999999</v>
      </c>
      <c r="AM22">
        <v>2.058217865</v>
      </c>
      <c r="AN22">
        <v>2.100072215</v>
      </c>
      <c r="AO22">
        <v>2.1406108110000002</v>
      </c>
      <c r="AP22">
        <v>2.180675318</v>
      </c>
      <c r="AQ22">
        <v>2.2207676529999998</v>
      </c>
      <c r="AR22">
        <v>2.2601472390000001</v>
      </c>
      <c r="AS22">
        <v>2.2971875169999998</v>
      </c>
      <c r="AT22">
        <v>2.334376883</v>
      </c>
      <c r="AU22">
        <v>2.37125473</v>
      </c>
      <c r="AV22">
        <v>2.4083489450000002</v>
      </c>
      <c r="AW22">
        <v>2.4458283509999998</v>
      </c>
    </row>
    <row r="23" spans="2:49" x14ac:dyDescent="0.25">
      <c r="B23" t="s">
        <v>123</v>
      </c>
      <c r="C23">
        <v>155.572754408756</v>
      </c>
      <c r="D23" s="39">
        <v>158.07052530222199</v>
      </c>
      <c r="E23" s="39">
        <v>160.97938669999999</v>
      </c>
      <c r="F23" s="39">
        <v>162.67293240000001</v>
      </c>
      <c r="G23">
        <v>159.4928879</v>
      </c>
      <c r="H23">
        <v>152.22159980000001</v>
      </c>
      <c r="I23">
        <v>154.9067422</v>
      </c>
      <c r="J23">
        <v>155.2868235</v>
      </c>
      <c r="K23">
        <v>152.5710115</v>
      </c>
      <c r="L23">
        <v>150.37683569999999</v>
      </c>
      <c r="M23">
        <v>149.9738715</v>
      </c>
      <c r="N23">
        <v>149.89980249999999</v>
      </c>
      <c r="O23">
        <v>147.64428029999999</v>
      </c>
      <c r="P23">
        <v>146.3721745</v>
      </c>
      <c r="Q23">
        <v>143.34655950000001</v>
      </c>
      <c r="R23">
        <v>140.28201329999999</v>
      </c>
      <c r="S23">
        <v>137.2935157</v>
      </c>
      <c r="T23">
        <v>135.99267750000001</v>
      </c>
      <c r="U23">
        <v>134.94001969999999</v>
      </c>
      <c r="V23">
        <v>134.06877259999999</v>
      </c>
      <c r="W23">
        <v>132.7897457</v>
      </c>
      <c r="X23">
        <v>130.34210780000001</v>
      </c>
      <c r="Y23">
        <v>127.60048279999999</v>
      </c>
      <c r="Z23">
        <v>124.7955956</v>
      </c>
      <c r="AA23">
        <v>122.02306539999999</v>
      </c>
      <c r="AB23">
        <v>119.2061447</v>
      </c>
      <c r="AC23">
        <v>116.41038</v>
      </c>
      <c r="AD23">
        <v>114.597857</v>
      </c>
      <c r="AE23">
        <v>112.8981979</v>
      </c>
      <c r="AF23">
        <v>111.37257459999999</v>
      </c>
      <c r="AG23">
        <v>110.0488558</v>
      </c>
      <c r="AH23">
        <v>108.8588219</v>
      </c>
      <c r="AI23">
        <v>107.7432835</v>
      </c>
      <c r="AJ23">
        <v>106.6795777</v>
      </c>
      <c r="AK23">
        <v>105.70449600000001</v>
      </c>
      <c r="AL23">
        <v>104.81653799999999</v>
      </c>
      <c r="AM23">
        <v>103.99617910000001</v>
      </c>
      <c r="AN23">
        <v>103.3353054</v>
      </c>
      <c r="AO23">
        <v>102.74199040000001</v>
      </c>
      <c r="AP23">
        <v>102.2172125</v>
      </c>
      <c r="AQ23">
        <v>101.7627336</v>
      </c>
      <c r="AR23">
        <v>101.3174484</v>
      </c>
      <c r="AS23">
        <v>100.9932345</v>
      </c>
      <c r="AT23">
        <v>100.75392119999999</v>
      </c>
      <c r="AU23">
        <v>100.56432940000001</v>
      </c>
      <c r="AV23">
        <v>100.42520930000001</v>
      </c>
      <c r="AW23">
        <v>100.23825050000001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2.9264474109999998</v>
      </c>
      <c r="G24">
        <v>2.8476025269999998</v>
      </c>
      <c r="H24">
        <v>2.8645246969999998</v>
      </c>
      <c r="I24">
        <v>2.9829403719999998</v>
      </c>
      <c r="J24">
        <v>2.9044803429999999</v>
      </c>
      <c r="K24">
        <v>2.8449955899999999</v>
      </c>
      <c r="L24">
        <v>2.7175121149999999</v>
      </c>
      <c r="M24">
        <v>2.8159099470000002</v>
      </c>
      <c r="N24">
        <v>2.8468235530000001</v>
      </c>
      <c r="O24">
        <v>2.8447728639999998</v>
      </c>
      <c r="P24">
        <v>2.9115265269999999</v>
      </c>
      <c r="Q24">
        <v>2.83338804</v>
      </c>
      <c r="R24">
        <v>2.8227931530000001</v>
      </c>
      <c r="S24">
        <v>2.8319856520000002</v>
      </c>
      <c r="T24">
        <v>2.842308139</v>
      </c>
      <c r="U24">
        <v>2.8389853559999998</v>
      </c>
      <c r="V24">
        <v>2.8381436459999998</v>
      </c>
      <c r="W24">
        <v>2.8261278590000001</v>
      </c>
      <c r="X24">
        <v>2.8066390939999999</v>
      </c>
      <c r="Y24">
        <v>2.814867053</v>
      </c>
      <c r="Z24">
        <v>2.8405101510000001</v>
      </c>
      <c r="AA24">
        <v>2.879314967</v>
      </c>
      <c r="AB24">
        <v>2.9274235810000002</v>
      </c>
      <c r="AC24">
        <v>2.9807897560000001</v>
      </c>
      <c r="AD24">
        <v>3.0434974719999999</v>
      </c>
      <c r="AE24">
        <v>3.1080221250000002</v>
      </c>
      <c r="AF24">
        <v>3.1747367350000002</v>
      </c>
      <c r="AG24">
        <v>3.243183288</v>
      </c>
      <c r="AH24">
        <v>3.3124904260000001</v>
      </c>
      <c r="AI24">
        <v>3.3840844099999998</v>
      </c>
      <c r="AJ24">
        <v>3.4562435950000001</v>
      </c>
      <c r="AK24">
        <v>3.5304088120000001</v>
      </c>
      <c r="AL24">
        <v>3.607014468</v>
      </c>
      <c r="AM24">
        <v>3.6866864370000001</v>
      </c>
      <c r="AN24">
        <v>3.7660820340000001</v>
      </c>
      <c r="AO24">
        <v>3.8432004480000002</v>
      </c>
      <c r="AP24">
        <v>3.920319122</v>
      </c>
      <c r="AQ24">
        <v>3.9994029069999999</v>
      </c>
      <c r="AR24">
        <v>4.0797490329999997</v>
      </c>
      <c r="AS24">
        <v>4.1557825079999997</v>
      </c>
      <c r="AT24">
        <v>4.2319586449999997</v>
      </c>
      <c r="AU24">
        <v>4.3083749249999999</v>
      </c>
      <c r="AV24">
        <v>4.386395201</v>
      </c>
      <c r="AW24">
        <v>4.4674341740000001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48.658269900000001</v>
      </c>
      <c r="G25">
        <v>46.329123879999997</v>
      </c>
      <c r="H25">
        <v>41.619475080000001</v>
      </c>
      <c r="I25">
        <v>43.091704659999998</v>
      </c>
      <c r="J25">
        <v>43.7927204</v>
      </c>
      <c r="K25">
        <v>41.5264454</v>
      </c>
      <c r="L25">
        <v>40.707857910000001</v>
      </c>
      <c r="M25">
        <v>40.830044100000002</v>
      </c>
      <c r="N25">
        <v>41.247256210000003</v>
      </c>
      <c r="O25">
        <v>40.293645120000001</v>
      </c>
      <c r="P25">
        <v>39.42446829</v>
      </c>
      <c r="Q25">
        <v>37.559531579999998</v>
      </c>
      <c r="R25">
        <v>35.873620359999997</v>
      </c>
      <c r="S25">
        <v>34.585255269999998</v>
      </c>
      <c r="T25">
        <v>34.084590370000001</v>
      </c>
      <c r="U25">
        <v>33.956553739999997</v>
      </c>
      <c r="V25">
        <v>34.156507230000003</v>
      </c>
      <c r="W25">
        <v>33.445790100000004</v>
      </c>
      <c r="X25">
        <v>31.951876070000001</v>
      </c>
      <c r="Y25">
        <v>30.66017295</v>
      </c>
      <c r="Z25">
        <v>29.535824730000002</v>
      </c>
      <c r="AA25">
        <v>28.593391069999999</v>
      </c>
      <c r="AB25">
        <v>27.798151359999999</v>
      </c>
      <c r="AC25">
        <v>27.1374566</v>
      </c>
      <c r="AD25">
        <v>27.027365379999999</v>
      </c>
      <c r="AE25">
        <v>27.095984609999999</v>
      </c>
      <c r="AF25">
        <v>27.29323776</v>
      </c>
      <c r="AG25">
        <v>27.586756980000001</v>
      </c>
      <c r="AH25">
        <v>27.940793169999999</v>
      </c>
      <c r="AI25">
        <v>28.346985830000001</v>
      </c>
      <c r="AJ25">
        <v>28.75670049</v>
      </c>
      <c r="AK25">
        <v>29.187381370000001</v>
      </c>
      <c r="AL25">
        <v>29.635491160000001</v>
      </c>
      <c r="AM25">
        <v>30.107435840000001</v>
      </c>
      <c r="AN25">
        <v>30.589780470000001</v>
      </c>
      <c r="AO25">
        <v>31.07499752</v>
      </c>
      <c r="AP25">
        <v>31.571354889999999</v>
      </c>
      <c r="AQ25">
        <v>32.083444890000003</v>
      </c>
      <c r="AR25">
        <v>32.594005180000003</v>
      </c>
      <c r="AS25">
        <v>33.086219579999998</v>
      </c>
      <c r="AT25">
        <v>33.6012196</v>
      </c>
      <c r="AU25">
        <v>34.123118409999996</v>
      </c>
      <c r="AV25">
        <v>34.655403730000003</v>
      </c>
      <c r="AW25">
        <v>35.194618179999999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40.524650530000002</v>
      </c>
      <c r="G26">
        <v>39.973153289999999</v>
      </c>
      <c r="H26">
        <v>39.693905839999999</v>
      </c>
      <c r="I26">
        <v>39.357617550000001</v>
      </c>
      <c r="J26">
        <v>38.831257649999998</v>
      </c>
      <c r="K26">
        <v>38.130336030000002</v>
      </c>
      <c r="L26">
        <v>37.520184819999997</v>
      </c>
      <c r="M26">
        <v>36.978134660000002</v>
      </c>
      <c r="N26">
        <v>36.564612230000002</v>
      </c>
      <c r="O26">
        <v>36.371753550000001</v>
      </c>
      <c r="P26">
        <v>36.084488010000001</v>
      </c>
      <c r="Q26">
        <v>35.566923189999997</v>
      </c>
      <c r="R26">
        <v>35.014287959999997</v>
      </c>
      <c r="S26">
        <v>34.401076740000001</v>
      </c>
      <c r="T26">
        <v>33.84127745</v>
      </c>
      <c r="U26">
        <v>33.563614600000001</v>
      </c>
      <c r="V26">
        <v>33.199709749999997</v>
      </c>
      <c r="W26">
        <v>32.315146349999999</v>
      </c>
      <c r="X26">
        <v>31.273002349999999</v>
      </c>
      <c r="Y26">
        <v>30.266572889999999</v>
      </c>
      <c r="Z26">
        <v>29.334574480000001</v>
      </c>
      <c r="AA26">
        <v>28.493064440000001</v>
      </c>
      <c r="AB26">
        <v>27.730627859999998</v>
      </c>
      <c r="AC26">
        <v>27.026749160000001</v>
      </c>
      <c r="AD26">
        <v>26.362584760000001</v>
      </c>
      <c r="AE26">
        <v>25.73125997</v>
      </c>
      <c r="AF26">
        <v>25.139698020000001</v>
      </c>
      <c r="AG26">
        <v>24.64841384</v>
      </c>
      <c r="AH26">
        <v>24.208977539999999</v>
      </c>
      <c r="AI26">
        <v>23.754974839999999</v>
      </c>
      <c r="AJ26">
        <v>23.297397329999999</v>
      </c>
      <c r="AK26">
        <v>22.843909629999999</v>
      </c>
      <c r="AL26">
        <v>22.402790249999999</v>
      </c>
      <c r="AM26">
        <v>21.963022980000002</v>
      </c>
      <c r="AN26">
        <v>21.543471889999999</v>
      </c>
      <c r="AO26">
        <v>21.139997359999999</v>
      </c>
      <c r="AP26">
        <v>20.749729030000001</v>
      </c>
      <c r="AQ26">
        <v>20.373788399999999</v>
      </c>
      <c r="AR26">
        <v>20.010659239999999</v>
      </c>
      <c r="AS26">
        <v>19.657766779999999</v>
      </c>
      <c r="AT26">
        <v>19.31548712</v>
      </c>
      <c r="AU26">
        <v>18.983406970000001</v>
      </c>
      <c r="AV26">
        <v>18.66167274</v>
      </c>
      <c r="AW26">
        <v>18.358287359999999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22.65081498</v>
      </c>
      <c r="G27">
        <v>23.295228340000001</v>
      </c>
      <c r="H27">
        <v>22.550089369999998</v>
      </c>
      <c r="I27">
        <v>23.46028484</v>
      </c>
      <c r="J27">
        <v>24.225130279999998</v>
      </c>
      <c r="K27">
        <v>24.522810079999999</v>
      </c>
      <c r="L27">
        <v>24.62278323</v>
      </c>
      <c r="M27">
        <v>24.864187300000001</v>
      </c>
      <c r="N27">
        <v>25.111333599999998</v>
      </c>
      <c r="O27">
        <v>24.378726589999999</v>
      </c>
      <c r="P27">
        <v>23.924798320000001</v>
      </c>
      <c r="Q27">
        <v>23.49073873</v>
      </c>
      <c r="R27">
        <v>22.75107989</v>
      </c>
      <c r="S27">
        <v>22.0394921</v>
      </c>
      <c r="T27">
        <v>21.947542850000001</v>
      </c>
      <c r="U27">
        <v>21.708355340000001</v>
      </c>
      <c r="V27">
        <v>21.4174194</v>
      </c>
      <c r="W27">
        <v>21.851242150000001</v>
      </c>
      <c r="X27">
        <v>22.281966019999999</v>
      </c>
      <c r="Y27">
        <v>22.439285030000001</v>
      </c>
      <c r="Z27">
        <v>22.348444130000001</v>
      </c>
      <c r="AA27">
        <v>22.063583229999999</v>
      </c>
      <c r="AB27">
        <v>21.619905899999999</v>
      </c>
      <c r="AC27">
        <v>21.061804639999998</v>
      </c>
      <c r="AD27">
        <v>20.923959809999999</v>
      </c>
      <c r="AE27">
        <v>20.698940669999999</v>
      </c>
      <c r="AF27">
        <v>20.445689569999999</v>
      </c>
      <c r="AG27">
        <v>20.16553957</v>
      </c>
      <c r="AH27">
        <v>19.870778999999999</v>
      </c>
      <c r="AI27">
        <v>19.585041889999999</v>
      </c>
      <c r="AJ27">
        <v>19.307516840000002</v>
      </c>
      <c r="AK27">
        <v>19.040074270000002</v>
      </c>
      <c r="AL27">
        <v>18.782525490000001</v>
      </c>
      <c r="AM27">
        <v>18.525288339999999</v>
      </c>
      <c r="AN27">
        <v>18.275968129999999</v>
      </c>
      <c r="AO27">
        <v>18.036725570000002</v>
      </c>
      <c r="AP27">
        <v>17.80401419</v>
      </c>
      <c r="AQ27">
        <v>17.575340019999999</v>
      </c>
      <c r="AR27">
        <v>17.349227030000002</v>
      </c>
      <c r="AS27">
        <v>17.130809549999999</v>
      </c>
      <c r="AT27">
        <v>16.917673659999998</v>
      </c>
      <c r="AU27">
        <v>16.70787473</v>
      </c>
      <c r="AV27">
        <v>16.50033517</v>
      </c>
      <c r="AW27">
        <v>16.294002590000002</v>
      </c>
    </row>
    <row r="28" spans="2:49" x14ac:dyDescent="0.25">
      <c r="B28" t="s">
        <v>128</v>
      </c>
      <c r="C28">
        <v>23.6904589897911</v>
      </c>
      <c r="D28">
        <v>24.070816971768199</v>
      </c>
      <c r="E28">
        <v>24.457281720000001</v>
      </c>
      <c r="F28">
        <v>24.560531189999999</v>
      </c>
      <c r="G28">
        <v>24.602482519999999</v>
      </c>
      <c r="H28">
        <v>24.779767140000001</v>
      </c>
      <c r="I28">
        <v>24.905016969999998</v>
      </c>
      <c r="J28">
        <v>24.972045980000001</v>
      </c>
      <c r="K28">
        <v>24.824760470000001</v>
      </c>
      <c r="L28">
        <v>24.60977007</v>
      </c>
      <c r="M28">
        <v>24.404133460000001</v>
      </c>
      <c r="N28">
        <v>24.133519239999998</v>
      </c>
      <c r="O28">
        <v>23.929974380000001</v>
      </c>
      <c r="P28">
        <v>23.915560500000002</v>
      </c>
      <c r="Q28">
        <v>23.907202219999999</v>
      </c>
      <c r="R28">
        <v>23.90071373</v>
      </c>
      <c r="S28">
        <v>23.663677020000002</v>
      </c>
      <c r="T28">
        <v>23.327225899999998</v>
      </c>
      <c r="U28">
        <v>22.83640677</v>
      </c>
      <c r="V28">
        <v>22.298085879999999</v>
      </c>
      <c r="W28">
        <v>22.007812770000001</v>
      </c>
      <c r="X28">
        <v>21.778685500000002</v>
      </c>
      <c r="Y28">
        <v>21.338574699999999</v>
      </c>
      <c r="Z28">
        <v>20.798951580000001</v>
      </c>
      <c r="AA28">
        <v>20.19010377</v>
      </c>
      <c r="AB28">
        <v>19.524426729999998</v>
      </c>
      <c r="AC28">
        <v>18.815287219999998</v>
      </c>
      <c r="AD28">
        <v>18.084358000000002</v>
      </c>
      <c r="AE28">
        <v>17.348662109999999</v>
      </c>
      <c r="AF28">
        <v>16.62491258</v>
      </c>
      <c r="AG28">
        <v>15.924482729999999</v>
      </c>
      <c r="AH28">
        <v>15.253572500000001</v>
      </c>
      <c r="AI28">
        <v>14.61821956</v>
      </c>
      <c r="AJ28">
        <v>14.01912607</v>
      </c>
      <c r="AK28">
        <v>13.45369762</v>
      </c>
      <c r="AL28">
        <v>12.91979392</v>
      </c>
      <c r="AM28">
        <v>12.41541041</v>
      </c>
      <c r="AN28">
        <v>11.93955695</v>
      </c>
      <c r="AO28">
        <v>11.49111461</v>
      </c>
      <c r="AP28">
        <v>11.068697520000001</v>
      </c>
      <c r="AQ28">
        <v>10.670782559999999</v>
      </c>
      <c r="AR28">
        <v>10.26141453</v>
      </c>
      <c r="AS28">
        <v>9.8781211599999903</v>
      </c>
      <c r="AT28">
        <v>9.5197545590000008</v>
      </c>
      <c r="AU28">
        <v>9.1839852939999904</v>
      </c>
      <c r="AV28">
        <v>8.8688532749999904</v>
      </c>
      <c r="AW28">
        <v>8.5683737989999997</v>
      </c>
    </row>
    <row r="29" spans="2:49" x14ac:dyDescent="0.25">
      <c r="B29" t="s">
        <v>129</v>
      </c>
      <c r="C29">
        <v>22.212930412666701</v>
      </c>
      <c r="D29">
        <v>22.569566195417998</v>
      </c>
      <c r="E29">
        <v>22.927812379999999</v>
      </c>
      <c r="F29">
        <v>23.35221842</v>
      </c>
      <c r="G29">
        <v>22.44529039</v>
      </c>
      <c r="H29">
        <v>20.71385634</v>
      </c>
      <c r="I29">
        <v>21.109177670000001</v>
      </c>
      <c r="J29">
        <v>20.561188770000001</v>
      </c>
      <c r="K29">
        <v>20.721663840000001</v>
      </c>
      <c r="L29">
        <v>20.198727909999999</v>
      </c>
      <c r="M29">
        <v>20.081461999999998</v>
      </c>
      <c r="N29">
        <v>19.99625782</v>
      </c>
      <c r="O29">
        <v>19.82540784</v>
      </c>
      <c r="P29">
        <v>20.111332730000001</v>
      </c>
      <c r="Q29">
        <v>19.988775740000001</v>
      </c>
      <c r="R29">
        <v>19.919518190000002</v>
      </c>
      <c r="S29">
        <v>19.77202887</v>
      </c>
      <c r="T29">
        <v>19.949732780000001</v>
      </c>
      <c r="U29">
        <v>20.036103910000001</v>
      </c>
      <c r="V29">
        <v>20.158906689999998</v>
      </c>
      <c r="W29">
        <v>20.34362651</v>
      </c>
      <c r="X29">
        <v>20.249938790000002</v>
      </c>
      <c r="Y29">
        <v>20.081010129999999</v>
      </c>
      <c r="Z29">
        <v>19.937290539999999</v>
      </c>
      <c r="AA29">
        <v>19.80360791</v>
      </c>
      <c r="AB29">
        <v>19.605609229999999</v>
      </c>
      <c r="AC29">
        <v>19.38829264</v>
      </c>
      <c r="AD29">
        <v>19.156091589999999</v>
      </c>
      <c r="AE29">
        <v>18.9153284</v>
      </c>
      <c r="AF29">
        <v>18.694299919999999</v>
      </c>
      <c r="AG29">
        <v>18.480479370000001</v>
      </c>
      <c r="AH29">
        <v>18.272209220000001</v>
      </c>
      <c r="AI29">
        <v>18.053976930000001</v>
      </c>
      <c r="AJ29">
        <v>17.842593390000001</v>
      </c>
      <c r="AK29">
        <v>17.649024279999999</v>
      </c>
      <c r="AL29">
        <v>17.46892265</v>
      </c>
      <c r="AM29">
        <v>17.298335120000001</v>
      </c>
      <c r="AN29">
        <v>17.220445890000001</v>
      </c>
      <c r="AO29">
        <v>17.155954850000001</v>
      </c>
      <c r="AP29">
        <v>17.10309779</v>
      </c>
      <c r="AQ29">
        <v>17.059974799999999</v>
      </c>
      <c r="AR29">
        <v>17.022393340000001</v>
      </c>
      <c r="AS29">
        <v>17.084534949999998</v>
      </c>
      <c r="AT29">
        <v>17.167827599999999</v>
      </c>
      <c r="AU29">
        <v>17.257569029999999</v>
      </c>
      <c r="AV29">
        <v>17.352549209999999</v>
      </c>
      <c r="AW29">
        <v>17.35553444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32688.379000000001</v>
      </c>
      <c r="G30">
        <v>33314.794710000002</v>
      </c>
      <c r="H30">
        <v>34142.844949999999</v>
      </c>
      <c r="I30">
        <v>34863.837440000003</v>
      </c>
      <c r="J30">
        <v>35489.148800000003</v>
      </c>
      <c r="K30">
        <v>35731.31351</v>
      </c>
      <c r="L30">
        <v>35839.916219999999</v>
      </c>
      <c r="M30">
        <v>35948.063869999998</v>
      </c>
      <c r="N30">
        <v>35911.307350000003</v>
      </c>
      <c r="O30">
        <v>35978.501450000003</v>
      </c>
      <c r="P30">
        <v>36321.204380000003</v>
      </c>
      <c r="Q30">
        <v>36708.886160000002</v>
      </c>
      <c r="R30">
        <v>37113.743849999999</v>
      </c>
      <c r="S30">
        <v>37130.571369999998</v>
      </c>
      <c r="T30">
        <v>36956.229800000001</v>
      </c>
      <c r="U30">
        <v>36575.558089999999</v>
      </c>
      <c r="V30">
        <v>36150.078379999999</v>
      </c>
      <c r="W30">
        <v>36297.783089999997</v>
      </c>
      <c r="X30">
        <v>36616.523730000001</v>
      </c>
      <c r="Y30">
        <v>36469.77145</v>
      </c>
      <c r="Z30">
        <v>36150.534619999999</v>
      </c>
      <c r="AA30">
        <v>35759.86075</v>
      </c>
      <c r="AB30">
        <v>35328.484080000002</v>
      </c>
      <c r="AC30">
        <v>34876.412129999997</v>
      </c>
      <c r="AD30">
        <v>34405.569049999998</v>
      </c>
      <c r="AE30">
        <v>33936.716489999999</v>
      </c>
      <c r="AF30">
        <v>33475.262880000002</v>
      </c>
      <c r="AG30">
        <v>33021.832690000003</v>
      </c>
      <c r="AH30">
        <v>32575.010249999999</v>
      </c>
      <c r="AI30">
        <v>32180.31277</v>
      </c>
      <c r="AJ30">
        <v>31814.76974</v>
      </c>
      <c r="AK30">
        <v>31466.86217</v>
      </c>
      <c r="AL30">
        <v>31130.643650000002</v>
      </c>
      <c r="AM30">
        <v>30802.33064</v>
      </c>
      <c r="AN30">
        <v>30479.041369999999</v>
      </c>
      <c r="AO30">
        <v>30160.053449999999</v>
      </c>
      <c r="AP30">
        <v>29846.804169999999</v>
      </c>
      <c r="AQ30">
        <v>29539.52261</v>
      </c>
      <c r="AR30">
        <v>29168.932059999999</v>
      </c>
      <c r="AS30">
        <v>28825.10929</v>
      </c>
      <c r="AT30">
        <v>28498.919190000001</v>
      </c>
      <c r="AU30">
        <v>28185.641220000001</v>
      </c>
      <c r="AV30">
        <v>27882.030650000001</v>
      </c>
      <c r="AW30">
        <v>27562.824390000002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24.499351839999999</v>
      </c>
      <c r="G31">
        <v>66.949885760000001</v>
      </c>
      <c r="H31">
        <v>104.8894842</v>
      </c>
      <c r="I31">
        <v>146.1674922</v>
      </c>
      <c r="J31">
        <v>200.3459861</v>
      </c>
      <c r="K31">
        <v>253.9848719</v>
      </c>
      <c r="L31">
        <v>302.65645799999999</v>
      </c>
      <c r="M31">
        <v>349.5176194</v>
      </c>
      <c r="N31">
        <v>378.64473459999999</v>
      </c>
      <c r="O31">
        <v>404.54564979999998</v>
      </c>
      <c r="P31">
        <v>426.73023990000002</v>
      </c>
      <c r="Q31">
        <v>468.55915429999999</v>
      </c>
      <c r="R31">
        <v>511.04077339999998</v>
      </c>
      <c r="S31">
        <v>563.23781210000004</v>
      </c>
      <c r="T31">
        <v>602.09851130000004</v>
      </c>
      <c r="U31">
        <v>661.66016079999997</v>
      </c>
      <c r="V31">
        <v>733.301604</v>
      </c>
      <c r="W31">
        <v>843.57798579999996</v>
      </c>
      <c r="X31">
        <v>967.53818879999994</v>
      </c>
      <c r="Y31">
        <v>1052.901856</v>
      </c>
      <c r="Z31">
        <v>1113.80708</v>
      </c>
      <c r="AA31">
        <v>1150.99604</v>
      </c>
      <c r="AB31">
        <v>1164.5285429999999</v>
      </c>
      <c r="AC31">
        <v>1155.5003859999999</v>
      </c>
      <c r="AD31">
        <v>1126.7684369999999</v>
      </c>
      <c r="AE31">
        <v>1084.061056</v>
      </c>
      <c r="AF31">
        <v>1032.9971430000001</v>
      </c>
      <c r="AG31">
        <v>978.14634690000003</v>
      </c>
      <c r="AH31">
        <v>922.59340220000001</v>
      </c>
      <c r="AI31">
        <v>868.20198670000002</v>
      </c>
      <c r="AJ31">
        <v>815.82837749999999</v>
      </c>
      <c r="AK31">
        <v>765.89149999999995</v>
      </c>
      <c r="AL31">
        <v>718.54625840000006</v>
      </c>
      <c r="AM31">
        <v>673.80314550000003</v>
      </c>
      <c r="AN31">
        <v>631.77482369999996</v>
      </c>
      <c r="AO31">
        <v>592.33181669999999</v>
      </c>
      <c r="AP31">
        <v>555.33290520000003</v>
      </c>
      <c r="AQ31">
        <v>520.63569170000005</v>
      </c>
      <c r="AR31">
        <v>485.93278989999999</v>
      </c>
      <c r="AS31">
        <v>453.54043209999998</v>
      </c>
      <c r="AT31">
        <v>423.30602279999999</v>
      </c>
      <c r="AU31">
        <v>395.08644880000003</v>
      </c>
      <c r="AV31">
        <v>368.7477743</v>
      </c>
      <c r="AW31">
        <v>344.1648012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1976.3669540000001</v>
      </c>
      <c r="G32">
        <v>2320.032721</v>
      </c>
      <c r="H32">
        <v>2691.391599</v>
      </c>
      <c r="I32">
        <v>3029.5606189999999</v>
      </c>
      <c r="J32">
        <v>3340.948265</v>
      </c>
      <c r="K32">
        <v>3570.3918509999999</v>
      </c>
      <c r="L32">
        <v>3764.4727640000001</v>
      </c>
      <c r="M32">
        <v>3949.0517880000002</v>
      </c>
      <c r="N32">
        <v>4098.9306550000001</v>
      </c>
      <c r="O32">
        <v>4258.2293980000004</v>
      </c>
      <c r="P32">
        <v>4440.2116930000002</v>
      </c>
      <c r="Q32">
        <v>4626.5598669999999</v>
      </c>
      <c r="R32">
        <v>4806.8452150000003</v>
      </c>
      <c r="S32">
        <v>4917.6999850000002</v>
      </c>
      <c r="T32">
        <v>4975.1656030000004</v>
      </c>
      <c r="U32">
        <v>5005.9285550000004</v>
      </c>
      <c r="V32">
        <v>5024.4307699999999</v>
      </c>
      <c r="W32">
        <v>5129.6286739999996</v>
      </c>
      <c r="X32">
        <v>5246.400893</v>
      </c>
      <c r="Y32">
        <v>5262.5591379999996</v>
      </c>
      <c r="Z32">
        <v>5220.5055739999998</v>
      </c>
      <c r="AA32">
        <v>5127.3690029999998</v>
      </c>
      <c r="AB32">
        <v>4987.0744910000003</v>
      </c>
      <c r="AC32">
        <v>4805.8030859999999</v>
      </c>
      <c r="AD32">
        <v>4592.861613</v>
      </c>
      <c r="AE32">
        <v>4361.1682920000003</v>
      </c>
      <c r="AF32">
        <v>4122.2206969999997</v>
      </c>
      <c r="AG32">
        <v>3884.6894430000002</v>
      </c>
      <c r="AH32">
        <v>3653.988265</v>
      </c>
      <c r="AI32">
        <v>3433.0811629999998</v>
      </c>
      <c r="AJ32">
        <v>3223.061044</v>
      </c>
      <c r="AK32">
        <v>3024.2415850000002</v>
      </c>
      <c r="AL32">
        <v>2836.490468</v>
      </c>
      <c r="AM32">
        <v>2659.4494359999999</v>
      </c>
      <c r="AN32">
        <v>2493.3525169999998</v>
      </c>
      <c r="AO32">
        <v>2337.576685</v>
      </c>
      <c r="AP32">
        <v>2191.5072019999998</v>
      </c>
      <c r="AQ32">
        <v>2054.5523910000002</v>
      </c>
      <c r="AR32">
        <v>1917.589655</v>
      </c>
      <c r="AS32">
        <v>1789.754052</v>
      </c>
      <c r="AT32">
        <v>1670.438958</v>
      </c>
      <c r="AU32">
        <v>1559.0772730000001</v>
      </c>
      <c r="AV32">
        <v>1455.13924</v>
      </c>
      <c r="AW32">
        <v>1358.130177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4324.8149370000001</v>
      </c>
      <c r="G33">
        <v>4771.5739350000003</v>
      </c>
      <c r="H33">
        <v>5261.5662400000001</v>
      </c>
      <c r="I33">
        <v>5705.1984380000004</v>
      </c>
      <c r="J33">
        <v>6106.6571809999996</v>
      </c>
      <c r="K33">
        <v>6385.6542680000002</v>
      </c>
      <c r="L33">
        <v>6613.6707219999998</v>
      </c>
      <c r="M33">
        <v>6828.7410419999997</v>
      </c>
      <c r="N33">
        <v>7003.4231030000001</v>
      </c>
      <c r="O33">
        <v>7194.4987160000001</v>
      </c>
      <c r="P33">
        <v>7433.4301089999999</v>
      </c>
      <c r="Q33">
        <v>7671.321226</v>
      </c>
      <c r="R33">
        <v>7900.7972220000001</v>
      </c>
      <c r="S33">
        <v>8015.2287820000001</v>
      </c>
      <c r="T33">
        <v>8060.6251050000001</v>
      </c>
      <c r="U33">
        <v>8047.7048850000001</v>
      </c>
      <c r="V33">
        <v>8008.6830410000002</v>
      </c>
      <c r="W33">
        <v>8089.4803899999997</v>
      </c>
      <c r="X33">
        <v>8185.3100350000004</v>
      </c>
      <c r="Y33">
        <v>8143.6499050000002</v>
      </c>
      <c r="Z33">
        <v>8023.9255240000002</v>
      </c>
      <c r="AA33">
        <v>7836.9061259999999</v>
      </c>
      <c r="AB33">
        <v>7588.8809570000003</v>
      </c>
      <c r="AC33">
        <v>7288.9515769999998</v>
      </c>
      <c r="AD33">
        <v>6950.0976380000002</v>
      </c>
      <c r="AE33">
        <v>6589.7037790000004</v>
      </c>
      <c r="AF33">
        <v>6223.004747</v>
      </c>
      <c r="AG33">
        <v>5861.3143380000001</v>
      </c>
      <c r="AH33">
        <v>5511.5703599999997</v>
      </c>
      <c r="AI33">
        <v>5177.4681810000002</v>
      </c>
      <c r="AJ33">
        <v>4860.2653309999996</v>
      </c>
      <c r="AK33">
        <v>4560.2088190000004</v>
      </c>
      <c r="AL33">
        <v>4276.9760820000001</v>
      </c>
      <c r="AM33">
        <v>4009.9618730000002</v>
      </c>
      <c r="AN33">
        <v>3759.4855320000001</v>
      </c>
      <c r="AO33">
        <v>3524.5896910000001</v>
      </c>
      <c r="AP33">
        <v>3304.338307</v>
      </c>
      <c r="AQ33">
        <v>3097.8346390000002</v>
      </c>
      <c r="AR33">
        <v>2891.3211390000001</v>
      </c>
      <c r="AS33">
        <v>2698.5707729999999</v>
      </c>
      <c r="AT33">
        <v>2518.6682169999999</v>
      </c>
      <c r="AU33">
        <v>2350.758069</v>
      </c>
      <c r="AV33">
        <v>2194.0413899999999</v>
      </c>
      <c r="AW33">
        <v>2047.7722180000001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5765.5101999999997</v>
      </c>
      <c r="G34">
        <v>6119.075949</v>
      </c>
      <c r="H34">
        <v>6519.4842850000005</v>
      </c>
      <c r="I34">
        <v>6878.3227459999998</v>
      </c>
      <c r="J34">
        <v>7197.5165729999999</v>
      </c>
      <c r="K34">
        <v>7399.6243789999999</v>
      </c>
      <c r="L34">
        <v>7555.3559679999998</v>
      </c>
      <c r="M34">
        <v>7701.5443459999997</v>
      </c>
      <c r="N34">
        <v>7802.8324780000003</v>
      </c>
      <c r="O34">
        <v>7923.8554109999995</v>
      </c>
      <c r="P34">
        <v>8101.6914159999997</v>
      </c>
      <c r="Q34">
        <v>8273.80068199999</v>
      </c>
      <c r="R34">
        <v>8442.6456710000002</v>
      </c>
      <c r="S34">
        <v>8493.4257679999901</v>
      </c>
      <c r="T34">
        <v>8494.4360859999997</v>
      </c>
      <c r="U34">
        <v>8429.0638959999997</v>
      </c>
      <c r="V34">
        <v>8334.9096680000002</v>
      </c>
      <c r="W34">
        <v>8352.5331509999996</v>
      </c>
      <c r="X34">
        <v>8384.6610039999996</v>
      </c>
      <c r="Y34">
        <v>8292.1107570000004</v>
      </c>
      <c r="Z34">
        <v>8130.0395939999999</v>
      </c>
      <c r="AA34">
        <v>7908.7852400000002</v>
      </c>
      <c r="AB34">
        <v>7634.5007050000004</v>
      </c>
      <c r="AC34">
        <v>7315.7975150000002</v>
      </c>
      <c r="AD34">
        <v>6964.6537099999996</v>
      </c>
      <c r="AE34">
        <v>6596.7978009999997</v>
      </c>
      <c r="AF34">
        <v>6225.8849920000002</v>
      </c>
      <c r="AG34">
        <v>5861.9556480000001</v>
      </c>
      <c r="AH34">
        <v>5511.0844710000001</v>
      </c>
      <c r="AI34">
        <v>5176.4332949999998</v>
      </c>
      <c r="AJ34">
        <v>4858.9936520000001</v>
      </c>
      <c r="AK34">
        <v>4558.861731</v>
      </c>
      <c r="AL34">
        <v>4275.6342530000002</v>
      </c>
      <c r="AM34">
        <v>4008.6640309999998</v>
      </c>
      <c r="AN34">
        <v>3758.2487930000002</v>
      </c>
      <c r="AO34">
        <v>3523.4202169999999</v>
      </c>
      <c r="AP34">
        <v>3303.236895</v>
      </c>
      <c r="AQ34">
        <v>3096.799544</v>
      </c>
      <c r="AR34">
        <v>2890.353689</v>
      </c>
      <c r="AS34">
        <v>2697.6671329999999</v>
      </c>
      <c r="AT34">
        <v>2517.8244759999998</v>
      </c>
      <c r="AU34">
        <v>2349.970405</v>
      </c>
      <c r="AV34">
        <v>2193.3061499999999</v>
      </c>
      <c r="AW34">
        <v>2047.085951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13628.98927</v>
      </c>
      <c r="G35" s="39">
        <v>13296.935530000001</v>
      </c>
      <c r="H35" s="39">
        <v>13023.27527</v>
      </c>
      <c r="I35">
        <v>12752.05256</v>
      </c>
      <c r="J35">
        <v>12479.38918</v>
      </c>
      <c r="K35" s="39">
        <v>12157.987359999999</v>
      </c>
      <c r="L35" s="39">
        <v>11836.92887</v>
      </c>
      <c r="M35" s="39">
        <v>11531.74163</v>
      </c>
      <c r="N35" s="39">
        <v>11211.763279999999</v>
      </c>
      <c r="O35" s="39">
        <v>10925.02815</v>
      </c>
      <c r="P35">
        <v>10720.007390000001</v>
      </c>
      <c r="Q35">
        <v>10520.88164</v>
      </c>
      <c r="R35">
        <v>10328.599270000001</v>
      </c>
      <c r="S35">
        <v>10066.785400000001</v>
      </c>
      <c r="T35">
        <v>9804.3444130000007</v>
      </c>
      <c r="U35">
        <v>9468.8565359999902</v>
      </c>
      <c r="V35">
        <v>9112.0157020000006</v>
      </c>
      <c r="W35">
        <v>8825.9042329999902</v>
      </c>
      <c r="X35">
        <v>8560.9027740000001</v>
      </c>
      <c r="Y35">
        <v>8248.4193319999995</v>
      </c>
      <c r="Z35">
        <v>7915.674352</v>
      </c>
      <c r="AA35">
        <v>7567.7665559999996</v>
      </c>
      <c r="AB35">
        <v>7207.6649079999997</v>
      </c>
      <c r="AC35">
        <v>6839.3551129999996</v>
      </c>
      <c r="AD35">
        <v>6468.2194200000004</v>
      </c>
      <c r="AE35">
        <v>6101.1592629999996</v>
      </c>
      <c r="AF35">
        <v>5743.9779280000002</v>
      </c>
      <c r="AG35">
        <v>5400.7288349999999</v>
      </c>
      <c r="AH35">
        <v>5073.6200900000003</v>
      </c>
      <c r="AI35">
        <v>4763.5370709999997</v>
      </c>
      <c r="AJ35">
        <v>4470.404579</v>
      </c>
      <c r="AK35">
        <v>4193.7665360000001</v>
      </c>
      <c r="AL35">
        <v>3932.9674460000001</v>
      </c>
      <c r="AM35">
        <v>3687.2671049999999</v>
      </c>
      <c r="AN35">
        <v>3456.86681</v>
      </c>
      <c r="AO35">
        <v>3240.838988</v>
      </c>
      <c r="AP35">
        <v>3038.29945</v>
      </c>
      <c r="AQ35">
        <v>2848.4120499999999</v>
      </c>
      <c r="AR35">
        <v>2658.5210160000001</v>
      </c>
      <c r="AS35">
        <v>2481.287816</v>
      </c>
      <c r="AT35">
        <v>2315.8693840000001</v>
      </c>
      <c r="AU35">
        <v>2161.4784629999999</v>
      </c>
      <c r="AV35">
        <v>2017.3800799999999</v>
      </c>
      <c r="AW35">
        <v>1882.8881630000001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4796.275877</v>
      </c>
      <c r="G36">
        <v>4658.295768</v>
      </c>
      <c r="H36">
        <v>4538.9335060000003</v>
      </c>
      <c r="I36">
        <v>4421.8819560000002</v>
      </c>
      <c r="J36">
        <v>4302.528918</v>
      </c>
      <c r="K36">
        <v>4168.8715069999998</v>
      </c>
      <c r="L36">
        <v>4034.0023019999999</v>
      </c>
      <c r="M36">
        <v>3904.8983640000001</v>
      </c>
      <c r="N36">
        <v>3770.8090750000001</v>
      </c>
      <c r="O36">
        <v>3647.32854</v>
      </c>
      <c r="P36">
        <v>3559.1857020000002</v>
      </c>
      <c r="Q36">
        <v>3471.2702680000002</v>
      </c>
      <c r="R36">
        <v>3384.4845479999999</v>
      </c>
      <c r="S36">
        <v>3273.65407</v>
      </c>
      <c r="T36">
        <v>3147.4631800000002</v>
      </c>
      <c r="U36">
        <v>2997.3111410000001</v>
      </c>
      <c r="V36">
        <v>2841.4736720000001</v>
      </c>
      <c r="W36">
        <v>2698.422317</v>
      </c>
      <c r="X36">
        <v>2562.7177839999999</v>
      </c>
      <c r="Y36">
        <v>2427.8801170000002</v>
      </c>
      <c r="Z36">
        <v>2296.609273</v>
      </c>
      <c r="AA36">
        <v>2169.4153470000001</v>
      </c>
      <c r="AB36">
        <v>2046.5477000000001</v>
      </c>
      <c r="AC36">
        <v>1928.266564</v>
      </c>
      <c r="AD36">
        <v>1814.86454</v>
      </c>
      <c r="AE36">
        <v>1706.6614050000001</v>
      </c>
      <c r="AF36">
        <v>1603.850279</v>
      </c>
      <c r="AG36">
        <v>1506.475422</v>
      </c>
      <c r="AH36">
        <v>1414.448367</v>
      </c>
      <c r="AI36">
        <v>1327.5968740000001</v>
      </c>
      <c r="AJ36">
        <v>1245.6962370000001</v>
      </c>
      <c r="AK36">
        <v>1168.507689</v>
      </c>
      <c r="AL36">
        <v>1095.790555</v>
      </c>
      <c r="AM36">
        <v>1027.3092019999999</v>
      </c>
      <c r="AN36">
        <v>963.10504449999996</v>
      </c>
      <c r="AO36">
        <v>902.91226019999999</v>
      </c>
      <c r="AP36">
        <v>846.48086049999995</v>
      </c>
      <c r="AQ36">
        <v>793.57610399999999</v>
      </c>
      <c r="AR36">
        <v>740.67116920000001</v>
      </c>
      <c r="AS36">
        <v>691.29315929999996</v>
      </c>
      <c r="AT36">
        <v>645.20698189999996</v>
      </c>
      <c r="AU36">
        <v>602.19319929999995</v>
      </c>
      <c r="AV36">
        <v>562.04699400000004</v>
      </c>
      <c r="AW36">
        <v>524.5771982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2166.0543339999999</v>
      </c>
      <c r="G37">
        <v>2070.4819090000001</v>
      </c>
      <c r="H37">
        <v>1983.0072459999999</v>
      </c>
      <c r="I37">
        <v>1898.3621499999999</v>
      </c>
      <c r="J37">
        <v>1813.359886</v>
      </c>
      <c r="K37">
        <v>1727.5800710000001</v>
      </c>
      <c r="L37">
        <v>1641.8559889999999</v>
      </c>
      <c r="M37">
        <v>1560.192444</v>
      </c>
      <c r="N37">
        <v>1484.9009249999999</v>
      </c>
      <c r="O37">
        <v>1413.4057049999999</v>
      </c>
      <c r="P37">
        <v>1357.4231910000001</v>
      </c>
      <c r="Q37">
        <v>1300.8697070000001</v>
      </c>
      <c r="R37">
        <v>1244.3409770000001</v>
      </c>
      <c r="S37">
        <v>1185.355642</v>
      </c>
      <c r="T37">
        <v>1126.0878600000001</v>
      </c>
      <c r="U37">
        <v>1063.527423</v>
      </c>
      <c r="V37">
        <v>1000.966986</v>
      </c>
      <c r="W37">
        <v>942.08657540000002</v>
      </c>
      <c r="X37">
        <v>886.66971809999995</v>
      </c>
      <c r="Y37">
        <v>834.30733310000005</v>
      </c>
      <c r="Z37">
        <v>784.84247149999999</v>
      </c>
      <c r="AA37">
        <v>738.12565770000003</v>
      </c>
      <c r="AB37">
        <v>694.01456259999998</v>
      </c>
      <c r="AC37">
        <v>652.37368890000005</v>
      </c>
      <c r="AD37">
        <v>613.07406909999997</v>
      </c>
      <c r="AE37">
        <v>575.99297620000004</v>
      </c>
      <c r="AF37">
        <v>541.01364560000002</v>
      </c>
      <c r="AG37">
        <v>508.0250087</v>
      </c>
      <c r="AH37">
        <v>476.92143670000002</v>
      </c>
      <c r="AI37">
        <v>447.60249599999997</v>
      </c>
      <c r="AJ37">
        <v>419.97271230000001</v>
      </c>
      <c r="AK37">
        <v>393.94134580000002</v>
      </c>
      <c r="AL37">
        <v>369.42217490000002</v>
      </c>
      <c r="AM37">
        <v>346.33328899999998</v>
      </c>
      <c r="AN37">
        <v>324.68745840000003</v>
      </c>
      <c r="AO37">
        <v>304.39449230000002</v>
      </c>
      <c r="AP37">
        <v>285.36983650000002</v>
      </c>
      <c r="AQ37">
        <v>267.53422169999999</v>
      </c>
      <c r="AR37">
        <v>249.69860689999999</v>
      </c>
      <c r="AS37">
        <v>233.05203309999999</v>
      </c>
      <c r="AT37">
        <v>217.51523090000001</v>
      </c>
      <c r="AU37">
        <v>203.01421550000001</v>
      </c>
      <c r="AV37">
        <v>189.47993450000001</v>
      </c>
      <c r="AW37">
        <v>176.8479389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2.4354246900000001E-2</v>
      </c>
      <c r="G38">
        <v>6.3840981899999996E-2</v>
      </c>
      <c r="H38">
        <v>0.1416332662</v>
      </c>
      <c r="I38">
        <v>0.26370667199999998</v>
      </c>
      <c r="J38">
        <v>0.4542371637</v>
      </c>
      <c r="K38">
        <v>0.7000344369</v>
      </c>
      <c r="L38">
        <v>1.0454014620000001</v>
      </c>
      <c r="M38">
        <v>1.571571735</v>
      </c>
      <c r="N38">
        <v>2.2621376369999999</v>
      </c>
      <c r="O38">
        <v>3.2809196319999998</v>
      </c>
      <c r="P38">
        <v>4.1181934519999999</v>
      </c>
      <c r="Q38">
        <v>5.3886071790000001</v>
      </c>
      <c r="R38">
        <v>7.2596341549999996</v>
      </c>
      <c r="S38">
        <v>9.38989312</v>
      </c>
      <c r="T38">
        <v>12.006645499999999</v>
      </c>
      <c r="U38">
        <v>17.427303949999999</v>
      </c>
      <c r="V38">
        <v>25.93622113</v>
      </c>
      <c r="W38">
        <v>40.33622948</v>
      </c>
      <c r="X38">
        <v>59.355981159999999</v>
      </c>
      <c r="Y38">
        <v>78.817330679999998</v>
      </c>
      <c r="Z38">
        <v>103.2489286</v>
      </c>
      <c r="AA38">
        <v>136.64203599999999</v>
      </c>
      <c r="AB38">
        <v>180.53422739999999</v>
      </c>
      <c r="AC38">
        <v>235.39646149999999</v>
      </c>
      <c r="AD38">
        <v>299.69767350000001</v>
      </c>
      <c r="AE38">
        <v>371.73927730000003</v>
      </c>
      <c r="AF38">
        <v>448.92307449999998</v>
      </c>
      <c r="AG38">
        <v>528.82736880000004</v>
      </c>
      <c r="AH38">
        <v>609.62398140000005</v>
      </c>
      <c r="AI38">
        <v>693.68963599999995</v>
      </c>
      <c r="AJ38">
        <v>778.90658350000001</v>
      </c>
      <c r="AK38">
        <v>864.15104480000002</v>
      </c>
      <c r="AL38">
        <v>948.83506369999998</v>
      </c>
      <c r="AM38">
        <v>1032.6087709999999</v>
      </c>
      <c r="AN38">
        <v>1113.902611</v>
      </c>
      <c r="AO38">
        <v>1192.7594730000001</v>
      </c>
      <c r="AP38">
        <v>1269.4422489999999</v>
      </c>
      <c r="AQ38">
        <v>1344.115098</v>
      </c>
      <c r="AR38">
        <v>1431.1008139999999</v>
      </c>
      <c r="AS38">
        <v>1517.011585</v>
      </c>
      <c r="AT38">
        <v>1601.1430929999999</v>
      </c>
      <c r="AU38">
        <v>1683.2315430000001</v>
      </c>
      <c r="AV38">
        <v>1763.144528</v>
      </c>
      <c r="AW38">
        <v>1837.9879269999999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4.4775076499999997E-2</v>
      </c>
      <c r="G39">
        <v>9.8488468300000007E-2</v>
      </c>
      <c r="H39">
        <v>0.1938795438</v>
      </c>
      <c r="I39">
        <v>0.33429123570000002</v>
      </c>
      <c r="J39">
        <v>0.5405440735</v>
      </c>
      <c r="K39">
        <v>0.79681128339999996</v>
      </c>
      <c r="L39">
        <v>1.143383547</v>
      </c>
      <c r="M39">
        <v>1.6470021029999999</v>
      </c>
      <c r="N39">
        <v>2.2893892839999999</v>
      </c>
      <c r="O39">
        <v>3.216537347</v>
      </c>
      <c r="P39">
        <v>4.1236294149999999</v>
      </c>
      <c r="Q39">
        <v>5.4271984460000002</v>
      </c>
      <c r="R39">
        <v>7.2570449290000001</v>
      </c>
      <c r="S39">
        <v>9.2596750290000003</v>
      </c>
      <c r="T39">
        <v>11.6317453</v>
      </c>
      <c r="U39">
        <v>15.89913335</v>
      </c>
      <c r="V39">
        <v>22.257039689999999</v>
      </c>
      <c r="W39">
        <v>32.959530600000001</v>
      </c>
      <c r="X39">
        <v>46.941802109999998</v>
      </c>
      <c r="Y39">
        <v>61.015886459999997</v>
      </c>
      <c r="Z39">
        <v>78.44972147</v>
      </c>
      <c r="AA39">
        <v>101.99799</v>
      </c>
      <c r="AB39">
        <v>132.58014360000001</v>
      </c>
      <c r="AC39">
        <v>170.34088740000001</v>
      </c>
      <c r="AD39">
        <v>214.0435913</v>
      </c>
      <c r="AE39">
        <v>262.37865099999999</v>
      </c>
      <c r="AF39">
        <v>313.4755869</v>
      </c>
      <c r="AG39">
        <v>365.6429569</v>
      </c>
      <c r="AH39">
        <v>417.63554449999998</v>
      </c>
      <c r="AI39">
        <v>470.98131069999999</v>
      </c>
      <c r="AJ39">
        <v>524.27115860000004</v>
      </c>
      <c r="AK39">
        <v>576.76980419999995</v>
      </c>
      <c r="AL39">
        <v>628.09999830000004</v>
      </c>
      <c r="AM39">
        <v>678.04191830000002</v>
      </c>
      <c r="AN39">
        <v>725.80117010000004</v>
      </c>
      <c r="AO39">
        <v>771.42185629999994</v>
      </c>
      <c r="AP39">
        <v>815.07970439999997</v>
      </c>
      <c r="AQ39">
        <v>856.88576090000004</v>
      </c>
      <c r="AR39">
        <v>902.10024299999998</v>
      </c>
      <c r="AS39">
        <v>946.0710259</v>
      </c>
      <c r="AT39">
        <v>988.3842803</v>
      </c>
      <c r="AU39">
        <v>1028.886714</v>
      </c>
      <c r="AV39">
        <v>1067.5036250000001</v>
      </c>
      <c r="AW39">
        <v>1102.6315770000001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0.1659777603</v>
      </c>
      <c r="G40">
        <v>0.32839430479999998</v>
      </c>
      <c r="H40">
        <v>0.58979679269999996</v>
      </c>
      <c r="I40">
        <v>0.94812898329999995</v>
      </c>
      <c r="J40">
        <v>1.435669917</v>
      </c>
      <c r="K40">
        <v>2.0103659679999999</v>
      </c>
      <c r="L40">
        <v>2.7436315169999999</v>
      </c>
      <c r="M40">
        <v>3.727887919</v>
      </c>
      <c r="N40">
        <v>4.9195040570000002</v>
      </c>
      <c r="O40">
        <v>6.5679297759999997</v>
      </c>
      <c r="P40">
        <v>8.7137690990000003</v>
      </c>
      <c r="Q40">
        <v>11.56907069</v>
      </c>
      <c r="R40">
        <v>15.282311869999999</v>
      </c>
      <c r="S40">
        <v>19.07262222</v>
      </c>
      <c r="T40">
        <v>23.257721759999999</v>
      </c>
      <c r="U40">
        <v>28.619547520000001</v>
      </c>
      <c r="V40">
        <v>35.476462949999998</v>
      </c>
      <c r="W40">
        <v>46.899681639999997</v>
      </c>
      <c r="X40">
        <v>61.365908830000002</v>
      </c>
      <c r="Y40">
        <v>75.201849190000004</v>
      </c>
      <c r="Z40">
        <v>91.662674330000002</v>
      </c>
      <c r="AA40">
        <v>113.1285372</v>
      </c>
      <c r="AB40">
        <v>140.00538850000001</v>
      </c>
      <c r="AC40">
        <v>171.9529086</v>
      </c>
      <c r="AD40">
        <v>207.47393389999999</v>
      </c>
      <c r="AE40">
        <v>245.1484738</v>
      </c>
      <c r="AF40">
        <v>283.24789349999998</v>
      </c>
      <c r="AG40">
        <v>320.35076950000001</v>
      </c>
      <c r="AH40">
        <v>355.50964679999998</v>
      </c>
      <c r="AI40">
        <v>389.8450593</v>
      </c>
      <c r="AJ40">
        <v>422.35442460000002</v>
      </c>
      <c r="AK40">
        <v>452.57683350000002</v>
      </c>
      <c r="AL40">
        <v>480.32520219999998</v>
      </c>
      <c r="AM40">
        <v>505.52750750000001</v>
      </c>
      <c r="AN40">
        <v>528.13430340000002</v>
      </c>
      <c r="AO40">
        <v>548.24986799999999</v>
      </c>
      <c r="AP40">
        <v>566.04664809999997</v>
      </c>
      <c r="AQ40">
        <v>581.64932009999995</v>
      </c>
      <c r="AR40">
        <v>591.8200971</v>
      </c>
      <c r="AS40">
        <v>600.44891640000003</v>
      </c>
      <c r="AT40">
        <v>607.36254699999995</v>
      </c>
      <c r="AU40">
        <v>612.52134679999995</v>
      </c>
      <c r="AV40">
        <v>615.92706880000003</v>
      </c>
      <c r="AW40">
        <v>616.97103870000001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3.8528693459999999</v>
      </c>
      <c r="G41">
        <v>7.5170040450000002</v>
      </c>
      <c r="H41">
        <v>13.321804119999999</v>
      </c>
      <c r="I41">
        <v>21.18157205</v>
      </c>
      <c r="J41">
        <v>31.725298349999999</v>
      </c>
      <c r="K41">
        <v>44.027054640000003</v>
      </c>
      <c r="L41">
        <v>59.538349510000003</v>
      </c>
      <c r="M41">
        <v>80.007958090000002</v>
      </c>
      <c r="N41">
        <v>104.50189899999999</v>
      </c>
      <c r="O41">
        <v>138.0583288</v>
      </c>
      <c r="P41">
        <v>184.465676</v>
      </c>
      <c r="Q41">
        <v>245.30097839999999</v>
      </c>
      <c r="R41">
        <v>323.17341449999998</v>
      </c>
      <c r="S41">
        <v>401.45536490000001</v>
      </c>
      <c r="T41">
        <v>486.50305559999998</v>
      </c>
      <c r="U41">
        <v>586.33676700000001</v>
      </c>
      <c r="V41">
        <v>709.11993280000002</v>
      </c>
      <c r="W41">
        <v>913.97745320000001</v>
      </c>
      <c r="X41">
        <v>1172.02169</v>
      </c>
      <c r="Y41">
        <v>1416.213436</v>
      </c>
      <c r="Z41">
        <v>1704.948083</v>
      </c>
      <c r="AA41">
        <v>2080.0397720000001</v>
      </c>
      <c r="AB41">
        <v>2548.040692</v>
      </c>
      <c r="AC41">
        <v>3102.6553560000002</v>
      </c>
      <c r="AD41">
        <v>3717.7781519999999</v>
      </c>
      <c r="AE41">
        <v>4369.1516879999999</v>
      </c>
      <c r="AF41">
        <v>5027.4862940000003</v>
      </c>
      <c r="AG41">
        <v>5669.0351490000003</v>
      </c>
      <c r="AH41">
        <v>6278.3312900000001</v>
      </c>
      <c r="AI41">
        <v>6876.0037899999998</v>
      </c>
      <c r="AJ41">
        <v>7445.5412470000001</v>
      </c>
      <c r="AK41">
        <v>7979.7712369999999</v>
      </c>
      <c r="AL41">
        <v>8476.2126559999997</v>
      </c>
      <c r="AM41">
        <v>8934.3243689999999</v>
      </c>
      <c r="AN41">
        <v>9352.3011409999999</v>
      </c>
      <c r="AO41">
        <v>9732.2664019999902</v>
      </c>
      <c r="AP41">
        <v>10077.574570000001</v>
      </c>
      <c r="AQ41">
        <v>10390.72329</v>
      </c>
      <c r="AR41">
        <v>10654.90453</v>
      </c>
      <c r="AS41">
        <v>10900.148870000001</v>
      </c>
      <c r="AT41">
        <v>11123.299849999999</v>
      </c>
      <c r="AU41">
        <v>11323.707909999999</v>
      </c>
      <c r="AV41">
        <v>11501.47206</v>
      </c>
      <c r="AW41">
        <v>11643.55618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1.5148427659999999</v>
      </c>
      <c r="G42">
        <v>2.9466391999999999</v>
      </c>
      <c r="H42">
        <v>5.2066558240000003</v>
      </c>
      <c r="I42">
        <v>8.2576559659999997</v>
      </c>
      <c r="J42">
        <v>12.33597219</v>
      </c>
      <c r="K42">
        <v>17.08152801</v>
      </c>
      <c r="L42" s="39">
        <v>23.045946239999999</v>
      </c>
      <c r="M42" s="39">
        <v>30.878693169999998</v>
      </c>
      <c r="N42" s="39">
        <v>40.218266749999998</v>
      </c>
      <c r="O42" s="39">
        <v>52.973928260000001</v>
      </c>
      <c r="P42" s="39">
        <v>70.925009729999999</v>
      </c>
      <c r="Q42" s="39">
        <v>94.363145250000002</v>
      </c>
      <c r="R42">
        <v>124.23220190000001</v>
      </c>
      <c r="S42">
        <v>154.12289799999999</v>
      </c>
      <c r="T42">
        <v>186.43289830000001</v>
      </c>
      <c r="U42">
        <v>223.0939405</v>
      </c>
      <c r="V42">
        <v>267.20775650000002</v>
      </c>
      <c r="W42">
        <v>340.71305849999999</v>
      </c>
      <c r="X42">
        <v>432.85059080000002</v>
      </c>
      <c r="Y42">
        <v>519.28949850000004</v>
      </c>
      <c r="Z42">
        <v>620.77970819999996</v>
      </c>
      <c r="AA42">
        <v>751.80594929999995</v>
      </c>
      <c r="AB42">
        <v>914.19606050000004</v>
      </c>
      <c r="AC42">
        <v>1105.2615069999999</v>
      </c>
      <c r="AD42">
        <v>1315.519638</v>
      </c>
      <c r="AE42">
        <v>1536.305112</v>
      </c>
      <c r="AF42">
        <v>1757.4181249999999</v>
      </c>
      <c r="AG42">
        <v>1970.7491970000001</v>
      </c>
      <c r="AH42">
        <v>2171.1486329999998</v>
      </c>
      <c r="AI42">
        <v>2365.616532</v>
      </c>
      <c r="AJ42">
        <v>2548.730039</v>
      </c>
      <c r="AK42">
        <v>2718.2496259999998</v>
      </c>
      <c r="AL42">
        <v>2873.517527</v>
      </c>
      <c r="AM42">
        <v>3014.5219740000002</v>
      </c>
      <c r="AN42">
        <v>3141.2449099999999</v>
      </c>
      <c r="AO42">
        <v>3254.5146070000001</v>
      </c>
      <c r="AP42">
        <v>3355.5407850000001</v>
      </c>
      <c r="AQ42">
        <v>3445.243982</v>
      </c>
      <c r="AR42">
        <v>3512.4765819999998</v>
      </c>
      <c r="AS42">
        <v>3573.2484049999998</v>
      </c>
      <c r="AT42">
        <v>3626.6566440000001</v>
      </c>
      <c r="AU42">
        <v>3672.5821860000001</v>
      </c>
      <c r="AV42">
        <v>3711.138833</v>
      </c>
      <c r="AW42">
        <v>3738.4634070000002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1.5498764700000001E-2</v>
      </c>
      <c r="G43">
        <v>1.8000554299999999E-2</v>
      </c>
      <c r="H43">
        <v>1.7010524400000001E-2</v>
      </c>
      <c r="I43">
        <v>1.60749455E-2</v>
      </c>
      <c r="J43">
        <v>1.5190823500000001E-2</v>
      </c>
      <c r="K43">
        <v>1.43553282E-2</v>
      </c>
      <c r="L43">
        <v>1.35657852E-2</v>
      </c>
      <c r="M43">
        <v>1.2819667E-2</v>
      </c>
      <c r="N43">
        <v>1.2114585299999999E-2</v>
      </c>
      <c r="O43">
        <v>1.14482831E-2</v>
      </c>
      <c r="P43">
        <v>1.0875869E-2</v>
      </c>
      <c r="Q43">
        <v>1.0332075499999999E-2</v>
      </c>
      <c r="R43">
        <v>9.8154717399999997E-3</v>
      </c>
      <c r="S43">
        <v>9.3246981499999996E-3</v>
      </c>
      <c r="T43">
        <v>8.8584632500000003E-3</v>
      </c>
      <c r="U43">
        <v>8.3663264000000005E-3</v>
      </c>
      <c r="V43">
        <v>7.8741895500000006E-3</v>
      </c>
      <c r="W43">
        <v>7.4110019300000001E-3</v>
      </c>
      <c r="X43">
        <v>6.97506064E-3</v>
      </c>
      <c r="Y43">
        <v>6.5631476100000002E-3</v>
      </c>
      <c r="Z43">
        <v>6.1740281899999999E-3</v>
      </c>
      <c r="AA43">
        <v>5.8065265099999999E-3</v>
      </c>
      <c r="AB43">
        <v>5.4595229300000003E-3</v>
      </c>
      <c r="AC43">
        <v>5.1319515600000004E-3</v>
      </c>
      <c r="AD43">
        <v>4.8227978500000003E-3</v>
      </c>
      <c r="AE43">
        <v>4.5310963700000003E-3</v>
      </c>
      <c r="AF43">
        <v>4.2559285700000003E-3</v>
      </c>
      <c r="AG43">
        <v>3.9964207300000002E-3</v>
      </c>
      <c r="AH43">
        <v>3.7517419100000001E-3</v>
      </c>
      <c r="AI43">
        <v>3.5211020400000002E-3</v>
      </c>
      <c r="AJ43">
        <v>3.30375006E-3</v>
      </c>
      <c r="AK43">
        <v>3.0989721699999999E-3</v>
      </c>
      <c r="AL43">
        <v>2.9060900800000002E-3</v>
      </c>
      <c r="AM43">
        <v>2.7244594500000002E-3</v>
      </c>
      <c r="AN43">
        <v>2.5541807300000002E-3</v>
      </c>
      <c r="AO43">
        <v>2.3945444400000002E-3</v>
      </c>
      <c r="AP43">
        <v>2.2448854099999999E-3</v>
      </c>
      <c r="AQ43">
        <v>2.1045800700000001E-3</v>
      </c>
      <c r="AR43">
        <v>1.9642747299999999E-3</v>
      </c>
      <c r="AS43">
        <v>1.8333230900000001E-3</v>
      </c>
      <c r="AT43">
        <v>1.71110155E-3</v>
      </c>
      <c r="AU43">
        <v>1.5970281099999999E-3</v>
      </c>
      <c r="AV43">
        <v>1.4905595699999999E-3</v>
      </c>
      <c r="AW43">
        <v>1.39118893E-3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0.24976131560000001</v>
      </c>
      <c r="G44">
        <v>0.47664475080000002</v>
      </c>
      <c r="H44">
        <v>0.82653168970000002</v>
      </c>
      <c r="I44">
        <v>1.2900522619999999</v>
      </c>
      <c r="J44">
        <v>1.895890077</v>
      </c>
      <c r="K44">
        <v>2.589049648</v>
      </c>
      <c r="L44">
        <v>3.4428686659999999</v>
      </c>
      <c r="M44">
        <v>4.5306977389999998</v>
      </c>
      <c r="N44">
        <v>5.7997865720000004</v>
      </c>
      <c r="O44">
        <v>7.500783481</v>
      </c>
      <c r="P44">
        <v>10.167480810000001</v>
      </c>
      <c r="Q44">
        <v>13.56428174</v>
      </c>
      <c r="R44">
        <v>17.77575152</v>
      </c>
      <c r="S44">
        <v>21.87413132</v>
      </c>
      <c r="T44">
        <v>26.168114889999998</v>
      </c>
      <c r="U44">
        <v>30.120436949999998</v>
      </c>
      <c r="V44">
        <v>34.291647359999999</v>
      </c>
      <c r="W44">
        <v>41.256396129999999</v>
      </c>
      <c r="X44">
        <v>49.780389079999999</v>
      </c>
      <c r="Y44">
        <v>57.398445600000002</v>
      </c>
      <c r="Z44">
        <v>66.035460670000006</v>
      </c>
      <c r="AA44">
        <v>76.87669357</v>
      </c>
      <c r="AB44">
        <v>89.91024401</v>
      </c>
      <c r="AC44">
        <v>104.7519425</v>
      </c>
      <c r="AD44">
        <v>120.5118069</v>
      </c>
      <c r="AE44">
        <v>136.444187</v>
      </c>
      <c r="AF44">
        <v>151.7582203</v>
      </c>
      <c r="AG44">
        <v>165.8882097</v>
      </c>
      <c r="AH44">
        <v>178.53100860000001</v>
      </c>
      <c r="AI44">
        <v>190.2518556</v>
      </c>
      <c r="AJ44">
        <v>200.7410476</v>
      </c>
      <c r="AK44">
        <v>209.92132430000001</v>
      </c>
      <c r="AL44">
        <v>217.8230628</v>
      </c>
      <c r="AM44">
        <v>224.51529579999999</v>
      </c>
      <c r="AN44">
        <v>230.13369950000001</v>
      </c>
      <c r="AO44">
        <v>234.77469719999999</v>
      </c>
      <c r="AP44">
        <v>238.55251279999999</v>
      </c>
      <c r="AQ44">
        <v>241.55840939999999</v>
      </c>
      <c r="AR44">
        <v>242.43976259999999</v>
      </c>
      <c r="AS44">
        <v>243.01325069999999</v>
      </c>
      <c r="AT44">
        <v>243.24179380000001</v>
      </c>
      <c r="AU44">
        <v>243.13184889999999</v>
      </c>
      <c r="AV44">
        <v>242.70148330000001</v>
      </c>
      <c r="AW44">
        <v>241.74641270000001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32682.510920000001</v>
      </c>
      <c r="G46">
        <v>33303.345699999998</v>
      </c>
      <c r="H46">
        <v>34122.547630000001</v>
      </c>
      <c r="I46">
        <v>34831.545960000003</v>
      </c>
      <c r="J46">
        <v>35440.745990000003</v>
      </c>
      <c r="K46">
        <v>35664.09431</v>
      </c>
      <c r="L46">
        <v>35748.943070000001</v>
      </c>
      <c r="M46">
        <v>35825.687230000003</v>
      </c>
      <c r="N46">
        <v>35751.304250000001</v>
      </c>
      <c r="O46">
        <v>35766.89157</v>
      </c>
      <c r="P46">
        <v>36038.67974</v>
      </c>
      <c r="Q46">
        <v>36333.262540000003</v>
      </c>
      <c r="R46">
        <v>36618.753669999998</v>
      </c>
      <c r="S46">
        <v>36515.387459999998</v>
      </c>
      <c r="T46">
        <v>36210.220759999997</v>
      </c>
      <c r="U46">
        <v>35674.052600000003</v>
      </c>
      <c r="V46">
        <v>35055.781439999999</v>
      </c>
      <c r="W46">
        <v>34881.633329999997</v>
      </c>
      <c r="X46">
        <v>34794.200400000002</v>
      </c>
      <c r="Y46">
        <v>34261.828439999997</v>
      </c>
      <c r="Z46">
        <v>33485.403870000002</v>
      </c>
      <c r="AA46">
        <v>32499.363969999999</v>
      </c>
      <c r="AB46">
        <v>31323.211869999999</v>
      </c>
      <c r="AC46">
        <v>29986.047930000001</v>
      </c>
      <c r="AD46">
        <v>28530.539430000001</v>
      </c>
      <c r="AE46">
        <v>27015.544569999998</v>
      </c>
      <c r="AF46">
        <v>25492.949430000001</v>
      </c>
      <c r="AG46">
        <v>24001.335040000002</v>
      </c>
      <c r="AH46">
        <v>22564.22639</v>
      </c>
      <c r="AI46">
        <v>21193.92107</v>
      </c>
      <c r="AJ46">
        <v>19894.22193</v>
      </c>
      <c r="AK46">
        <v>18665.41921</v>
      </c>
      <c r="AL46">
        <v>17505.827239999999</v>
      </c>
      <c r="AM46" s="39">
        <v>16412.788079999998</v>
      </c>
      <c r="AN46" s="39">
        <v>15387.520979999999</v>
      </c>
      <c r="AO46" s="39">
        <v>14426.06415</v>
      </c>
      <c r="AP46" s="39">
        <v>13524.56546</v>
      </c>
      <c r="AQ46" s="39">
        <v>12679.344639999999</v>
      </c>
      <c r="AR46" s="39">
        <v>11834.08807</v>
      </c>
      <c r="AS46" s="39">
        <v>11045.1654</v>
      </c>
      <c r="AT46" s="39">
        <v>10308.82927</v>
      </c>
      <c r="AU46" s="39">
        <v>9621.57807399999</v>
      </c>
      <c r="AV46" s="39">
        <v>8980.1415629999901</v>
      </c>
      <c r="AW46" s="39">
        <v>8381.4664479999901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5.8680792759999996</v>
      </c>
      <c r="G47" s="39">
        <v>11.449012310000001</v>
      </c>
      <c r="H47">
        <v>20.297311759999999</v>
      </c>
      <c r="I47">
        <v>32.291482119999998</v>
      </c>
      <c r="J47">
        <v>48.402802600000001</v>
      </c>
      <c r="K47">
        <v>67.219199309999894</v>
      </c>
      <c r="L47">
        <v>90.973146720000003</v>
      </c>
      <c r="M47">
        <v>122.3766304</v>
      </c>
      <c r="N47">
        <v>160.0030979</v>
      </c>
      <c r="O47">
        <v>211.60987560000001</v>
      </c>
      <c r="P47" s="39">
        <v>282.52463440000002</v>
      </c>
      <c r="Q47" s="39">
        <v>375.62361379999999</v>
      </c>
      <c r="R47" s="39">
        <v>494.99017429999998</v>
      </c>
      <c r="S47" s="39">
        <v>615.18390920000002</v>
      </c>
      <c r="T47" s="39">
        <v>746.00903989999995</v>
      </c>
      <c r="U47" s="39">
        <v>901.50549560000002</v>
      </c>
      <c r="V47" s="39">
        <v>1094.2969350000001</v>
      </c>
      <c r="W47" s="39">
        <v>1416.14976</v>
      </c>
      <c r="X47" s="39">
        <v>1822.323337</v>
      </c>
      <c r="Y47" s="39">
        <v>2207.94301</v>
      </c>
      <c r="Z47" s="39">
        <v>2665.1307499999998</v>
      </c>
      <c r="AA47" s="39">
        <v>3260.4967839999999</v>
      </c>
      <c r="AB47" s="39">
        <v>4005.2722159999998</v>
      </c>
      <c r="AC47" s="39">
        <v>4890.3641950000001</v>
      </c>
      <c r="AD47" s="39">
        <v>5875.0296189999999</v>
      </c>
      <c r="AE47" s="39">
        <v>6921.1719210000001</v>
      </c>
      <c r="AF47" s="39">
        <v>7982.313451</v>
      </c>
      <c r="AG47" s="39">
        <v>9020.4976470000001</v>
      </c>
      <c r="AH47" s="39">
        <v>10010.78386</v>
      </c>
      <c r="AI47">
        <v>10986.3917</v>
      </c>
      <c r="AJ47">
        <v>11920.5478</v>
      </c>
      <c r="AK47">
        <v>12801.44297</v>
      </c>
      <c r="AL47">
        <v>13624.816419999999</v>
      </c>
      <c r="AM47">
        <v>14389.54256</v>
      </c>
      <c r="AN47">
        <v>15091.52039</v>
      </c>
      <c r="AO47">
        <v>15733.989299999999</v>
      </c>
      <c r="AP47">
        <v>16322.238719999999</v>
      </c>
      <c r="AQ47">
        <v>16860.177970000001</v>
      </c>
      <c r="AR47">
        <v>17334.843990000001</v>
      </c>
      <c r="AS47">
        <v>17779.943889999999</v>
      </c>
      <c r="AT47">
        <v>18190.089919999999</v>
      </c>
      <c r="AU47">
        <v>18564.063139999998</v>
      </c>
      <c r="AV47">
        <v>18901.889090000001</v>
      </c>
      <c r="AW47">
        <v>19181.357940000002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2.9655530699999998E-2</v>
      </c>
      <c r="G48" s="39">
        <v>7.7959456299999896E-2</v>
      </c>
      <c r="H48">
        <v>0.1211946577</v>
      </c>
      <c r="I48">
        <v>0.1681683766</v>
      </c>
      <c r="J48">
        <v>0.22969017559999999</v>
      </c>
      <c r="K48" s="39">
        <v>0.2905203858</v>
      </c>
      <c r="L48" s="39">
        <v>0.34570321949999999</v>
      </c>
      <c r="M48" s="39">
        <v>0.39883114870000003</v>
      </c>
      <c r="N48" s="39">
        <v>0.43188859979999999</v>
      </c>
      <c r="O48" s="39">
        <v>0.46131053690000001</v>
      </c>
      <c r="P48" s="39">
        <v>0.4865564845</v>
      </c>
      <c r="Q48" s="39">
        <v>0.53400079190000005</v>
      </c>
      <c r="R48" s="39">
        <v>0.58217645689999997</v>
      </c>
      <c r="S48" s="39">
        <v>0.64125909150000004</v>
      </c>
      <c r="T48" s="39">
        <v>0.68522105160000002</v>
      </c>
      <c r="U48" s="39">
        <v>0.75254407030000003</v>
      </c>
      <c r="V48" s="39">
        <v>0.83350247879999995</v>
      </c>
      <c r="W48" s="39">
        <v>0.95819701479999997</v>
      </c>
      <c r="X48" s="39">
        <v>1.098362992</v>
      </c>
      <c r="Y48" s="39">
        <v>1.194822311</v>
      </c>
      <c r="Z48" s="39">
        <v>1.263590472</v>
      </c>
      <c r="AA48" s="39">
        <v>1.3055131129999999</v>
      </c>
      <c r="AB48" s="39">
        <v>1.3206617279999999</v>
      </c>
      <c r="AC48" s="39">
        <v>1.3102805209999999</v>
      </c>
      <c r="AD48" s="39">
        <v>1.2776064620000001</v>
      </c>
      <c r="AE48" s="39">
        <v>1.2291243249999999</v>
      </c>
      <c r="AF48" s="39">
        <v>1.1711937939999999</v>
      </c>
      <c r="AG48" s="39">
        <v>1.10898629</v>
      </c>
      <c r="AH48" s="39">
        <v>1.0459923339999999</v>
      </c>
      <c r="AI48" s="39">
        <v>0.98432045850000005</v>
      </c>
      <c r="AJ48" s="39">
        <v>0.92493917059999997</v>
      </c>
      <c r="AK48" s="39">
        <v>0.8683220827</v>
      </c>
      <c r="AL48" s="39">
        <v>0.81464407179999998</v>
      </c>
      <c r="AM48" s="39">
        <v>0.76391663430000001</v>
      </c>
      <c r="AN48">
        <v>0.71626728920000005</v>
      </c>
      <c r="AO48">
        <v>0.67154913240000003</v>
      </c>
      <c r="AP48">
        <v>0.62960200070000005</v>
      </c>
      <c r="AQ48">
        <v>0.59026442300000004</v>
      </c>
      <c r="AR48">
        <v>0.55092041059999997</v>
      </c>
      <c r="AS48">
        <v>0.51419595890000003</v>
      </c>
      <c r="AT48">
        <v>0.47991805980000002</v>
      </c>
      <c r="AU48">
        <v>0.44792445829999999</v>
      </c>
      <c r="AV48">
        <v>0.4180633051</v>
      </c>
      <c r="AW48">
        <v>0.39019265759999999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2446.6775899999998</v>
      </c>
      <c r="G49" s="39">
        <v>2424.2765530000001</v>
      </c>
      <c r="H49">
        <v>2660.3639440000002</v>
      </c>
      <c r="I49">
        <v>2598.8489709999999</v>
      </c>
      <c r="J49">
        <v>2542.822412</v>
      </c>
      <c r="K49" s="39">
        <v>2194.0678939999998</v>
      </c>
      <c r="L49" s="39">
        <v>2073.8249529999998</v>
      </c>
      <c r="M49" s="39">
        <v>2079.3430400000002</v>
      </c>
      <c r="N49" s="39">
        <v>1940.3869999999999</v>
      </c>
      <c r="O49" s="39">
        <v>2042.316</v>
      </c>
      <c r="P49" s="39">
        <v>2141.6280000000002</v>
      </c>
      <c r="Q49" s="39">
        <v>2203.7420000000002</v>
      </c>
      <c r="R49" s="39">
        <v>2240.3020000000001</v>
      </c>
      <c r="S49" s="39">
        <v>1872.514715</v>
      </c>
      <c r="T49" s="39">
        <v>1682.186995</v>
      </c>
      <c r="U49" s="39">
        <v>1672.452172</v>
      </c>
      <c r="V49" s="39">
        <v>1726.0237030000001</v>
      </c>
      <c r="W49" s="39">
        <v>2274.1799080000001</v>
      </c>
      <c r="X49" s="39">
        <v>2453.9043569999999</v>
      </c>
      <c r="Y49" s="39">
        <v>2015.640848</v>
      </c>
      <c r="Z49" s="39">
        <v>1843.0025840000001</v>
      </c>
      <c r="AA49" s="39">
        <v>1761.143673</v>
      </c>
      <c r="AB49" s="39">
        <v>1705.6668</v>
      </c>
      <c r="AC49" s="39">
        <v>1667.6370890000001</v>
      </c>
      <c r="AD49" s="39">
        <v>1630.1456029999999</v>
      </c>
      <c r="AE49" s="39">
        <v>1612.1294439999999</v>
      </c>
      <c r="AF49" s="39">
        <v>1599.480591</v>
      </c>
      <c r="AG49" s="39">
        <v>1587.7443720000001</v>
      </c>
      <c r="AH49" s="39">
        <v>1574.9224160000001</v>
      </c>
      <c r="AI49" s="39">
        <v>1607.864628</v>
      </c>
      <c r="AJ49" s="39">
        <v>1620.896027</v>
      </c>
      <c r="AK49" s="39">
        <v>1624.0822969999999</v>
      </c>
      <c r="AL49" s="39">
        <v>1622.2998709999999</v>
      </c>
      <c r="AM49" s="39">
        <v>1617.352216</v>
      </c>
      <c r="AN49">
        <v>1601.8563919999999</v>
      </c>
      <c r="AO49">
        <v>1585.952166</v>
      </c>
      <c r="AP49">
        <v>1571.754066</v>
      </c>
      <c r="AQ49">
        <v>1558.1436940000001</v>
      </c>
      <c r="AR49">
        <v>1598.7109579999999</v>
      </c>
      <c r="AS49">
        <v>1600.772702</v>
      </c>
      <c r="AT49">
        <v>1595.4838520000001</v>
      </c>
      <c r="AU49">
        <v>1586.6499739999999</v>
      </c>
      <c r="AV49">
        <v>1575.432182</v>
      </c>
      <c r="AW49">
        <v>1539.5957780000001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2370.8185480000002</v>
      </c>
      <c r="F50" s="39">
        <v>2443.088538</v>
      </c>
      <c r="G50" s="39">
        <v>2418.3728759999999</v>
      </c>
      <c r="H50">
        <v>2650.885949</v>
      </c>
      <c r="I50">
        <v>2585.7384480000001</v>
      </c>
      <c r="J50">
        <v>2524.9350599999998</v>
      </c>
      <c r="K50" s="39">
        <v>2172.5893430000001</v>
      </c>
      <c r="L50" s="39">
        <v>2046.3739499999999</v>
      </c>
      <c r="M50" s="39">
        <v>2042.9360340000001</v>
      </c>
      <c r="N50" s="39">
        <v>1896.029818</v>
      </c>
      <c r="O50" s="39">
        <v>1981.909052</v>
      </c>
      <c r="P50" s="39">
        <v>2060.1327470000001</v>
      </c>
      <c r="Q50" s="39">
        <v>2096.5167889999998</v>
      </c>
      <c r="R50" s="39">
        <v>2102.1542589999999</v>
      </c>
      <c r="S50" s="39">
        <v>1727.5714720000001</v>
      </c>
      <c r="T50" s="39">
        <v>1520.6026690000001</v>
      </c>
      <c r="U50" s="39">
        <v>1475.510769</v>
      </c>
      <c r="V50" s="39">
        <v>1480.2025289999999</v>
      </c>
      <c r="W50" s="39">
        <v>1887.956674</v>
      </c>
      <c r="X50" s="39">
        <v>1964.4278529999999</v>
      </c>
      <c r="Y50" s="39">
        <v>1522.403656</v>
      </c>
      <c r="Z50" s="39">
        <v>1254.909132</v>
      </c>
      <c r="AA50" s="39">
        <v>1007.138903</v>
      </c>
      <c r="AB50" s="39">
        <v>766.04096300000003</v>
      </c>
      <c r="AC50" s="39">
        <v>542.22877700000004</v>
      </c>
      <c r="AD50" s="39">
        <v>350.8799257</v>
      </c>
      <c r="AE50" s="39">
        <v>210.64260959999999</v>
      </c>
      <c r="AF50" s="39">
        <v>118.02497700000001</v>
      </c>
      <c r="AG50" s="39">
        <v>62.83374602</v>
      </c>
      <c r="AH50" s="39">
        <v>32.360840779999997</v>
      </c>
      <c r="AI50" s="39">
        <v>16.839739349999999</v>
      </c>
      <c r="AJ50" s="39">
        <v>8.5675993120000005</v>
      </c>
      <c r="AK50" s="39">
        <v>4.3102029970000002</v>
      </c>
      <c r="AL50" s="39">
        <v>2.1561148550000002</v>
      </c>
      <c r="AM50" s="39">
        <v>1.0750464420000001</v>
      </c>
      <c r="AN50" s="39">
        <v>0.53215246999999999</v>
      </c>
      <c r="AO50" s="39">
        <v>0.26323298160000003</v>
      </c>
      <c r="AP50" s="39">
        <v>0.13031468369999999</v>
      </c>
      <c r="AQ50" s="39">
        <v>6.4525664499999996E-2</v>
      </c>
      <c r="AR50" s="39">
        <v>3.3068003200000001E-2</v>
      </c>
      <c r="AS50" s="39">
        <v>1.65370299E-2</v>
      </c>
      <c r="AT50" s="39">
        <v>8.2317041299999998E-3</v>
      </c>
      <c r="AU50" s="39">
        <v>4.0881705899999997E-3</v>
      </c>
      <c r="AV50">
        <v>2.0271209599999999E-3</v>
      </c>
      <c r="AW50" s="39">
        <v>9.8923707999999905E-4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1.1860022750000001</v>
      </c>
      <c r="F51" s="39">
        <v>6.9402384890000004</v>
      </c>
      <c r="G51" s="39">
        <v>43.797998270000001</v>
      </c>
      <c r="H51">
        <v>41.621842110000003</v>
      </c>
      <c r="I51">
        <v>47.046929689999999</v>
      </c>
      <c r="J51">
        <v>62.217705930000001</v>
      </c>
      <c r="K51" s="39">
        <v>64.657915040000006</v>
      </c>
      <c r="L51" s="39">
        <v>62.640754029999997</v>
      </c>
      <c r="M51" s="39">
        <v>63.507266610000002</v>
      </c>
      <c r="N51" s="39">
        <v>48.350584269999999</v>
      </c>
      <c r="O51" s="39">
        <v>46.726375580000003</v>
      </c>
      <c r="P51" s="39">
        <v>42.411872610000003</v>
      </c>
      <c r="Q51" s="39">
        <v>63.16542639</v>
      </c>
      <c r="R51" s="39">
        <v>65.909576860000001</v>
      </c>
      <c r="S51" s="39">
        <v>77.749077330000006</v>
      </c>
      <c r="T51" s="39">
        <v>67.022589859999997</v>
      </c>
      <c r="U51" s="39">
        <v>93.011566740000006</v>
      </c>
      <c r="V51" s="39">
        <v>110.5626292</v>
      </c>
      <c r="W51" s="39">
        <v>153.4117703</v>
      </c>
      <c r="X51" s="39">
        <v>173.5824374</v>
      </c>
      <c r="Y51" s="39">
        <v>142.50174920000001</v>
      </c>
      <c r="Z51" s="39">
        <v>123.3302348</v>
      </c>
      <c r="AA51" s="39">
        <v>103.4870006</v>
      </c>
      <c r="AB51" s="39">
        <v>82.317126920000007</v>
      </c>
      <c r="AC51" s="39">
        <v>60.843556239999998</v>
      </c>
      <c r="AD51" s="39">
        <v>40.876507150000002</v>
      </c>
      <c r="AE51" s="39">
        <v>25.443936310000002</v>
      </c>
      <c r="AF51" s="39">
        <v>14.76975418</v>
      </c>
      <c r="AG51" s="39">
        <v>8.136834597</v>
      </c>
      <c r="AH51" s="39">
        <v>4.3335663240000004</v>
      </c>
      <c r="AI51" s="39">
        <v>2.3253920140000002</v>
      </c>
      <c r="AJ51" s="39">
        <v>1.219106018</v>
      </c>
      <c r="AK51" s="39">
        <v>0.63099718979999997</v>
      </c>
      <c r="AL51" s="39">
        <v>0.32435384449999999</v>
      </c>
      <c r="AM51" s="39">
        <v>0.16602825509999999</v>
      </c>
      <c r="AN51" s="39">
        <v>8.4374725900000003E-2</v>
      </c>
      <c r="AO51" s="39">
        <v>4.2919508500000002E-2</v>
      </c>
      <c r="AP51" s="39">
        <v>2.1827020400000001E-2</v>
      </c>
      <c r="AQ51" s="39">
        <v>1.1093155E-2</v>
      </c>
      <c r="AR51" s="39">
        <v>6.14426399E-3</v>
      </c>
      <c r="AS51" s="39">
        <v>3.1615792299999998E-3</v>
      </c>
      <c r="AT51" s="39">
        <v>1.6194631399999999E-3</v>
      </c>
      <c r="AU51" s="39">
        <v>8.2752346200000004E-4</v>
      </c>
      <c r="AV51">
        <v>4.2209099899999998E-4</v>
      </c>
      <c r="AW51" s="39">
        <v>2.1186593900000001E-4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426.96081909999998</v>
      </c>
      <c r="F52" s="39">
        <v>442.84665699999999</v>
      </c>
      <c r="G52" s="39">
        <v>452.365949</v>
      </c>
      <c r="H52">
        <v>498.96067729999999</v>
      </c>
      <c r="I52">
        <v>486.19555819999999</v>
      </c>
      <c r="J52">
        <v>478.0134802</v>
      </c>
      <c r="K52" s="39">
        <v>413.19574019999999</v>
      </c>
      <c r="L52" s="39">
        <v>390.45246559999998</v>
      </c>
      <c r="M52" s="39">
        <v>391.62502569999998</v>
      </c>
      <c r="N52" s="39">
        <v>367.07671549999998</v>
      </c>
      <c r="O52" s="39">
        <v>384.73992929999997</v>
      </c>
      <c r="P52" s="39">
        <v>394.89376420000002</v>
      </c>
      <c r="Q52" s="39">
        <v>408.35875900000002</v>
      </c>
      <c r="R52" s="39">
        <v>411.61334119999998</v>
      </c>
      <c r="S52" s="39">
        <v>351.19703120000003</v>
      </c>
      <c r="T52" s="39">
        <v>303.3506165</v>
      </c>
      <c r="U52" s="39">
        <v>307.1610417</v>
      </c>
      <c r="V52" s="39">
        <v>312.96860049999998</v>
      </c>
      <c r="W52" s="39">
        <v>400.75265530000001</v>
      </c>
      <c r="X52" s="39">
        <v>418.51508150000001</v>
      </c>
      <c r="Y52" s="39">
        <v>325.98507000000001</v>
      </c>
      <c r="Z52" s="39">
        <v>269.9558705</v>
      </c>
      <c r="AA52" s="39">
        <v>217.60780919999999</v>
      </c>
      <c r="AB52" s="39">
        <v>166.12196170000001</v>
      </c>
      <c r="AC52" s="39">
        <v>117.9530647</v>
      </c>
      <c r="AD52" s="39">
        <v>76.564737019999995</v>
      </c>
      <c r="AE52" s="39">
        <v>46.100727839999998</v>
      </c>
      <c r="AF52" s="39">
        <v>25.900682379999999</v>
      </c>
      <c r="AG52" s="39">
        <v>13.8236667</v>
      </c>
      <c r="AH52" s="39">
        <v>7.1369504849999998</v>
      </c>
      <c r="AI52" s="39">
        <v>3.7233244339999998</v>
      </c>
      <c r="AJ52" s="39">
        <v>1.8984716509999999</v>
      </c>
      <c r="AK52" s="39">
        <v>0.95705181880000001</v>
      </c>
      <c r="AL52" s="39">
        <v>0.47968705540000001</v>
      </c>
      <c r="AM52" s="39">
        <v>0.23962210640000001</v>
      </c>
      <c r="AN52" s="39">
        <v>0.1186705</v>
      </c>
      <c r="AO52" s="39">
        <v>5.8700746999999998E-2</v>
      </c>
      <c r="AP52" s="39">
        <v>2.90594767E-2</v>
      </c>
      <c r="AQ52" s="39">
        <v>1.43889307E-2</v>
      </c>
      <c r="AR52" s="39">
        <v>7.4240682800000004E-3</v>
      </c>
      <c r="AS52" s="39">
        <v>3.7072971900000001E-3</v>
      </c>
      <c r="AT52" s="39">
        <v>1.8421305700000001E-3</v>
      </c>
      <c r="AU52" s="39">
        <v>9.1299227400000005E-4</v>
      </c>
      <c r="AV52">
        <v>4.5164918899999999E-4</v>
      </c>
      <c r="AW52" s="39">
        <v>2.1982540800000001E-4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673.64929240000004</v>
      </c>
      <c r="F53" s="39">
        <v>695.07348109999998</v>
      </c>
      <c r="G53" s="39">
        <v>684.62382000000002</v>
      </c>
      <c r="H53">
        <v>752.42887189999999</v>
      </c>
      <c r="I53">
        <v>733.01834110000004</v>
      </c>
      <c r="J53">
        <v>715.24465710000004</v>
      </c>
      <c r="K53" s="39">
        <v>614.86323200000004</v>
      </c>
      <c r="L53" s="39">
        <v>579.22743790000004</v>
      </c>
      <c r="M53" s="39">
        <v>578.82220970000003</v>
      </c>
      <c r="N53" s="39">
        <v>550.2628191</v>
      </c>
      <c r="O53" s="39">
        <v>576.26388320000001</v>
      </c>
      <c r="P53" s="39">
        <v>598.65632840000001</v>
      </c>
      <c r="Q53" s="39">
        <v>609.56262300000003</v>
      </c>
      <c r="R53" s="39">
        <v>613.04205690000003</v>
      </c>
      <c r="S53" s="39">
        <v>509.47142170000001</v>
      </c>
      <c r="T53" s="39">
        <v>446.1577618</v>
      </c>
      <c r="U53" s="39">
        <v>434.8922862</v>
      </c>
      <c r="V53" s="39">
        <v>434.37256059999999</v>
      </c>
      <c r="W53" s="39">
        <v>551.89635150000004</v>
      </c>
      <c r="X53" s="39">
        <v>571.68143220000002</v>
      </c>
      <c r="Y53" s="39">
        <v>441.72432099999997</v>
      </c>
      <c r="Z53" s="39">
        <v>363.1007128</v>
      </c>
      <c r="AA53" s="39">
        <v>290.59521610000002</v>
      </c>
      <c r="AB53" s="39">
        <v>220.31583449999999</v>
      </c>
      <c r="AC53" s="39">
        <v>155.40347779999999</v>
      </c>
      <c r="AD53" s="39">
        <v>100.23952970000001</v>
      </c>
      <c r="AE53" s="39">
        <v>59.974949350000003</v>
      </c>
      <c r="AF53" s="39">
        <v>33.485408380000003</v>
      </c>
      <c r="AG53" s="39">
        <v>17.761099699999999</v>
      </c>
      <c r="AH53" s="39">
        <v>9.1120019550000002</v>
      </c>
      <c r="AI53" s="39">
        <v>4.7238672350000002</v>
      </c>
      <c r="AJ53" s="39">
        <v>2.3939513219999999</v>
      </c>
      <c r="AK53" s="39">
        <v>1.199603413</v>
      </c>
      <c r="AL53" s="39">
        <v>0.59768742640000005</v>
      </c>
      <c r="AM53" s="39">
        <v>0.29679620020000003</v>
      </c>
      <c r="AN53" s="39">
        <v>0.14627663160000001</v>
      </c>
      <c r="AO53" s="39">
        <v>7.2004936399999997E-2</v>
      </c>
      <c r="AP53" s="39">
        <v>3.5471346899999999E-2</v>
      </c>
      <c r="AQ53" s="39">
        <v>1.74762041E-2</v>
      </c>
      <c r="AR53" s="39">
        <v>8.80911266E-3</v>
      </c>
      <c r="AS53" s="39">
        <v>4.3761666999999997E-3</v>
      </c>
      <c r="AT53" s="39">
        <v>2.1631423399999998E-3</v>
      </c>
      <c r="AU53" s="39">
        <v>1.06647753E-3</v>
      </c>
      <c r="AV53">
        <v>5.24809596E-4</v>
      </c>
      <c r="AW53" s="39">
        <v>2.5408222100000002E-4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664.16127419999998</v>
      </c>
      <c r="F54" s="39">
        <v>683.88087499999995</v>
      </c>
      <c r="G54" s="39">
        <v>670.66880920000006</v>
      </c>
      <c r="H54">
        <v>736.95751410000003</v>
      </c>
      <c r="I54">
        <v>717.41009670000005</v>
      </c>
      <c r="J54">
        <v>697.50157730000001</v>
      </c>
      <c r="K54" s="39">
        <v>597.97121800000002</v>
      </c>
      <c r="L54" s="39">
        <v>562.71092959999999</v>
      </c>
      <c r="M54" s="39">
        <v>561.73295599999994</v>
      </c>
      <c r="N54" s="39">
        <v>524.87307080000005</v>
      </c>
      <c r="O54" s="39">
        <v>550.17871979999995</v>
      </c>
      <c r="P54" s="39">
        <v>574.02877590000003</v>
      </c>
      <c r="Q54" s="39">
        <v>577.19383649999997</v>
      </c>
      <c r="R54" s="39">
        <v>582.53502249999997</v>
      </c>
      <c r="S54" s="39">
        <v>472.91238070000003</v>
      </c>
      <c r="T54" s="39">
        <v>425.68160719999997</v>
      </c>
      <c r="U54" s="39">
        <v>406.54092530000003</v>
      </c>
      <c r="V54" s="39">
        <v>401.67306009999999</v>
      </c>
      <c r="W54" s="39">
        <v>507.91228669999998</v>
      </c>
      <c r="X54" s="39">
        <v>523.45333310000001</v>
      </c>
      <c r="Y54" s="39">
        <v>402.606898</v>
      </c>
      <c r="Z54" s="39">
        <v>329.5559576</v>
      </c>
      <c r="AA54" s="39">
        <v>262.67657370000001</v>
      </c>
      <c r="AB54" s="39">
        <v>198.35203329999999</v>
      </c>
      <c r="AC54" s="39">
        <v>139.3668528</v>
      </c>
      <c r="AD54" s="39">
        <v>89.566888680000005</v>
      </c>
      <c r="AE54" s="39">
        <v>53.393306559999999</v>
      </c>
      <c r="AF54" s="39">
        <v>29.702442609999999</v>
      </c>
      <c r="AG54" s="39">
        <v>15.697790060000001</v>
      </c>
      <c r="AH54" s="39">
        <v>8.0240666899999997</v>
      </c>
      <c r="AI54" s="39">
        <v>4.1449997850000004</v>
      </c>
      <c r="AJ54" s="39">
        <v>2.0932767860000001</v>
      </c>
      <c r="AK54" s="39">
        <v>1.0453715320000001</v>
      </c>
      <c r="AL54" s="39">
        <v>0.51910251380000005</v>
      </c>
      <c r="AM54" s="39">
        <v>0.25691923290000002</v>
      </c>
      <c r="AN54" s="39">
        <v>0.12626368490000001</v>
      </c>
      <c r="AO54" s="39">
        <v>6.1973270800000001E-2</v>
      </c>
      <c r="AP54" s="39">
        <v>3.04416619E-2</v>
      </c>
      <c r="AQ54" s="39">
        <v>1.4954903E-2</v>
      </c>
      <c r="AR54" s="39">
        <v>7.4486020300000002E-3</v>
      </c>
      <c r="AS54" s="39">
        <v>3.6894323600000002E-3</v>
      </c>
      <c r="AT54" s="39">
        <v>1.81835864E-3</v>
      </c>
      <c r="AU54" s="39">
        <v>8.9390310700000004E-4</v>
      </c>
      <c r="AV54">
        <v>4.3863733499999998E-4</v>
      </c>
      <c r="AW54" s="39">
        <v>2.1176747000000001E-4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426.96081909999998</v>
      </c>
      <c r="F55" s="39">
        <v>437.12390449999998</v>
      </c>
      <c r="G55" s="39">
        <v>417.54067250000003</v>
      </c>
      <c r="H55">
        <v>457.67119580000002</v>
      </c>
      <c r="I55">
        <v>445.05742650000002</v>
      </c>
      <c r="J55">
        <v>428.69951509999999</v>
      </c>
      <c r="K55" s="39">
        <v>364.96458039999999</v>
      </c>
      <c r="L55" s="39">
        <v>347.63081249999999</v>
      </c>
      <c r="M55" s="39">
        <v>345.84385250000003</v>
      </c>
      <c r="N55" s="39">
        <v>314.26744150000002</v>
      </c>
      <c r="O55" s="39">
        <v>329.91184959999998</v>
      </c>
      <c r="P55" s="39">
        <v>341.2306461</v>
      </c>
      <c r="Q55" s="39">
        <v>336.87461660000002</v>
      </c>
      <c r="R55" s="39">
        <v>333.7617133</v>
      </c>
      <c r="S55" s="39">
        <v>254.6160983</v>
      </c>
      <c r="T55" s="39">
        <v>240.898279</v>
      </c>
      <c r="U55" s="39">
        <v>209.1979235</v>
      </c>
      <c r="V55" s="39">
        <v>200.15072710000001</v>
      </c>
      <c r="W55" s="39">
        <v>249.8894549</v>
      </c>
      <c r="X55" s="39">
        <v>254.1693779</v>
      </c>
      <c r="Y55" s="39">
        <v>193.08168230000001</v>
      </c>
      <c r="Z55" s="39">
        <v>156.2917391</v>
      </c>
      <c r="AA55" s="39">
        <v>123.2632971</v>
      </c>
      <c r="AB55" s="39">
        <v>92.155317510000003</v>
      </c>
      <c r="AC55" s="39">
        <v>64.150099639999894</v>
      </c>
      <c r="AD55" s="39">
        <v>40.873650470000001</v>
      </c>
      <c r="AE55" s="39">
        <v>24.162792079999999</v>
      </c>
      <c r="AF55" s="39">
        <v>13.334410030000001</v>
      </c>
      <c r="AG55" s="39">
        <v>6.993463728</v>
      </c>
      <c r="AH55" s="39">
        <v>3.5481216529999999</v>
      </c>
      <c r="AI55" s="39">
        <v>1.819855612</v>
      </c>
      <c r="AJ55" s="39">
        <v>0.91300639240000003</v>
      </c>
      <c r="AK55" s="39">
        <v>0.45315000519999998</v>
      </c>
      <c r="AL55" s="39">
        <v>0.2237233954</v>
      </c>
      <c r="AM55" s="39">
        <v>0.1101246676</v>
      </c>
      <c r="AN55" s="39">
        <v>5.3898922100000003E-2</v>
      </c>
      <c r="AO55" s="39">
        <v>2.6353494200000001E-2</v>
      </c>
      <c r="AP55" s="39">
        <v>1.2898608299999999E-2</v>
      </c>
      <c r="AQ55" s="39">
        <v>6.31524494E-3</v>
      </c>
      <c r="AR55" s="39">
        <v>3.1031094899999999E-3</v>
      </c>
      <c r="AS55" s="39">
        <v>1.53451228E-3</v>
      </c>
      <c r="AT55" s="39">
        <v>7.5537390300000002E-4</v>
      </c>
      <c r="AU55" s="39">
        <v>3.71053133E-4</v>
      </c>
      <c r="AV55">
        <v>1.82017726E-4</v>
      </c>
      <c r="AW55" s="39">
        <v>8.7888897000000003E-5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142.32027299999999</v>
      </c>
      <c r="F56" s="39">
        <v>143.14613249999999</v>
      </c>
      <c r="G56" s="39">
        <v>125.8150639</v>
      </c>
      <c r="H56">
        <v>136.84400500000001</v>
      </c>
      <c r="I56">
        <v>132.5897937</v>
      </c>
      <c r="J56">
        <v>123.8504688</v>
      </c>
      <c r="K56" s="39">
        <v>102.9816794</v>
      </c>
      <c r="L56" s="39">
        <v>94.418728090000002</v>
      </c>
      <c r="M56" s="39">
        <v>92.766189220000001</v>
      </c>
      <c r="N56" s="39">
        <v>80.680120709999997</v>
      </c>
      <c r="O56" s="39">
        <v>83.913964190000002</v>
      </c>
      <c r="P56" s="39">
        <v>94.223589059999995</v>
      </c>
      <c r="Q56" s="39">
        <v>90.043851290000006</v>
      </c>
      <c r="R56" s="39">
        <v>86.77779305</v>
      </c>
      <c r="S56" s="39">
        <v>58.393749010000001</v>
      </c>
      <c r="T56" s="39">
        <v>37.491814249999997</v>
      </c>
      <c r="U56" s="39">
        <v>24.707025999999999</v>
      </c>
      <c r="V56" s="39">
        <v>20.474951319999999</v>
      </c>
      <c r="W56" s="39">
        <v>24.094155430000001</v>
      </c>
      <c r="X56" s="39">
        <v>23.026190679999999</v>
      </c>
      <c r="Y56" s="39">
        <v>16.503935169999998</v>
      </c>
      <c r="Z56" s="39">
        <v>12.67461671</v>
      </c>
      <c r="AA56" s="39">
        <v>9.5090069009999905</v>
      </c>
      <c r="AB56" s="39">
        <v>6.7786890480000004</v>
      </c>
      <c r="AC56" s="39">
        <v>4.5117258869999999</v>
      </c>
      <c r="AD56" s="39">
        <v>2.7586127770000002</v>
      </c>
      <c r="AE56" s="39">
        <v>1.5668974950000001</v>
      </c>
      <c r="AF56" s="39">
        <v>0.83227944440000001</v>
      </c>
      <c r="AG56" s="39">
        <v>0.4208912299</v>
      </c>
      <c r="AH56" s="39">
        <v>0.20613367120000001</v>
      </c>
      <c r="AI56" s="39">
        <v>0.10230027429999999</v>
      </c>
      <c r="AJ56" s="39">
        <v>4.9787142999999999E-2</v>
      </c>
      <c r="AK56" s="39">
        <v>2.4029037199999999E-2</v>
      </c>
      <c r="AL56" s="39">
        <v>1.1560619499999999E-2</v>
      </c>
      <c r="AM56" s="39">
        <v>5.5559792699999997E-3</v>
      </c>
      <c r="AN56" s="39">
        <v>2.6680056199999999E-3</v>
      </c>
      <c r="AO56" s="39">
        <v>1.2810247199999999E-3</v>
      </c>
      <c r="AP56" s="39">
        <v>6.1656939300000003E-4</v>
      </c>
      <c r="AQ56" s="39">
        <v>2.9722679300000002E-4</v>
      </c>
      <c r="AR56" s="39">
        <v>1.3884671700000001E-4</v>
      </c>
      <c r="AS56" s="39">
        <v>6.8042129200000006E-5</v>
      </c>
      <c r="AT56" s="39">
        <v>3.3235529299999998E-5</v>
      </c>
      <c r="AU56" s="39">
        <v>1.6221077100000002E-5</v>
      </c>
      <c r="AV56" s="39">
        <v>7.9161104200000004E-6</v>
      </c>
      <c r="AW56" s="39">
        <v>3.80714573E-6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35.580068259999997</v>
      </c>
      <c r="F57" s="39">
        <v>34.077249090000002</v>
      </c>
      <c r="G57" s="39">
        <v>23.56056315</v>
      </c>
      <c r="H57">
        <v>26.40184227</v>
      </c>
      <c r="I57">
        <v>24.42030222</v>
      </c>
      <c r="J57">
        <v>19.40765498</v>
      </c>
      <c r="K57" s="39">
        <v>13.95497845</v>
      </c>
      <c r="L57" s="39">
        <v>9.2928223299999999</v>
      </c>
      <c r="M57" s="39">
        <v>8.6385337199999999</v>
      </c>
      <c r="N57" s="39">
        <v>10.519065919999999</v>
      </c>
      <c r="O57" s="39">
        <v>10.17433037</v>
      </c>
      <c r="P57" s="39">
        <v>14.68777126</v>
      </c>
      <c r="Q57" s="39">
        <v>11.317676049999999</v>
      </c>
      <c r="R57" s="39">
        <v>8.5147549859999998</v>
      </c>
      <c r="S57" s="39">
        <v>3.2317137140000001</v>
      </c>
      <c r="T57" s="39">
        <v>0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39">
        <v>0</v>
      </c>
      <c r="AP57" s="39">
        <v>0</v>
      </c>
      <c r="AQ57" s="39">
        <v>0</v>
      </c>
      <c r="AR57">
        <v>0</v>
      </c>
      <c r="AS57">
        <v>0</v>
      </c>
      <c r="AT57">
        <v>0</v>
      </c>
      <c r="AU57">
        <v>0</v>
      </c>
      <c r="AV57" s="39">
        <v>0</v>
      </c>
      <c r="AW57" s="39">
        <v>0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2.1814515330000002</v>
      </c>
      <c r="F58" s="39">
        <v>3.5890525320000002</v>
      </c>
      <c r="G58" s="39">
        <v>5.9036773890000003</v>
      </c>
      <c r="H58">
        <v>9.4779951340000004</v>
      </c>
      <c r="I58">
        <v>13.1105225</v>
      </c>
      <c r="J58">
        <v>17.887352</v>
      </c>
      <c r="K58" s="39">
        <v>21.478550859999999</v>
      </c>
      <c r="L58" s="39">
        <v>27.451003369999999</v>
      </c>
      <c r="M58" s="39">
        <v>36.407006780000003</v>
      </c>
      <c r="N58" s="39">
        <v>44.357182160000001</v>
      </c>
      <c r="O58" s="39">
        <v>60.406948030000002</v>
      </c>
      <c r="P58" s="39">
        <v>81.495252570000005</v>
      </c>
      <c r="Q58" s="39">
        <v>107.2252111</v>
      </c>
      <c r="R58" s="39">
        <v>138.14774120000001</v>
      </c>
      <c r="S58" s="39">
        <v>144.94324359999999</v>
      </c>
      <c r="T58" s="39">
        <v>161.5843261</v>
      </c>
      <c r="U58" s="39">
        <v>196.94140239999999</v>
      </c>
      <c r="V58" s="39">
        <v>245.82117410000001</v>
      </c>
      <c r="W58" s="39">
        <v>386.22323369999998</v>
      </c>
      <c r="X58" s="39">
        <v>489.47650390000001</v>
      </c>
      <c r="Y58" s="39">
        <v>493.23719249999999</v>
      </c>
      <c r="Z58" s="39">
        <v>588.09345210000004</v>
      </c>
      <c r="AA58" s="39">
        <v>754.00476949999995</v>
      </c>
      <c r="AB58" s="39">
        <v>939.6258368</v>
      </c>
      <c r="AC58" s="39">
        <v>1125.408312</v>
      </c>
      <c r="AD58" s="39">
        <v>1279.2656770000001</v>
      </c>
      <c r="AE58" s="39">
        <v>1401.4868349999999</v>
      </c>
      <c r="AF58" s="39">
        <v>1481.455614</v>
      </c>
      <c r="AG58" s="39">
        <v>1524.9106260000001</v>
      </c>
      <c r="AH58" s="39">
        <v>1542.5615749999999</v>
      </c>
      <c r="AI58" s="39">
        <v>1591.0248879999999</v>
      </c>
      <c r="AJ58" s="39">
        <v>1612.328428</v>
      </c>
      <c r="AK58" s="39">
        <v>1619.7720939999999</v>
      </c>
      <c r="AL58" s="39">
        <v>1620.1437559999999</v>
      </c>
      <c r="AM58" s="39">
        <v>1616.2771700000001</v>
      </c>
      <c r="AN58">
        <v>1601.324239</v>
      </c>
      <c r="AO58">
        <v>1585.6889329999999</v>
      </c>
      <c r="AP58">
        <v>1571.6237510000001</v>
      </c>
      <c r="AQ58">
        <v>1558.0791690000001</v>
      </c>
      <c r="AR58">
        <v>1598.6778899999999</v>
      </c>
      <c r="AS58">
        <v>1600.756165</v>
      </c>
      <c r="AT58">
        <v>1595.4756199999999</v>
      </c>
      <c r="AU58">
        <v>1586.645886</v>
      </c>
      <c r="AV58">
        <v>1575.430155</v>
      </c>
      <c r="AW58">
        <v>1539.594789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6.4968774199999999E-3</v>
      </c>
      <c r="F59" s="39">
        <v>1.75667675E-2</v>
      </c>
      <c r="G59" s="39">
        <v>4.0826218599999999E-2</v>
      </c>
      <c r="H59">
        <v>8.1303538300000006E-2</v>
      </c>
      <c r="I59">
        <v>0.12986323550000001</v>
      </c>
      <c r="J59">
        <v>0.20503435859999999</v>
      </c>
      <c r="K59" s="39">
        <v>0.27078031720000001</v>
      </c>
      <c r="L59" s="39">
        <v>0.38386891870000001</v>
      </c>
      <c r="M59" s="39">
        <v>0.58366735349999999</v>
      </c>
      <c r="N59" s="39">
        <v>0.77700234800000001</v>
      </c>
      <c r="O59" s="39">
        <v>1.143199565</v>
      </c>
      <c r="P59" s="39">
        <v>1.001319802</v>
      </c>
      <c r="Q59" s="39">
        <v>1.476323399</v>
      </c>
      <c r="R59" s="39">
        <v>2.1404573349999998</v>
      </c>
      <c r="S59" s="39">
        <v>2.4932406729999999</v>
      </c>
      <c r="T59" s="39">
        <v>3.0862470310000001</v>
      </c>
      <c r="U59" s="39">
        <v>6.087694312</v>
      </c>
      <c r="V59" s="39">
        <v>9.5340527099999903</v>
      </c>
      <c r="W59" s="39">
        <v>15.925668419999999</v>
      </c>
      <c r="X59" s="39">
        <v>21.392471059999998</v>
      </c>
      <c r="Y59" s="39">
        <v>22.966623999999999</v>
      </c>
      <c r="Z59" s="39">
        <v>29.104562179999999</v>
      </c>
      <c r="AA59" s="39">
        <v>39.53887701</v>
      </c>
      <c r="AB59" s="39">
        <v>52.058050039999998</v>
      </c>
      <c r="AC59" s="39">
        <v>65.694287810000006</v>
      </c>
      <c r="AD59" s="39">
        <v>78.481721730000004</v>
      </c>
      <c r="AE59" s="39">
        <v>90.168479149999996</v>
      </c>
      <c r="AF59" s="39">
        <v>99.759056990000005</v>
      </c>
      <c r="AG59" s="39">
        <v>107.2776525</v>
      </c>
      <c r="AH59" s="39">
        <v>113.1737984</v>
      </c>
      <c r="AI59" s="39">
        <v>121.54253869999999</v>
      </c>
      <c r="AJ59" s="39">
        <v>128.0372954</v>
      </c>
      <c r="AK59" s="39">
        <v>133.52379500000001</v>
      </c>
      <c r="AL59" s="39">
        <v>138.46935360000001</v>
      </c>
      <c r="AM59" s="39">
        <v>143.07589870000001</v>
      </c>
      <c r="AN59">
        <v>145.8318884</v>
      </c>
      <c r="AO59">
        <v>148.4757754</v>
      </c>
      <c r="AP59">
        <v>151.2302425</v>
      </c>
      <c r="AQ59">
        <v>154.01298990000001</v>
      </c>
      <c r="AR59">
        <v>176.59338930000001</v>
      </c>
      <c r="AS59">
        <v>181.3174918</v>
      </c>
      <c r="AT59">
        <v>185.26561359999999</v>
      </c>
      <c r="AU59">
        <v>188.8313229</v>
      </c>
      <c r="AV59">
        <v>192.12842119999999</v>
      </c>
      <c r="AW59">
        <v>192.386368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1.4892842099999999E-2</v>
      </c>
      <c r="F60" s="39">
        <v>2.9216085199999998E-2</v>
      </c>
      <c r="G60" s="39">
        <v>5.6176021E-2</v>
      </c>
      <c r="H60">
        <v>0.1008079413</v>
      </c>
      <c r="I60">
        <v>0.1510750669</v>
      </c>
      <c r="J60">
        <v>0.2246388557</v>
      </c>
      <c r="K60" s="39">
        <v>0.28599713399999999</v>
      </c>
      <c r="L60" s="39">
        <v>0.39039688459999999</v>
      </c>
      <c r="M60" s="39">
        <v>0.56650465110000003</v>
      </c>
      <c r="N60" s="39">
        <v>0.73297229620000004</v>
      </c>
      <c r="O60" s="39">
        <v>1.0530644730000001</v>
      </c>
      <c r="P60" s="39">
        <v>1.0679189360000001</v>
      </c>
      <c r="Q60" s="39">
        <v>1.5097505010000001</v>
      </c>
      <c r="R60" s="39">
        <v>2.1012064050000001</v>
      </c>
      <c r="S60" s="39">
        <v>2.3654823469999999</v>
      </c>
      <c r="T60" s="39">
        <v>2.8350540209999999</v>
      </c>
      <c r="U60" s="39">
        <v>4.9135961259999998</v>
      </c>
      <c r="V60" s="39">
        <v>7.293149476</v>
      </c>
      <c r="W60" s="39">
        <v>12.01172854</v>
      </c>
      <c r="X60" s="39">
        <v>15.921067430000001</v>
      </c>
      <c r="Y60" s="39">
        <v>16.846238020000001</v>
      </c>
      <c r="Z60" s="39">
        <v>21.051377689999999</v>
      </c>
      <c r="AA60" s="39">
        <v>28.217894810000001</v>
      </c>
      <c r="AB60" s="39">
        <v>36.677651009999998</v>
      </c>
      <c r="AC60" s="39">
        <v>45.715552440000003</v>
      </c>
      <c r="AD60" s="39">
        <v>53.964203130000001</v>
      </c>
      <c r="AE60" s="39">
        <v>61.28124467</v>
      </c>
      <c r="AF60" s="39">
        <v>67.030862020000001</v>
      </c>
      <c r="AG60" s="39">
        <v>71.281735049999995</v>
      </c>
      <c r="AH60" s="39">
        <v>74.378891139999894</v>
      </c>
      <c r="AI60" s="39">
        <v>79.020082410000001</v>
      </c>
      <c r="AJ60" s="39">
        <v>82.362768369999998</v>
      </c>
      <c r="AK60" s="39">
        <v>84.994791730000003</v>
      </c>
      <c r="AL60" s="39">
        <v>87.228729689999994</v>
      </c>
      <c r="AM60" s="39">
        <v>89.198169870000001</v>
      </c>
      <c r="AN60">
        <v>90.136871690000007</v>
      </c>
      <c r="AO60">
        <v>90.983259340000004</v>
      </c>
      <c r="AP60">
        <v>91.871714139999995</v>
      </c>
      <c r="AQ60">
        <v>92.748538019999998</v>
      </c>
      <c r="AR60">
        <v>102.3401995</v>
      </c>
      <c r="AS60">
        <v>104.11079909999999</v>
      </c>
      <c r="AT60">
        <v>105.3846561</v>
      </c>
      <c r="AU60">
        <v>106.39471949999999</v>
      </c>
      <c r="AV60">
        <v>107.20935780000001</v>
      </c>
      <c r="AW60">
        <v>106.2948608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6.0970695800000002E-2</v>
      </c>
      <c r="F61" s="39">
        <v>0.10227987650000001</v>
      </c>
      <c r="G61" s="39">
        <v>0.1715453213</v>
      </c>
      <c r="H61">
        <v>0.2794641746</v>
      </c>
      <c r="I61">
        <v>0.3907710143</v>
      </c>
      <c r="J61">
        <v>0.53968802819999995</v>
      </c>
      <c r="K61" s="39">
        <v>0.65365789630000004</v>
      </c>
      <c r="L61" s="39">
        <v>0.84383567709999996</v>
      </c>
      <c r="M61" s="39">
        <v>1.135156136</v>
      </c>
      <c r="N61" s="39">
        <v>1.3966499729999999</v>
      </c>
      <c r="O61" s="39">
        <v>1.918998443</v>
      </c>
      <c r="P61" s="39">
        <v>2.4742358109999998</v>
      </c>
      <c r="Q61" s="39">
        <v>3.290990045</v>
      </c>
      <c r="R61" s="39">
        <v>4.2916947179999996</v>
      </c>
      <c r="S61" s="39">
        <v>4.5544259440000001</v>
      </c>
      <c r="T61" s="39">
        <v>5.1387306500000003</v>
      </c>
      <c r="U61" s="39">
        <v>6.6539214160000002</v>
      </c>
      <c r="V61" s="39">
        <v>8.5404182249999998</v>
      </c>
      <c r="W61" s="39">
        <v>13.51006945</v>
      </c>
      <c r="X61" s="39">
        <v>17.225031990000002</v>
      </c>
      <c r="Y61" s="39">
        <v>17.45991136</v>
      </c>
      <c r="Z61" s="39">
        <v>20.919432799999999</v>
      </c>
      <c r="AA61" s="39">
        <v>26.92197444</v>
      </c>
      <c r="AB61" s="39">
        <v>33.63752083</v>
      </c>
      <c r="AC61" s="39">
        <v>40.347843400000002</v>
      </c>
      <c r="AD61" s="39">
        <v>45.879634240000001</v>
      </c>
      <c r="AE61" s="39">
        <v>50.223366609999999</v>
      </c>
      <c r="AF61" s="39">
        <v>52.986978829999998</v>
      </c>
      <c r="AG61" s="39">
        <v>54.374089050000002</v>
      </c>
      <c r="AH61" s="39">
        <v>54.772189699999998</v>
      </c>
      <c r="AI61" s="39">
        <v>56.190513719999998</v>
      </c>
      <c r="AJ61" s="39">
        <v>56.573875170000001</v>
      </c>
      <c r="AK61" s="39">
        <v>56.401402089999998</v>
      </c>
      <c r="AL61" s="39">
        <v>55.917051290000003</v>
      </c>
      <c r="AM61" s="39">
        <v>55.222630469999999</v>
      </c>
      <c r="AN61">
        <v>54.202265169999997</v>
      </c>
      <c r="AO61">
        <v>53.123958539999997</v>
      </c>
      <c r="AP61">
        <v>52.062396829999997</v>
      </c>
      <c r="AQ61">
        <v>50.98058752</v>
      </c>
      <c r="AR61">
        <v>48.947398290000002</v>
      </c>
      <c r="AS61">
        <v>48.083492509999999</v>
      </c>
      <c r="AT61">
        <v>46.943558359999997</v>
      </c>
      <c r="AU61" s="39">
        <v>45.649636260000001</v>
      </c>
      <c r="AV61">
        <v>44.24047848</v>
      </c>
      <c r="AW61">
        <v>42.105774449999998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1.4323115909999999</v>
      </c>
      <c r="F62" s="39">
        <v>2.3564911899999998</v>
      </c>
      <c r="G62" s="39">
        <v>3.8760425139999999</v>
      </c>
      <c r="H62">
        <v>6.2182352989999998</v>
      </c>
      <c r="I62">
        <v>8.5924671569999997</v>
      </c>
      <c r="J62">
        <v>11.708712759999999</v>
      </c>
      <c r="K62" s="39">
        <v>14.046647699999999</v>
      </c>
      <c r="L62" s="39">
        <v>17.932782880000001</v>
      </c>
      <c r="M62" s="39">
        <v>23.744217800000001</v>
      </c>
      <c r="N62" s="39">
        <v>28.894378629999999</v>
      </c>
      <c r="O62" s="39">
        <v>39.304034199999997</v>
      </c>
      <c r="P62" s="39">
        <v>53.310263640000002</v>
      </c>
      <c r="Q62" s="39">
        <v>70.058586210000001</v>
      </c>
      <c r="R62" s="39">
        <v>90.137484990000004</v>
      </c>
      <c r="S62" s="39">
        <v>94.440621109999995</v>
      </c>
      <c r="T62" s="39">
        <v>105.120459</v>
      </c>
      <c r="U62" s="39">
        <v>126.86165889999999</v>
      </c>
      <c r="V62" s="39">
        <v>157.27356380000001</v>
      </c>
      <c r="W62" s="39">
        <v>246.5704576</v>
      </c>
      <c r="X62" s="39">
        <v>311.80761669999998</v>
      </c>
      <c r="Y62" s="39">
        <v>313.40562549999999</v>
      </c>
      <c r="Z62" s="39">
        <v>372.69986990000001</v>
      </c>
      <c r="AA62" s="39">
        <v>476.57669379999999</v>
      </c>
      <c r="AB62" s="39">
        <v>592.30608629999995</v>
      </c>
      <c r="AC62" s="39">
        <v>707.49710540000001</v>
      </c>
      <c r="AD62" s="39">
        <v>802.02974549999999</v>
      </c>
      <c r="AE62" s="39">
        <v>876.23914990000003</v>
      </c>
      <c r="AF62" s="39">
        <v>923.66770459999998</v>
      </c>
      <c r="AG62" s="39">
        <v>948.10289650000004</v>
      </c>
      <c r="AH62" s="39">
        <v>956.3799262</v>
      </c>
      <c r="AI62" s="39">
        <v>983.6354887</v>
      </c>
      <c r="AJ62" s="39">
        <v>993.98213580000004</v>
      </c>
      <c r="AK62" s="39">
        <v>995.73048029999995</v>
      </c>
      <c r="AL62" s="39">
        <v>993.1076789</v>
      </c>
      <c r="AM62" s="39">
        <v>987.87500379999994</v>
      </c>
      <c r="AN62">
        <v>976.37204450000002</v>
      </c>
      <c r="AO62">
        <v>964.4840825</v>
      </c>
      <c r="AP62">
        <v>953.57482230000005</v>
      </c>
      <c r="AQ62">
        <v>942.99712810000005</v>
      </c>
      <c r="AR62">
        <v>956.89612369999998</v>
      </c>
      <c r="AS62">
        <v>955.57131389999995</v>
      </c>
      <c r="AT62">
        <v>949.82756600000005</v>
      </c>
      <c r="AU62">
        <v>941.96138150000002</v>
      </c>
      <c r="AV62">
        <v>932.67801359999999</v>
      </c>
      <c r="AW62">
        <v>908.84892769999999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0.56452867159999998</v>
      </c>
      <c r="F63" s="39">
        <v>0.92506301609999997</v>
      </c>
      <c r="G63" s="39">
        <v>1.515112786</v>
      </c>
      <c r="H63">
        <v>2.4220817800000001</v>
      </c>
      <c r="I63">
        <v>3.3373662120000001</v>
      </c>
      <c r="J63">
        <v>4.5324873060000002</v>
      </c>
      <c r="K63" s="39">
        <v>5.4240342899999998</v>
      </c>
      <c r="L63" s="39">
        <v>6.9039022619999999</v>
      </c>
      <c r="M63" s="39">
        <v>9.1002739810000008</v>
      </c>
      <c r="N63" s="39">
        <v>11.037901700000001</v>
      </c>
      <c r="O63" s="39">
        <v>14.967666169999999</v>
      </c>
      <c r="P63" s="39">
        <v>20.599777880000001</v>
      </c>
      <c r="Q63" s="39">
        <v>26.984386010000001</v>
      </c>
      <c r="R63" s="39">
        <v>34.587213920000003</v>
      </c>
      <c r="S63" s="39">
        <v>36.102306159999998</v>
      </c>
      <c r="T63" s="39">
        <v>40.016145250000001</v>
      </c>
      <c r="U63" s="39">
        <v>47.018425379999996</v>
      </c>
      <c r="V63" s="39">
        <v>57.236989039999997</v>
      </c>
      <c r="W63" s="39">
        <v>89.223405270000001</v>
      </c>
      <c r="X63" s="39">
        <v>112.17947700000001</v>
      </c>
      <c r="Y63" s="39">
        <v>112.0009505</v>
      </c>
      <c r="Z63" s="39">
        <v>132.27812460000001</v>
      </c>
      <c r="AA63" s="39">
        <v>167.97741429999999</v>
      </c>
      <c r="AB63" s="39">
        <v>207.31875350000001</v>
      </c>
      <c r="AC63" s="39">
        <v>245.9172102</v>
      </c>
      <c r="AD63" s="39">
        <v>276.84014989999997</v>
      </c>
      <c r="AE63" s="39">
        <v>300.35319390000001</v>
      </c>
      <c r="AF63" s="39">
        <v>314.41089419999997</v>
      </c>
      <c r="AG63" s="39">
        <v>320.49071379999998</v>
      </c>
      <c r="AH63" s="39">
        <v>321.05754969999998</v>
      </c>
      <c r="AI63" s="39">
        <v>327.94015100000001</v>
      </c>
      <c r="AJ63" s="39">
        <v>329.13921929999998</v>
      </c>
      <c r="AK63" s="39">
        <v>327.4987218</v>
      </c>
      <c r="AL63" s="39">
        <v>324.45356149999998</v>
      </c>
      <c r="AM63" s="39">
        <v>320.59929240000002</v>
      </c>
      <c r="AN63">
        <v>315.13055980000001</v>
      </c>
      <c r="AO63">
        <v>309.59750350000002</v>
      </c>
      <c r="AP63">
        <v>304.43334110000001</v>
      </c>
      <c r="AQ63">
        <v>299.4244966</v>
      </c>
      <c r="AR63">
        <v>296.91553210000001</v>
      </c>
      <c r="AS63">
        <v>294.9369284</v>
      </c>
      <c r="AT63">
        <v>291.62479949999999</v>
      </c>
      <c r="AU63">
        <v>287.70265119999999</v>
      </c>
      <c r="AV63">
        <v>283.39545939999999</v>
      </c>
      <c r="AW63">
        <v>274.73382930000002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7.6963009400000002E-3</v>
      </c>
      <c r="F64" s="39">
        <v>7.4582121100000001E-3</v>
      </c>
      <c r="G64" s="39">
        <v>3.3542216999999999E-3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9.4554554400000004E-2</v>
      </c>
      <c r="F65" s="39">
        <v>0.15097738429999999</v>
      </c>
      <c r="G65" s="39">
        <v>0.2406203076</v>
      </c>
      <c r="H65">
        <v>0.37610240010000001</v>
      </c>
      <c r="I65">
        <v>0.50897981540000004</v>
      </c>
      <c r="J65">
        <v>0.67679068959999999</v>
      </c>
      <c r="K65" s="39">
        <v>0.79743352440000004</v>
      </c>
      <c r="L65" s="39">
        <v>0.9962167488</v>
      </c>
      <c r="M65" s="39">
        <v>1.277186849</v>
      </c>
      <c r="N65" s="39">
        <v>1.5182772090000001</v>
      </c>
      <c r="O65" s="39">
        <v>2.01998517</v>
      </c>
      <c r="P65" s="39">
        <v>3.0417364980000001</v>
      </c>
      <c r="Q65" s="39">
        <v>3.9051749729999998</v>
      </c>
      <c r="R65" s="39">
        <v>4.8896838689999997</v>
      </c>
      <c r="S65" s="39">
        <v>4.9871673799999998</v>
      </c>
      <c r="T65" s="39">
        <v>5.3876901349999997</v>
      </c>
      <c r="U65" s="39">
        <v>5.406106222</v>
      </c>
      <c r="V65" s="39">
        <v>5.9430008140000004</v>
      </c>
      <c r="W65" s="39">
        <v>8.981904492</v>
      </c>
      <c r="X65" s="39">
        <v>10.95083979</v>
      </c>
      <c r="Y65" s="39">
        <v>10.55784328</v>
      </c>
      <c r="Z65" s="39">
        <v>12.040084970000001</v>
      </c>
      <c r="AA65" s="39">
        <v>14.771915079999999</v>
      </c>
      <c r="AB65" s="39">
        <v>17.627775150000002</v>
      </c>
      <c r="AC65" s="39">
        <v>20.236313160000002</v>
      </c>
      <c r="AD65" s="39">
        <v>22.07022237</v>
      </c>
      <c r="AE65" s="39">
        <v>23.22140065</v>
      </c>
      <c r="AF65" s="39">
        <v>23.600117529999999</v>
      </c>
      <c r="AG65" s="39">
        <v>23.383539460000001</v>
      </c>
      <c r="AH65" s="39">
        <v>22.799219919999999</v>
      </c>
      <c r="AI65" s="39">
        <v>22.696113870000001</v>
      </c>
      <c r="AJ65" s="39">
        <v>22.233133710000001</v>
      </c>
      <c r="AK65" s="39">
        <v>21.622903579999999</v>
      </c>
      <c r="AL65" s="39">
        <v>20.967381159999999</v>
      </c>
      <c r="AM65" s="39">
        <v>20.30617445</v>
      </c>
      <c r="AN65">
        <v>19.65060961</v>
      </c>
      <c r="AO65">
        <v>19.02435393</v>
      </c>
      <c r="AP65">
        <v>18.451234199999998</v>
      </c>
      <c r="AQ65">
        <v>17.915428630000001</v>
      </c>
      <c r="AR65">
        <v>16.985247210000001</v>
      </c>
      <c r="AS65">
        <v>16.736138870000001</v>
      </c>
      <c r="AT65">
        <v>16.429426490000001</v>
      </c>
      <c r="AU65">
        <v>16.106174750000001</v>
      </c>
      <c r="AV65">
        <v>15.77842427</v>
      </c>
      <c r="AW65">
        <v>15.225028330000001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5.4223827340000001</v>
      </c>
      <c r="G67">
        <v>4.6442589840000004</v>
      </c>
      <c r="H67">
        <v>3.892351632</v>
      </c>
      <c r="I67">
        <v>4.1576185179999996</v>
      </c>
      <c r="J67">
        <v>4.0362617480000003</v>
      </c>
      <c r="K67">
        <v>3.8275345860000001</v>
      </c>
      <c r="L67">
        <v>4.0513884070000001</v>
      </c>
      <c r="M67">
        <v>4.2107806749999996</v>
      </c>
      <c r="N67">
        <v>4.3314524790000002</v>
      </c>
      <c r="O67">
        <v>3.5710036650000001</v>
      </c>
      <c r="P67">
        <v>3.0146032109999998</v>
      </c>
      <c r="Q67">
        <v>2.5818269439999999</v>
      </c>
      <c r="R67">
        <v>2.3014354030000002</v>
      </c>
      <c r="S67">
        <v>2.1124272909999999</v>
      </c>
      <c r="T67">
        <v>2.0693969860000001</v>
      </c>
      <c r="U67">
        <v>2.0942154550000001</v>
      </c>
      <c r="V67">
        <v>2.15515802</v>
      </c>
      <c r="W67">
        <v>2.1761624899999998</v>
      </c>
      <c r="X67">
        <v>2.1024243500000002</v>
      </c>
      <c r="Y67">
        <v>2.0060344369999998</v>
      </c>
      <c r="Z67">
        <v>1.902622056</v>
      </c>
      <c r="AA67">
        <v>1.8030048380000001</v>
      </c>
      <c r="AB67">
        <v>1.7100026580000001</v>
      </c>
      <c r="AC67">
        <v>1.6263930900000001</v>
      </c>
      <c r="AD67">
        <v>1.61011858</v>
      </c>
      <c r="AE67">
        <v>1.616703829</v>
      </c>
      <c r="AF67">
        <v>1.6335573059999999</v>
      </c>
      <c r="AG67">
        <v>1.6688997000000001</v>
      </c>
      <c r="AH67">
        <v>1.7190289780000001</v>
      </c>
      <c r="AI67">
        <v>1.771774317</v>
      </c>
      <c r="AJ67">
        <v>1.822492437</v>
      </c>
      <c r="AK67">
        <v>1.8711003479999999</v>
      </c>
      <c r="AL67">
        <v>1.9177152209999999</v>
      </c>
      <c r="AM67">
        <v>1.964450502</v>
      </c>
      <c r="AN67">
        <v>2.0098415570000001</v>
      </c>
      <c r="AO67">
        <v>2.0537355939999999</v>
      </c>
      <c r="AP67">
        <v>2.0970001620000001</v>
      </c>
      <c r="AQ67">
        <v>2.1401405950000001</v>
      </c>
      <c r="AR67">
        <v>2.182418057</v>
      </c>
      <c r="AS67">
        <v>2.2222164580000001</v>
      </c>
      <c r="AT67">
        <v>2.2620560489999999</v>
      </c>
      <c r="AU67">
        <v>2.3014905969999999</v>
      </c>
      <c r="AV67">
        <v>2.3410502100000001</v>
      </c>
      <c r="AW67">
        <v>2.380883673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0.36101941999999998</v>
      </c>
      <c r="G68">
        <v>0.35142172890000001</v>
      </c>
      <c r="H68">
        <v>0.34154881809999998</v>
      </c>
      <c r="I68">
        <v>0.33320121120000001</v>
      </c>
      <c r="J68">
        <v>0.32465484090000002</v>
      </c>
      <c r="K68">
        <v>0.31504074949999999</v>
      </c>
      <c r="L68">
        <v>0.30448247810000001</v>
      </c>
      <c r="M68">
        <v>0.29415710960000002</v>
      </c>
      <c r="N68">
        <v>0.28498806799999998</v>
      </c>
      <c r="O68">
        <v>0.27809908820000001</v>
      </c>
      <c r="P68">
        <v>0.27238071730000002</v>
      </c>
      <c r="Q68">
        <v>0.26634187869999998</v>
      </c>
      <c r="R68">
        <v>0.2584363408</v>
      </c>
      <c r="S68">
        <v>0.25018574609999999</v>
      </c>
      <c r="T68">
        <v>0.24107442979999999</v>
      </c>
      <c r="U68">
        <v>0.23174503969999999</v>
      </c>
      <c r="V68">
        <v>0.22161710009999999</v>
      </c>
      <c r="W68">
        <v>0.21049262190000001</v>
      </c>
      <c r="X68">
        <v>0.1984570038</v>
      </c>
      <c r="Y68">
        <v>0.18617961799999999</v>
      </c>
      <c r="Z68">
        <v>0.17467447759999999</v>
      </c>
      <c r="AA68">
        <v>0.1643314565</v>
      </c>
      <c r="AB68">
        <v>0.1551853685</v>
      </c>
      <c r="AC68">
        <v>0.14700877900000001</v>
      </c>
      <c r="AD68">
        <v>0.1394999502</v>
      </c>
      <c r="AE68">
        <v>0.1326267934</v>
      </c>
      <c r="AF68">
        <v>0.12635811390000001</v>
      </c>
      <c r="AG68">
        <v>0.12057886199999999</v>
      </c>
      <c r="AH68">
        <v>0.1152324961</v>
      </c>
      <c r="AI68">
        <v>0.1102931759</v>
      </c>
      <c r="AJ68">
        <v>0.1057152858</v>
      </c>
      <c r="AK68" s="39">
        <v>0.10146437179999999</v>
      </c>
      <c r="AL68" s="39">
        <v>9.7509680799999998E-2</v>
      </c>
      <c r="AM68" s="39">
        <v>9.3767363300000003E-2</v>
      </c>
      <c r="AN68" s="39">
        <v>9.0230658399999997E-2</v>
      </c>
      <c r="AO68" s="39">
        <v>8.6875217000000005E-2</v>
      </c>
      <c r="AP68" s="39">
        <v>8.3675156599999995E-2</v>
      </c>
      <c r="AQ68" s="39">
        <v>8.0627058400000007E-2</v>
      </c>
      <c r="AR68" s="39">
        <v>7.7729181899999999E-2</v>
      </c>
      <c r="AS68" s="39">
        <v>7.4971058899999998E-2</v>
      </c>
      <c r="AT68" s="39">
        <v>7.2320834200000003E-2</v>
      </c>
      <c r="AU68" s="39">
        <v>6.97641336E-2</v>
      </c>
      <c r="AV68">
        <v>6.7298733999999999E-2</v>
      </c>
      <c r="AW68">
        <v>6.4944678300000003E-2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2.2727388350000002</v>
      </c>
      <c r="G72">
        <v>2.200262715</v>
      </c>
      <c r="H72">
        <v>2.237626514</v>
      </c>
      <c r="I72">
        <v>2.3241157569999999</v>
      </c>
      <c r="J72">
        <v>2.2434529649999999</v>
      </c>
      <c r="K72">
        <v>2.1789917760000002</v>
      </c>
      <c r="L72">
        <v>2.0802040910000001</v>
      </c>
      <c r="M72">
        <v>2.1659789030000001</v>
      </c>
      <c r="N72">
        <v>2.221278479</v>
      </c>
      <c r="O72">
        <v>2.249176142</v>
      </c>
      <c r="P72">
        <v>2.3048564570000001</v>
      </c>
      <c r="Q72">
        <v>2.2271691269999998</v>
      </c>
      <c r="R72">
        <v>2.2246841480000001</v>
      </c>
      <c r="S72">
        <v>2.2315381489999999</v>
      </c>
      <c r="T72">
        <v>2.2429039469999998</v>
      </c>
      <c r="U72">
        <v>2.2446157969999998</v>
      </c>
      <c r="V72">
        <v>2.2482272330000002</v>
      </c>
      <c r="W72">
        <v>2.2440867299999998</v>
      </c>
      <c r="X72">
        <v>2.2278192049999999</v>
      </c>
      <c r="Y72">
        <v>2.2355717629999998</v>
      </c>
      <c r="Z72">
        <v>2.258089172</v>
      </c>
      <c r="AA72">
        <v>2.2918649129999999</v>
      </c>
      <c r="AB72">
        <v>2.3327391159999999</v>
      </c>
      <c r="AC72">
        <v>2.377724153</v>
      </c>
      <c r="AD72">
        <v>2.4301233830000002</v>
      </c>
      <c r="AE72">
        <v>2.483641736</v>
      </c>
      <c r="AF72">
        <v>2.5380644999999999</v>
      </c>
      <c r="AG72">
        <v>2.597325551</v>
      </c>
      <c r="AH72">
        <v>2.6604088720000001</v>
      </c>
      <c r="AI72">
        <v>2.7254585730000001</v>
      </c>
      <c r="AJ72">
        <v>2.7900867379999998</v>
      </c>
      <c r="AK72">
        <v>2.8554206729999998</v>
      </c>
      <c r="AL72">
        <v>2.9219214789999999</v>
      </c>
      <c r="AM72">
        <v>2.9912670769999998</v>
      </c>
      <c r="AN72">
        <v>3.0581194690000002</v>
      </c>
      <c r="AO72">
        <v>3.120399849</v>
      </c>
      <c r="AP72">
        <v>3.1817023770000001</v>
      </c>
      <c r="AQ72">
        <v>3.2444403730000002</v>
      </c>
      <c r="AR72">
        <v>3.3084554920000002</v>
      </c>
      <c r="AS72">
        <v>3.3662458750000002</v>
      </c>
      <c r="AT72">
        <v>3.4225464350000001</v>
      </c>
      <c r="AU72">
        <v>3.4781796909999998</v>
      </c>
      <c r="AV72">
        <v>3.534634616</v>
      </c>
      <c r="AW72">
        <v>3.5933101559999998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18.054601600000002</v>
      </c>
      <c r="G73">
        <v>17.05236562</v>
      </c>
      <c r="H73">
        <v>15.77253015</v>
      </c>
      <c r="I73">
        <v>16.118244480000001</v>
      </c>
      <c r="J73">
        <v>16.33116266</v>
      </c>
      <c r="K73">
        <v>15.02422282</v>
      </c>
      <c r="L73">
        <v>14.54400712</v>
      </c>
      <c r="M73">
        <v>14.700405679999999</v>
      </c>
      <c r="N73">
        <v>15.254253350000001</v>
      </c>
      <c r="O73">
        <v>15.18796446</v>
      </c>
      <c r="P73">
        <v>14.45977968</v>
      </c>
      <c r="Q73">
        <v>13.17666236</v>
      </c>
      <c r="R73">
        <v>12.25892573</v>
      </c>
      <c r="S73">
        <v>11.428032419999999</v>
      </c>
      <c r="T73">
        <v>11.22978035</v>
      </c>
      <c r="U73">
        <v>11.240802479999999</v>
      </c>
      <c r="V73">
        <v>11.410106069999999</v>
      </c>
      <c r="W73">
        <v>11.143227420000001</v>
      </c>
      <c r="X73">
        <v>10.25584347</v>
      </c>
      <c r="Y73">
        <v>9.3436281959999903</v>
      </c>
      <c r="Z73">
        <v>8.4833350860000003</v>
      </c>
      <c r="AA73">
        <v>7.7359961430000004</v>
      </c>
      <c r="AB73">
        <v>7.0898951219999997</v>
      </c>
      <c r="AC73">
        <v>6.5410852039999998</v>
      </c>
      <c r="AD73">
        <v>6.3804881839999998</v>
      </c>
      <c r="AE73">
        <v>6.3448087449999999</v>
      </c>
      <c r="AF73">
        <v>6.3680808850000004</v>
      </c>
      <c r="AG73">
        <v>6.4697041019999997</v>
      </c>
      <c r="AH73">
        <v>6.6294983370000002</v>
      </c>
      <c r="AI73">
        <v>6.8028711480000004</v>
      </c>
      <c r="AJ73">
        <v>6.9686557469999997</v>
      </c>
      <c r="AK73">
        <v>7.1286293340000002</v>
      </c>
      <c r="AL73">
        <v>7.2827356349999999</v>
      </c>
      <c r="AM73">
        <v>7.4420347969999998</v>
      </c>
      <c r="AN73">
        <v>7.5960108599999998</v>
      </c>
      <c r="AO73">
        <v>7.7403583520000003</v>
      </c>
      <c r="AP73">
        <v>7.8826082370000004</v>
      </c>
      <c r="AQ73">
        <v>8.0273453020000005</v>
      </c>
      <c r="AR73">
        <v>8.1695612299999905</v>
      </c>
      <c r="AS73">
        <v>8.2966764249999905</v>
      </c>
      <c r="AT73">
        <v>8.423588209</v>
      </c>
      <c r="AU73">
        <v>8.5481188069999998</v>
      </c>
      <c r="AV73">
        <v>8.6733925890000005</v>
      </c>
      <c r="AW73">
        <v>8.8018873150000001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9.5878607680000005</v>
      </c>
      <c r="G74">
        <v>8.9236317239999998</v>
      </c>
      <c r="H74">
        <v>9.1545957379999905</v>
      </c>
      <c r="I74">
        <v>8.4834204139999905</v>
      </c>
      <c r="J74">
        <v>7.8687417679999996</v>
      </c>
      <c r="K74">
        <v>7.405169753</v>
      </c>
      <c r="L74">
        <v>7.2089892659999997</v>
      </c>
      <c r="M74">
        <v>7.063385169</v>
      </c>
      <c r="N74">
        <v>7.1515709860000003</v>
      </c>
      <c r="O74">
        <v>7.1270501099999999</v>
      </c>
      <c r="P74">
        <v>6.8012017069999997</v>
      </c>
      <c r="Q74">
        <v>6.4012344089999997</v>
      </c>
      <c r="R74">
        <v>6.3564807620000003</v>
      </c>
      <c r="S74">
        <v>6.1103005320000001</v>
      </c>
      <c r="T74">
        <v>6.0590988499999998</v>
      </c>
      <c r="U74">
        <v>6.001858651</v>
      </c>
      <c r="V74">
        <v>5.9141304549999996</v>
      </c>
      <c r="W74">
        <v>5.770617938</v>
      </c>
      <c r="X74">
        <v>5.4829628460000004</v>
      </c>
      <c r="Y74">
        <v>5.2285770889999998</v>
      </c>
      <c r="Z74">
        <v>4.9836802039999997</v>
      </c>
      <c r="AA74">
        <v>4.7648359029999998</v>
      </c>
      <c r="AB74">
        <v>4.5541468439999999</v>
      </c>
      <c r="AC74">
        <v>4.3642713940000002</v>
      </c>
      <c r="AD74">
        <v>4.1893640740000002</v>
      </c>
      <c r="AE74">
        <v>4.0213705439999998</v>
      </c>
      <c r="AF74">
        <v>3.859008405</v>
      </c>
      <c r="AG74">
        <v>3.751520438</v>
      </c>
      <c r="AH74">
        <v>3.6690866789999999</v>
      </c>
      <c r="AI74">
        <v>3.5774722739999998</v>
      </c>
      <c r="AJ74">
        <v>3.481220913</v>
      </c>
      <c r="AK74">
        <v>3.3828448419999999</v>
      </c>
      <c r="AL74">
        <v>3.284828949</v>
      </c>
      <c r="AM74">
        <v>3.1931927230000001</v>
      </c>
      <c r="AN74">
        <v>3.0884528809999998</v>
      </c>
      <c r="AO74">
        <v>2.9789593700000001</v>
      </c>
      <c r="AP74">
        <v>2.8743113020000002</v>
      </c>
      <c r="AQ74">
        <v>2.7751862730000001</v>
      </c>
      <c r="AR74">
        <v>2.681776873</v>
      </c>
      <c r="AS74">
        <v>2.5783445939999998</v>
      </c>
      <c r="AT74">
        <v>2.4770474170000001</v>
      </c>
      <c r="AU74">
        <v>2.3791511280000002</v>
      </c>
      <c r="AV74">
        <v>2.2850554939999999</v>
      </c>
      <c r="AW74">
        <v>2.1961419430000002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4.84453084</v>
      </c>
      <c r="G75">
        <v>4.7273308680000001</v>
      </c>
      <c r="H75">
        <v>4.5745174119999996</v>
      </c>
      <c r="I75">
        <v>4.5488829290000004</v>
      </c>
      <c r="J75">
        <v>4.4127316370000003</v>
      </c>
      <c r="K75">
        <v>4.2165545609999997</v>
      </c>
      <c r="L75">
        <v>4.1002092379999997</v>
      </c>
      <c r="M75">
        <v>4.0757315739999997</v>
      </c>
      <c r="N75">
        <v>4.1519749560000001</v>
      </c>
      <c r="O75">
        <v>3.9699109190000001</v>
      </c>
      <c r="P75">
        <v>3.727491514</v>
      </c>
      <c r="Q75">
        <v>3.469778684</v>
      </c>
      <c r="R75">
        <v>3.2695696910000001</v>
      </c>
      <c r="S75">
        <v>3.0672585570000002</v>
      </c>
      <c r="T75">
        <v>3.0808751910000001</v>
      </c>
      <c r="U75">
        <v>3.126099924</v>
      </c>
      <c r="V75">
        <v>3.1834236429999998</v>
      </c>
      <c r="W75">
        <v>2.8820758350000002</v>
      </c>
      <c r="X75">
        <v>2.5822850989999999</v>
      </c>
      <c r="Y75">
        <v>2.3343188499999998</v>
      </c>
      <c r="Z75">
        <v>2.132153003</v>
      </c>
      <c r="AA75">
        <v>1.9648416950000001</v>
      </c>
      <c r="AB75">
        <v>1.824559979</v>
      </c>
      <c r="AC75">
        <v>1.7037700570000001</v>
      </c>
      <c r="AD75">
        <v>1.6783361809999999</v>
      </c>
      <c r="AE75">
        <v>1.667772971</v>
      </c>
      <c r="AF75">
        <v>1.662026979</v>
      </c>
      <c r="AG75">
        <v>1.661625527</v>
      </c>
      <c r="AH75">
        <v>1.664479037</v>
      </c>
      <c r="AI75">
        <v>1.6660560170000001</v>
      </c>
      <c r="AJ75">
        <v>1.6662070630000001</v>
      </c>
      <c r="AK75">
        <v>1.6645658350000001</v>
      </c>
      <c r="AL75">
        <v>1.661199989</v>
      </c>
      <c r="AM75">
        <v>1.6576590149999999</v>
      </c>
      <c r="AN75">
        <v>1.6527220949999999</v>
      </c>
      <c r="AO75">
        <v>1.6460496019999999</v>
      </c>
      <c r="AP75">
        <v>1.638279303</v>
      </c>
      <c r="AQ75">
        <v>1.6298363389999999</v>
      </c>
      <c r="AR75">
        <v>1.620960631</v>
      </c>
      <c r="AS75">
        <v>1.610642822</v>
      </c>
      <c r="AT75">
        <v>1.599337655</v>
      </c>
      <c r="AU75">
        <v>1.587416588</v>
      </c>
      <c r="AV75">
        <v>1.575089578</v>
      </c>
      <c r="AW75">
        <v>1.5625628819999999</v>
      </c>
    </row>
    <row r="76" spans="2:49" x14ac:dyDescent="0.25">
      <c r="B76" t="s">
        <v>176</v>
      </c>
      <c r="C76">
        <v>23.690015269078899</v>
      </c>
      <c r="D76">
        <v>24.070366126976499</v>
      </c>
      <c r="E76">
        <v>24.45682364</v>
      </c>
      <c r="F76">
        <v>24.559381760000001</v>
      </c>
      <c r="G76">
        <v>24.600283000000001</v>
      </c>
      <c r="H76">
        <v>24.775874819999999</v>
      </c>
      <c r="I76">
        <v>24.89883588</v>
      </c>
      <c r="J76">
        <v>24.962860330000002</v>
      </c>
      <c r="K76">
        <v>24.812058919999998</v>
      </c>
      <c r="L76">
        <v>24.592600820000001</v>
      </c>
      <c r="M76">
        <v>24.38100738</v>
      </c>
      <c r="N76">
        <v>24.103235219999998</v>
      </c>
      <c r="O76">
        <v>23.889818640000001</v>
      </c>
      <c r="P76">
        <v>23.862529219999999</v>
      </c>
      <c r="Q76">
        <v>23.83759517</v>
      </c>
      <c r="R76">
        <v>23.810070459999999</v>
      </c>
      <c r="S76">
        <v>23.549550830000001</v>
      </c>
      <c r="T76">
        <v>23.18704323</v>
      </c>
      <c r="U76">
        <v>22.664844939999998</v>
      </c>
      <c r="V76">
        <v>22.087212659999999</v>
      </c>
      <c r="W76">
        <v>21.74345061</v>
      </c>
      <c r="X76">
        <v>21.449479570000001</v>
      </c>
      <c r="Y76">
        <v>20.940691189999999</v>
      </c>
      <c r="Z76">
        <v>20.319869969999999</v>
      </c>
      <c r="AA76">
        <v>19.605455660000001</v>
      </c>
      <c r="AB76">
        <v>18.808019170000001</v>
      </c>
      <c r="AC76">
        <v>17.942748699999999</v>
      </c>
      <c r="AD76">
        <v>17.031212650000001</v>
      </c>
      <c r="AE76">
        <v>16.10218592</v>
      </c>
      <c r="AF76">
        <v>15.180635779999999</v>
      </c>
      <c r="AG76">
        <v>14.284796999999999</v>
      </c>
      <c r="AH76">
        <v>13.42548161</v>
      </c>
      <c r="AI76">
        <v>12.60804396</v>
      </c>
      <c r="AJ76">
        <v>11.833766580000001</v>
      </c>
      <c r="AK76">
        <v>11.102268690000001</v>
      </c>
      <c r="AL76">
        <v>10.41225135</v>
      </c>
      <c r="AM76">
        <v>9.7619792889999903</v>
      </c>
      <c r="AN76">
        <v>9.1520986799999999</v>
      </c>
      <c r="AO76">
        <v>8.580212092</v>
      </c>
      <c r="AP76">
        <v>8.0440077070000005</v>
      </c>
      <c r="AQ76">
        <v>7.5412862150000004</v>
      </c>
      <c r="AR76">
        <v>7.0385483879999997</v>
      </c>
      <c r="AS76">
        <v>6.5693190770000003</v>
      </c>
      <c r="AT76">
        <v>6.1313680550000003</v>
      </c>
      <c r="AU76">
        <v>5.7226119510000002</v>
      </c>
      <c r="AV76">
        <v>5.3411053580000001</v>
      </c>
      <c r="AW76">
        <v>4.9850320889999997</v>
      </c>
    </row>
    <row r="77" spans="2:49" x14ac:dyDescent="0.25">
      <c r="B77" t="s">
        <v>177</v>
      </c>
      <c r="C77">
        <v>20.7498358478441</v>
      </c>
      <c r="D77">
        <v>21.0829811741058</v>
      </c>
      <c r="E77">
        <v>21.41736032</v>
      </c>
      <c r="F77">
        <v>21.779749389999999</v>
      </c>
      <c r="G77">
        <v>20.911887050000001</v>
      </c>
      <c r="H77">
        <v>19.371308419999998</v>
      </c>
      <c r="I77">
        <v>19.690104170000001</v>
      </c>
      <c r="J77">
        <v>19.126802720000001</v>
      </c>
      <c r="K77">
        <v>19.254356300000001</v>
      </c>
      <c r="L77">
        <v>18.731032129999999</v>
      </c>
      <c r="M77">
        <v>18.61122172</v>
      </c>
      <c r="N77">
        <v>18.534251680000001</v>
      </c>
      <c r="O77">
        <v>18.368597529999999</v>
      </c>
      <c r="P77">
        <v>18.580374710000001</v>
      </c>
      <c r="Q77">
        <v>18.417651060000001</v>
      </c>
      <c r="R77">
        <v>18.29316914</v>
      </c>
      <c r="S77">
        <v>18.115072170000001</v>
      </c>
      <c r="T77">
        <v>18.216299410000001</v>
      </c>
      <c r="U77">
        <v>18.246946319999999</v>
      </c>
      <c r="V77">
        <v>18.325026050000002</v>
      </c>
      <c r="W77">
        <v>18.400787080000001</v>
      </c>
      <c r="X77">
        <v>18.207121050000001</v>
      </c>
      <c r="Y77">
        <v>17.866351210000001</v>
      </c>
      <c r="Z77">
        <v>17.543503980000001</v>
      </c>
      <c r="AA77">
        <v>17.22775481</v>
      </c>
      <c r="AB77">
        <v>16.843208879999999</v>
      </c>
      <c r="AC77">
        <v>16.437172870000001</v>
      </c>
      <c r="AD77">
        <v>15.8866019</v>
      </c>
      <c r="AE77">
        <v>15.32787035</v>
      </c>
      <c r="AF77">
        <v>14.784506909999999</v>
      </c>
      <c r="AG77">
        <v>14.252682099999999</v>
      </c>
      <c r="AH77">
        <v>13.730415219999999</v>
      </c>
      <c r="AI77">
        <v>13.12611001</v>
      </c>
      <c r="AJ77">
        <v>12.523213309999999</v>
      </c>
      <c r="AK77">
        <v>11.927827929999999</v>
      </c>
      <c r="AL77">
        <v>11.33537016</v>
      </c>
      <c r="AM77">
        <v>10.74312596</v>
      </c>
      <c r="AN77">
        <v>10.355593989999999</v>
      </c>
      <c r="AO77">
        <v>9.9670277219999903</v>
      </c>
      <c r="AP77">
        <v>9.5783303550000003</v>
      </c>
      <c r="AQ77">
        <v>9.1894046510000003</v>
      </c>
      <c r="AR77">
        <v>8.7979973729999994</v>
      </c>
      <c r="AS77">
        <v>8.6477285720000001</v>
      </c>
      <c r="AT77">
        <v>8.5010898000000008</v>
      </c>
      <c r="AU77">
        <v>8.3519209639999996</v>
      </c>
      <c r="AV77">
        <v>8.2004049020000007</v>
      </c>
      <c r="AW77">
        <v>8.0077202449999998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0.29591463699999998</v>
      </c>
      <c r="G78">
        <v>0.29704583000000001</v>
      </c>
      <c r="H78">
        <v>0.2844696759</v>
      </c>
      <c r="I78">
        <v>0.29971334039999997</v>
      </c>
      <c r="J78">
        <v>0.30528846700000001</v>
      </c>
      <c r="K78">
        <v>0.31419256709999999</v>
      </c>
      <c r="L78">
        <v>0.30378825520000002</v>
      </c>
      <c r="M78">
        <v>0.31091255439999999</v>
      </c>
      <c r="N78">
        <v>0.29752352789999997</v>
      </c>
      <c r="O78">
        <v>0.28078462310000002</v>
      </c>
      <c r="P78">
        <v>0.28723836720000001</v>
      </c>
      <c r="Q78">
        <v>0.29329043859999998</v>
      </c>
      <c r="R78">
        <v>0.29280610579999999</v>
      </c>
      <c r="S78">
        <v>0.29746023199999999</v>
      </c>
      <c r="T78">
        <v>0.29693853409999998</v>
      </c>
      <c r="U78">
        <v>0.29143814940000001</v>
      </c>
      <c r="V78">
        <v>0.2845868761</v>
      </c>
      <c r="W78">
        <v>0.28144324669999998</v>
      </c>
      <c r="X78">
        <v>0.28376019019999998</v>
      </c>
      <c r="Y78">
        <v>0.28723785089999998</v>
      </c>
      <c r="Z78">
        <v>0.29101672000000001</v>
      </c>
      <c r="AA78">
        <v>0.295016693</v>
      </c>
      <c r="AB78">
        <v>0.29954456099999999</v>
      </c>
      <c r="AC78">
        <v>0.30454194940000001</v>
      </c>
      <c r="AD78">
        <v>0.31084417809999998</v>
      </c>
      <c r="AE78">
        <v>0.31793765439999999</v>
      </c>
      <c r="AF78">
        <v>0.32614236610000003</v>
      </c>
      <c r="AG78">
        <v>0.33081274170000002</v>
      </c>
      <c r="AH78">
        <v>0.33206968949999999</v>
      </c>
      <c r="AI78">
        <v>0.33365153879999998</v>
      </c>
      <c r="AJ78">
        <v>0.33625081039999999</v>
      </c>
      <c r="AK78">
        <v>0.34006274419999999</v>
      </c>
      <c r="AL78">
        <v>0.34490627569999999</v>
      </c>
      <c r="AM78">
        <v>0.35029112070000001</v>
      </c>
      <c r="AN78">
        <v>0.35688256950000002</v>
      </c>
      <c r="AO78">
        <v>0.36474614570000002</v>
      </c>
      <c r="AP78">
        <v>0.37321680730000001</v>
      </c>
      <c r="AQ78">
        <v>0.38208665980000001</v>
      </c>
      <c r="AR78">
        <v>0.39112111840000002</v>
      </c>
      <c r="AS78">
        <v>0.40162562299999999</v>
      </c>
      <c r="AT78">
        <v>0.41335885379999998</v>
      </c>
      <c r="AU78">
        <v>0.42585089520000002</v>
      </c>
      <c r="AV78">
        <v>0.43897202099999999</v>
      </c>
      <c r="AW78">
        <v>0.45265446050000002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11.76611115</v>
      </c>
      <c r="G79">
        <v>11.658579250000001</v>
      </c>
      <c r="H79">
        <v>10.214207050000001</v>
      </c>
      <c r="I79">
        <v>10.70125298</v>
      </c>
      <c r="J79">
        <v>11.13593303</v>
      </c>
      <c r="K79">
        <v>10.988966059999999</v>
      </c>
      <c r="L79">
        <v>10.80795133</v>
      </c>
      <c r="M79">
        <v>10.72971965</v>
      </c>
      <c r="N79">
        <v>10.53467642</v>
      </c>
      <c r="O79">
        <v>10.178851849999999</v>
      </c>
      <c r="P79">
        <v>10.19305662</v>
      </c>
      <c r="Q79">
        <v>10.08590594</v>
      </c>
      <c r="R79">
        <v>9.7183842869999904</v>
      </c>
      <c r="S79">
        <v>9.4967623830000001</v>
      </c>
      <c r="T79">
        <v>9.3371778419999902</v>
      </c>
      <c r="U79">
        <v>9.2008411050000003</v>
      </c>
      <c r="V79">
        <v>9.0914924470000003</v>
      </c>
      <c r="W79">
        <v>10.10630226</v>
      </c>
      <c r="X79">
        <v>11.21912219</v>
      </c>
      <c r="Y79">
        <v>12.208118219999999</v>
      </c>
      <c r="Z79">
        <v>13.00723041</v>
      </c>
      <c r="AA79">
        <v>13.64028907</v>
      </c>
      <c r="AB79">
        <v>14.145285360000001</v>
      </c>
      <c r="AC79">
        <v>14.56401702</v>
      </c>
      <c r="AD79">
        <v>14.763674679999999</v>
      </c>
      <c r="AE79">
        <v>14.889024709999999</v>
      </c>
      <c r="AF79">
        <v>15.02632008</v>
      </c>
      <c r="AG79">
        <v>15.10900429</v>
      </c>
      <c r="AH79">
        <v>15.139964579999999</v>
      </c>
      <c r="AI79">
        <v>15.1980527</v>
      </c>
      <c r="AJ79">
        <v>15.274256749999999</v>
      </c>
      <c r="AK79">
        <v>15.3831466</v>
      </c>
      <c r="AL79">
        <v>15.5206514</v>
      </c>
      <c r="AM79">
        <v>15.67650957</v>
      </c>
      <c r="AN79">
        <v>15.84815717</v>
      </c>
      <c r="AO79">
        <v>16.0343959</v>
      </c>
      <c r="AP79">
        <v>16.233985319999999</v>
      </c>
      <c r="AQ79">
        <v>16.44560834</v>
      </c>
      <c r="AR79">
        <v>16.661841169999999</v>
      </c>
      <c r="AS79">
        <v>16.88368552</v>
      </c>
      <c r="AT79">
        <v>17.126647850000001</v>
      </c>
      <c r="AU79">
        <v>17.379950149999999</v>
      </c>
      <c r="AV79">
        <v>17.641989479999999</v>
      </c>
      <c r="AW79">
        <v>17.90608821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12.95784132</v>
      </c>
      <c r="G80">
        <v>13.37001938</v>
      </c>
      <c r="H80">
        <v>13.07159059</v>
      </c>
      <c r="I80">
        <v>13.423719869999999</v>
      </c>
      <c r="J80">
        <v>13.821384399999999</v>
      </c>
      <c r="K80">
        <v>14.148305239999999</v>
      </c>
      <c r="L80">
        <v>14.19112217</v>
      </c>
      <c r="M80">
        <v>14.1608339</v>
      </c>
      <c r="N80">
        <v>13.96593201</v>
      </c>
      <c r="O80">
        <v>13.88410442</v>
      </c>
      <c r="P80">
        <v>14.10650203</v>
      </c>
      <c r="Q80">
        <v>14.470968940000001</v>
      </c>
      <c r="R80">
        <v>14.464619989999999</v>
      </c>
      <c r="S80">
        <v>14.572689889999999</v>
      </c>
      <c r="T80">
        <v>14.42551085</v>
      </c>
      <c r="U80">
        <v>14.31744183</v>
      </c>
      <c r="V80">
        <v>14.16241613</v>
      </c>
      <c r="W80">
        <v>14.16614759</v>
      </c>
      <c r="X80">
        <v>14.18841714</v>
      </c>
      <c r="Y80">
        <v>14.087454299999999</v>
      </c>
      <c r="Z80">
        <v>13.9534766</v>
      </c>
      <c r="AA80">
        <v>13.811790459999999</v>
      </c>
      <c r="AB80">
        <v>13.687404949999999</v>
      </c>
      <c r="AC80">
        <v>13.568073800000001</v>
      </c>
      <c r="AD80">
        <v>13.450883640000001</v>
      </c>
      <c r="AE80">
        <v>13.344613519999999</v>
      </c>
      <c r="AF80">
        <v>13.25275304</v>
      </c>
      <c r="AG80">
        <v>13.0925172</v>
      </c>
      <c r="AH80">
        <v>12.898974969999999</v>
      </c>
      <c r="AI80">
        <v>12.725612590000001</v>
      </c>
      <c r="AJ80">
        <v>12.56119103</v>
      </c>
      <c r="AK80">
        <v>12.40552664</v>
      </c>
      <c r="AL80">
        <v>12.25623525</v>
      </c>
      <c r="AM80">
        <v>12.10905586</v>
      </c>
      <c r="AN80">
        <v>11.97510636</v>
      </c>
      <c r="AO80">
        <v>11.851329099999999</v>
      </c>
      <c r="AP80">
        <v>11.73193801</v>
      </c>
      <c r="AQ80">
        <v>11.61795429</v>
      </c>
      <c r="AR80">
        <v>11.50872174</v>
      </c>
      <c r="AS80">
        <v>11.41674547</v>
      </c>
      <c r="AT80">
        <v>11.3314822</v>
      </c>
      <c r="AU80">
        <v>11.250424900000001</v>
      </c>
      <c r="AV80">
        <v>11.17262764</v>
      </c>
      <c r="AW80">
        <v>11.101670029999999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11.64057536</v>
      </c>
      <c r="G81">
        <v>12.14517655</v>
      </c>
      <c r="H81">
        <v>11.420486779999999</v>
      </c>
      <c r="I81">
        <v>11.92082821</v>
      </c>
      <c r="J81">
        <v>12.51236881</v>
      </c>
      <c r="K81">
        <v>12.89541373</v>
      </c>
      <c r="L81">
        <v>12.97279314</v>
      </c>
      <c r="M81">
        <v>12.99732799</v>
      </c>
      <c r="N81">
        <v>12.8071982</v>
      </c>
      <c r="O81">
        <v>12.260520919999999</v>
      </c>
      <c r="P81">
        <v>12.194722560000001</v>
      </c>
      <c r="Q81">
        <v>12.40706726</v>
      </c>
      <c r="R81">
        <v>12.277063030000001</v>
      </c>
      <c r="S81">
        <v>12.157769330000001</v>
      </c>
      <c r="T81">
        <v>12.17097289</v>
      </c>
      <c r="U81">
        <v>11.96403641</v>
      </c>
      <c r="V81">
        <v>11.657669780000001</v>
      </c>
      <c r="W81">
        <v>11.87889663</v>
      </c>
      <c r="X81">
        <v>12.078518389999999</v>
      </c>
      <c r="Y81">
        <v>12.025413459999999</v>
      </c>
      <c r="Z81">
        <v>11.77759927</v>
      </c>
      <c r="AA81">
        <v>11.41057357</v>
      </c>
      <c r="AB81">
        <v>11.00254999</v>
      </c>
      <c r="AC81">
        <v>10.57331536</v>
      </c>
      <c r="AD81">
        <v>10.507206719999999</v>
      </c>
      <c r="AE81">
        <v>10.457539990000001</v>
      </c>
      <c r="AF81">
        <v>10.416348129999999</v>
      </c>
      <c r="AG81">
        <v>10.33753935</v>
      </c>
      <c r="AH81">
        <v>10.22131106</v>
      </c>
      <c r="AI81">
        <v>10.099730020000001</v>
      </c>
      <c r="AJ81">
        <v>9.9834611189999904</v>
      </c>
      <c r="AK81">
        <v>9.8745910170000002</v>
      </c>
      <c r="AL81">
        <v>9.7713033970000005</v>
      </c>
      <c r="AM81">
        <v>9.6730641520000002</v>
      </c>
      <c r="AN81">
        <v>9.5813577789999904</v>
      </c>
      <c r="AO81">
        <v>9.4938727850000006</v>
      </c>
      <c r="AP81">
        <v>9.4076525279999998</v>
      </c>
      <c r="AQ81">
        <v>9.3216218239999904</v>
      </c>
      <c r="AR81">
        <v>9.2356429549999994</v>
      </c>
      <c r="AS81">
        <v>9.1558604599999995</v>
      </c>
      <c r="AT81">
        <v>9.0800313859999999</v>
      </c>
      <c r="AU81">
        <v>9.0059865329999997</v>
      </c>
      <c r="AV81">
        <v>8.9323678409999996</v>
      </c>
      <c r="AW81">
        <v>8.8578548660000003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1.14803883E-3</v>
      </c>
      <c r="G82" s="39">
        <v>2.19669875E-3</v>
      </c>
      <c r="H82">
        <v>3.8882073700000001E-3</v>
      </c>
      <c r="I82">
        <v>6.1755926699999996E-3</v>
      </c>
      <c r="J82" s="39">
        <v>9.1783771800000007E-3</v>
      </c>
      <c r="K82" s="39">
        <v>1.26925327E-2</v>
      </c>
      <c r="L82" s="39">
        <v>1.7158665900000002E-2</v>
      </c>
      <c r="M82" s="39">
        <v>2.3113990000000001E-2</v>
      </c>
      <c r="N82" s="39">
        <v>3.0270977500000001E-2</v>
      </c>
      <c r="O82" s="39">
        <v>4.0141842599999998E-2</v>
      </c>
      <c r="P82" s="39">
        <v>5.3016641599999997E-2</v>
      </c>
      <c r="Q82" s="39">
        <v>6.9591057900000003E-2</v>
      </c>
      <c r="R82" s="39">
        <v>9.0625905399999998E-2</v>
      </c>
      <c r="S82" s="39">
        <v>0.1141071708</v>
      </c>
      <c r="T82" s="39">
        <v>0.14016243480000001</v>
      </c>
      <c r="U82" s="39">
        <v>0.171539729</v>
      </c>
      <c r="V82" s="39">
        <v>0.21084889039999999</v>
      </c>
      <c r="W82" s="39">
        <v>0.26433439180000001</v>
      </c>
      <c r="X82" s="39">
        <v>0.32917428259999998</v>
      </c>
      <c r="Y82" s="39">
        <v>0.39784921309999999</v>
      </c>
      <c r="Z82" s="39">
        <v>0.47904543430000002</v>
      </c>
      <c r="AA82" s="39">
        <v>0.58461081829999995</v>
      </c>
      <c r="AB82" s="39">
        <v>0.71636989689999997</v>
      </c>
      <c r="AC82" s="39">
        <v>0.8725011936</v>
      </c>
      <c r="AD82" s="39">
        <v>1.053108986</v>
      </c>
      <c r="AE82" s="39">
        <v>1.2464412220000001</v>
      </c>
      <c r="AF82" s="39">
        <v>1.4442434879999999</v>
      </c>
      <c r="AG82" s="39">
        <v>1.6396541950000001</v>
      </c>
      <c r="AH82" s="39">
        <v>1.8280611419999999</v>
      </c>
      <c r="AI82" s="39">
        <v>2.0101476109999998</v>
      </c>
      <c r="AJ82" s="39">
        <v>2.1853331900000001</v>
      </c>
      <c r="AK82" s="39">
        <v>2.351404235</v>
      </c>
      <c r="AL82" s="39">
        <v>2.50751941</v>
      </c>
      <c r="AM82" s="39">
        <v>2.6534094050000001</v>
      </c>
      <c r="AN82" s="39">
        <v>2.7874379079999998</v>
      </c>
      <c r="AO82" s="39">
        <v>2.910883428</v>
      </c>
      <c r="AP82" s="39">
        <v>3.0246719120000001</v>
      </c>
      <c r="AQ82" s="39">
        <v>3.1294795670000002</v>
      </c>
      <c r="AR82" s="39">
        <v>3.22285048</v>
      </c>
      <c r="AS82" s="39">
        <v>3.3087874629999998</v>
      </c>
      <c r="AT82" s="39">
        <v>3.388372859</v>
      </c>
      <c r="AU82" s="39">
        <v>3.461360607</v>
      </c>
      <c r="AV82" s="39">
        <v>3.5277360299999998</v>
      </c>
      <c r="AW82" s="39">
        <v>3.583330616</v>
      </c>
    </row>
    <row r="83" spans="2:99" x14ac:dyDescent="0.25">
      <c r="B83" t="s">
        <v>183</v>
      </c>
      <c r="C83">
        <v>1.1996237928359601</v>
      </c>
      <c r="D83">
        <v>1.2188841408592499</v>
      </c>
      <c r="E83">
        <v>1.238453217</v>
      </c>
      <c r="F83">
        <v>1.277506544</v>
      </c>
      <c r="G83">
        <v>1.250257258</v>
      </c>
      <c r="H83">
        <v>1.1112460280000001</v>
      </c>
      <c r="I83">
        <v>1.1643391830000001</v>
      </c>
      <c r="J83">
        <v>1.1813520209999999</v>
      </c>
      <c r="K83">
        <v>1.198691827</v>
      </c>
      <c r="L83">
        <v>1.2057089249999999</v>
      </c>
      <c r="M83">
        <v>1.213677632</v>
      </c>
      <c r="N83">
        <v>1.210814058</v>
      </c>
      <c r="O83">
        <v>1.214608181</v>
      </c>
      <c r="P83">
        <v>1.279236831</v>
      </c>
      <c r="Q83">
        <v>1.3072891689999999</v>
      </c>
      <c r="R83">
        <v>1.3497772459999999</v>
      </c>
      <c r="S83">
        <v>1.36155319</v>
      </c>
      <c r="T83">
        <v>1.375971753</v>
      </c>
      <c r="U83">
        <v>1.380475275</v>
      </c>
      <c r="V83">
        <v>1.3816756569999999</v>
      </c>
      <c r="W83">
        <v>1.4761086139999999</v>
      </c>
      <c r="X83">
        <v>1.566181316</v>
      </c>
      <c r="Y83">
        <v>1.699234312</v>
      </c>
      <c r="Z83">
        <v>1.8382013260000001</v>
      </c>
      <c r="AA83">
        <v>1.979472729</v>
      </c>
      <c r="AB83">
        <v>2.1281276990000002</v>
      </c>
      <c r="AC83">
        <v>2.2797239710000001</v>
      </c>
      <c r="AD83">
        <v>2.5418770959999999</v>
      </c>
      <c r="AE83">
        <v>2.8036267069999998</v>
      </c>
      <c r="AF83">
        <v>3.0689073599999999</v>
      </c>
      <c r="AG83">
        <v>3.3290812719999998</v>
      </c>
      <c r="AH83">
        <v>3.584399195</v>
      </c>
      <c r="AI83">
        <v>3.89855821</v>
      </c>
      <c r="AJ83">
        <v>4.2171005319999999</v>
      </c>
      <c r="AK83">
        <v>4.5441224450000002</v>
      </c>
      <c r="AL83">
        <v>4.8799107460000002</v>
      </c>
      <c r="AM83">
        <v>5.223498416</v>
      </c>
      <c r="AN83">
        <v>5.4716349510000004</v>
      </c>
      <c r="AO83">
        <v>5.7316644219999997</v>
      </c>
      <c r="AP83">
        <v>6.0012368560000002</v>
      </c>
      <c r="AQ83">
        <v>6.2788216600000002</v>
      </c>
      <c r="AR83">
        <v>6.5629590719999999</v>
      </c>
      <c r="AS83">
        <v>6.733363153</v>
      </c>
      <c r="AT83">
        <v>6.9176786579999998</v>
      </c>
      <c r="AU83">
        <v>7.1091018950000002</v>
      </c>
      <c r="AV83">
        <v>7.3063630899999996</v>
      </c>
      <c r="AW83">
        <v>7.4641028340000002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0.35779393949999999</v>
      </c>
      <c r="G84">
        <v>0.35029398229999997</v>
      </c>
      <c r="H84">
        <v>0.34242850740000003</v>
      </c>
      <c r="I84">
        <v>0.3591112749</v>
      </c>
      <c r="J84">
        <v>0.35573891050000001</v>
      </c>
      <c r="K84">
        <v>0.35181124670000002</v>
      </c>
      <c r="L84">
        <v>0.33351976840000003</v>
      </c>
      <c r="M84">
        <v>0.33901848919999999</v>
      </c>
      <c r="N84">
        <v>0.32802154690000002</v>
      </c>
      <c r="O84">
        <v>0.31481209929999998</v>
      </c>
      <c r="P84">
        <v>0.31943170310000002</v>
      </c>
      <c r="Q84">
        <v>0.3129284739</v>
      </c>
      <c r="R84">
        <v>0.30530289830000001</v>
      </c>
      <c r="S84">
        <v>0.3029872703</v>
      </c>
      <c r="T84">
        <v>0.30246565780000001</v>
      </c>
      <c r="U84">
        <v>0.30293140930000001</v>
      </c>
      <c r="V84">
        <v>0.3053295365</v>
      </c>
      <c r="W84">
        <v>0.30059788209999999</v>
      </c>
      <c r="X84">
        <v>0.2950596982</v>
      </c>
      <c r="Y84">
        <v>0.29205743830000003</v>
      </c>
      <c r="Z84">
        <v>0.29140425949999998</v>
      </c>
      <c r="AA84">
        <v>0.2924333616</v>
      </c>
      <c r="AB84">
        <v>0.29513990340000001</v>
      </c>
      <c r="AC84">
        <v>0.29852365330000002</v>
      </c>
      <c r="AD84">
        <v>0.30252991159999998</v>
      </c>
      <c r="AE84">
        <v>0.30644273480000001</v>
      </c>
      <c r="AF84">
        <v>0.31052986900000001</v>
      </c>
      <c r="AG84">
        <v>0.3150449957</v>
      </c>
      <c r="AH84">
        <v>0.32001186450000002</v>
      </c>
      <c r="AI84">
        <v>0.32497429789999999</v>
      </c>
      <c r="AJ84">
        <v>0.3299060466</v>
      </c>
      <c r="AK84">
        <v>0.3349253942</v>
      </c>
      <c r="AL84">
        <v>0.34018671309999998</v>
      </c>
      <c r="AM84">
        <v>0.34512823910000001</v>
      </c>
      <c r="AN84">
        <v>0.35107999540000001</v>
      </c>
      <c r="AO84">
        <v>0.35805445270000003</v>
      </c>
      <c r="AP84">
        <v>0.36539993859999997</v>
      </c>
      <c r="AQ84">
        <v>0.37287587439999997</v>
      </c>
      <c r="AR84">
        <v>0.3801724226</v>
      </c>
      <c r="AS84">
        <v>0.38791100989999999</v>
      </c>
      <c r="AT84">
        <v>0.39605335689999999</v>
      </c>
      <c r="AU84">
        <v>0.40434433860000002</v>
      </c>
      <c r="AV84">
        <v>0.41278856390000002</v>
      </c>
      <c r="AW84">
        <v>0.42146955679999998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13.41517442</v>
      </c>
      <c r="G85">
        <v>12.97392002</v>
      </c>
      <c r="H85">
        <v>11.74038625</v>
      </c>
      <c r="I85">
        <v>12.114588680000001</v>
      </c>
      <c r="J85">
        <v>12.289362949999999</v>
      </c>
      <c r="K85">
        <v>11.685721940000001</v>
      </c>
      <c r="L85">
        <v>11.30451105</v>
      </c>
      <c r="M85">
        <v>11.18913809</v>
      </c>
      <c r="N85">
        <v>11.126873959999999</v>
      </c>
      <c r="O85">
        <v>11.35582514</v>
      </c>
      <c r="P85" s="39">
        <v>11.75702879</v>
      </c>
      <c r="Q85" s="39">
        <v>11.715136340000001</v>
      </c>
      <c r="R85" s="39">
        <v>11.59487494</v>
      </c>
      <c r="S85" s="39">
        <v>11.54803317</v>
      </c>
      <c r="T85" s="39">
        <v>11.448235199999999</v>
      </c>
      <c r="U85" s="39">
        <v>11.4206947</v>
      </c>
      <c r="V85" s="39">
        <v>11.4997507</v>
      </c>
      <c r="W85" s="39">
        <v>10.02009792</v>
      </c>
      <c r="X85" s="39">
        <v>8.3744860580000005</v>
      </c>
      <c r="Y85" s="39">
        <v>7.1023921000000003</v>
      </c>
      <c r="Z85" s="39">
        <v>6.1426371800000004</v>
      </c>
      <c r="AA85" s="39">
        <v>5.4141010129999998</v>
      </c>
      <c r="AB85" s="39">
        <v>4.8529682220000003</v>
      </c>
      <c r="AC85" s="39">
        <v>4.4059612870000002</v>
      </c>
      <c r="AD85" s="39">
        <v>4.2730839300000003</v>
      </c>
      <c r="AE85" s="39">
        <v>4.2454473259999999</v>
      </c>
      <c r="AF85">
        <v>4.2652794969999999</v>
      </c>
      <c r="AG85">
        <v>4.3391488960000002</v>
      </c>
      <c r="AH85">
        <v>4.452301276</v>
      </c>
      <c r="AI85">
        <v>4.5742876609999996</v>
      </c>
      <c r="AJ85">
        <v>4.6912955570000001</v>
      </c>
      <c r="AK85">
        <v>4.8045050959999998</v>
      </c>
      <c r="AL85">
        <v>4.9143889119999997</v>
      </c>
      <c r="AM85">
        <v>5.0244409760000002</v>
      </c>
      <c r="AN85">
        <v>5.1357708879999997</v>
      </c>
      <c r="AO85">
        <v>5.2465076750000001</v>
      </c>
      <c r="AP85">
        <v>5.3577611750000003</v>
      </c>
      <c r="AQ85">
        <v>5.4703506539999998</v>
      </c>
      <c r="AR85">
        <v>5.5801847149999997</v>
      </c>
      <c r="AS85">
        <v>5.6836411790000003</v>
      </c>
      <c r="AT85">
        <v>5.7889274899999998</v>
      </c>
      <c r="AU85">
        <v>5.8935588599999997</v>
      </c>
      <c r="AV85">
        <v>5.9989714530000002</v>
      </c>
      <c r="AW85">
        <v>6.1057589779999999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17.617929019999998</v>
      </c>
      <c r="G86">
        <v>17.328080459999999</v>
      </c>
      <c r="H86">
        <v>17.126170689999999</v>
      </c>
      <c r="I86">
        <v>17.117276050000001</v>
      </c>
      <c r="J86">
        <v>16.816476640000001</v>
      </c>
      <c r="K86" s="39">
        <v>16.261820289999999</v>
      </c>
      <c r="L86" s="39">
        <v>15.815590909999999</v>
      </c>
      <c r="M86" s="39">
        <v>15.45975848</v>
      </c>
      <c r="N86" s="39">
        <v>15.162121170000001</v>
      </c>
      <c r="O86" s="39">
        <v>15.082499930000001</v>
      </c>
      <c r="P86" s="39">
        <v>14.90440355</v>
      </c>
      <c r="Q86" s="39">
        <v>14.428377960000001</v>
      </c>
      <c r="R86" s="39">
        <v>13.93475087</v>
      </c>
      <c r="S86" s="39">
        <v>13.467900569999999</v>
      </c>
      <c r="T86" s="39">
        <v>13.115593329999999</v>
      </c>
      <c r="U86" s="39">
        <v>13.01256908</v>
      </c>
      <c r="V86" s="39">
        <v>12.90154607</v>
      </c>
      <c r="W86" s="39">
        <v>12.167888189999999</v>
      </c>
      <c r="X86" s="39">
        <v>11.403165359999999</v>
      </c>
      <c r="Y86" s="39">
        <v>10.764361879999999</v>
      </c>
      <c r="Z86">
        <v>10.222743189999999</v>
      </c>
      <c r="AA86">
        <v>9.7521066259999998</v>
      </c>
      <c r="AB86">
        <v>9.3338906969999904</v>
      </c>
      <c r="AC86">
        <v>8.9473951790000008</v>
      </c>
      <c r="AD86">
        <v>8.5828371039999904</v>
      </c>
      <c r="AE86">
        <v>8.2326491159999904</v>
      </c>
      <c r="AF86">
        <v>7.9015784629999999</v>
      </c>
      <c r="AG86">
        <v>7.6837973399999999</v>
      </c>
      <c r="AH86">
        <v>7.5256833990000001</v>
      </c>
      <c r="AI86">
        <v>7.3415968019999998</v>
      </c>
      <c r="AJ86">
        <v>7.1492700960000004</v>
      </c>
      <c r="AK86">
        <v>6.9540737679999998</v>
      </c>
      <c r="AL86">
        <v>6.7642163699999998</v>
      </c>
      <c r="AM86">
        <v>6.5670070330000003</v>
      </c>
      <c r="AN86">
        <v>6.3896819929999999</v>
      </c>
      <c r="AO86">
        <v>6.2228336720000001</v>
      </c>
      <c r="AP86">
        <v>6.0598045569999996</v>
      </c>
      <c r="AQ86">
        <v>5.9000207759999999</v>
      </c>
      <c r="AR86">
        <v>5.7424314409999999</v>
      </c>
      <c r="AS86">
        <v>5.5877056520000004</v>
      </c>
      <c r="AT86" s="39">
        <v>5.4346366660000003</v>
      </c>
      <c r="AU86" s="39">
        <v>5.2840668160000002</v>
      </c>
      <c r="AV86">
        <v>5.1366908670000004</v>
      </c>
      <c r="AW86">
        <v>4.9955307099999997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6.165708779</v>
      </c>
      <c r="G87">
        <v>6.4227209240000001</v>
      </c>
      <c r="H87">
        <v>6.5550851689999998</v>
      </c>
      <c r="I87">
        <v>6.9905737009999998</v>
      </c>
      <c r="J87">
        <v>7.3000298289999996</v>
      </c>
      <c r="K87">
        <v>7.4108417920000003</v>
      </c>
      <c r="L87">
        <v>7.5497808510000004</v>
      </c>
      <c r="M87">
        <v>7.791127736</v>
      </c>
      <c r="N87">
        <v>8.1521604480000001</v>
      </c>
      <c r="O87">
        <v>8.1482947509999999</v>
      </c>
      <c r="P87">
        <v>8.002584251</v>
      </c>
      <c r="Q87">
        <v>7.6138927890000003</v>
      </c>
      <c r="R87">
        <v>7.2044471620000001</v>
      </c>
      <c r="S87">
        <v>6.8144642119999999</v>
      </c>
      <c r="T87">
        <v>6.6956947710000003</v>
      </c>
      <c r="U87">
        <v>6.6182190030000001</v>
      </c>
      <c r="V87">
        <v>6.5763259749999996</v>
      </c>
      <c r="W87">
        <v>7.0902696860000001</v>
      </c>
      <c r="X87">
        <v>7.6211625339999998</v>
      </c>
      <c r="Y87">
        <v>8.0795527210000007</v>
      </c>
      <c r="Z87">
        <v>8.4386918570000002</v>
      </c>
      <c r="AA87">
        <v>8.688167967</v>
      </c>
      <c r="AB87">
        <v>8.7927959340000008</v>
      </c>
      <c r="AC87">
        <v>8.7847192249999999</v>
      </c>
      <c r="AD87">
        <v>8.7384169099999998</v>
      </c>
      <c r="AE87">
        <v>8.5736277049999998</v>
      </c>
      <c r="AF87">
        <v>8.3673144619999995</v>
      </c>
      <c r="AG87">
        <v>8.1663746889999995</v>
      </c>
      <c r="AH87">
        <v>7.9849889020000004</v>
      </c>
      <c r="AI87">
        <v>7.8192558539999997</v>
      </c>
      <c r="AJ87">
        <v>7.6578486540000004</v>
      </c>
      <c r="AK87">
        <v>7.5009174200000004</v>
      </c>
      <c r="AL87">
        <v>7.3500221039999998</v>
      </c>
      <c r="AM87">
        <v>7.1945651689999996</v>
      </c>
      <c r="AN87">
        <v>7.0418882600000003</v>
      </c>
      <c r="AO87">
        <v>6.8968031879999998</v>
      </c>
      <c r="AP87">
        <v>6.7580823629999998</v>
      </c>
      <c r="AQ87">
        <v>6.6238818559999997</v>
      </c>
      <c r="AR87">
        <v>6.4926234420000002</v>
      </c>
      <c r="AS87">
        <v>6.3643062730000004</v>
      </c>
      <c r="AT87">
        <v>6.2383046149999997</v>
      </c>
      <c r="AU87">
        <v>6.1144716089999998</v>
      </c>
      <c r="AV87">
        <v>5.992877751</v>
      </c>
      <c r="AW87">
        <v>5.8735848400000004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1.39188985E-6</v>
      </c>
      <c r="G88" s="39">
        <v>2.81675259E-6</v>
      </c>
      <c r="H88" s="39">
        <v>4.1107740100000001E-6</v>
      </c>
      <c r="I88" s="39">
        <v>5.4975605800000003E-6</v>
      </c>
      <c r="J88" s="39">
        <v>7.27532107E-6</v>
      </c>
      <c r="K88" s="39">
        <v>9.0101194000000004E-6</v>
      </c>
      <c r="L88" s="39">
        <v>1.0579743000000001E-5</v>
      </c>
      <c r="M88" s="39">
        <v>1.20902505E-5</v>
      </c>
      <c r="N88" s="39">
        <v>1.3040384700000001E-5</v>
      </c>
      <c r="O88" s="39">
        <v>1.38936148E-5</v>
      </c>
      <c r="P88" s="39">
        <v>1.4639009499999999E-5</v>
      </c>
      <c r="Q88" s="39">
        <v>1.59942253E-5</v>
      </c>
      <c r="R88" s="39">
        <v>1.7367714499999999E-5</v>
      </c>
      <c r="S88" s="39">
        <v>1.9019868E-5</v>
      </c>
      <c r="T88" s="39">
        <v>2.0241867E-5</v>
      </c>
      <c r="U88" s="39">
        <v>2.20964605E-5</v>
      </c>
      <c r="V88" s="39">
        <v>2.4321261E-5</v>
      </c>
      <c r="W88" s="39">
        <v>2.77704317E-5</v>
      </c>
      <c r="X88" s="39">
        <v>3.1647124299999998E-5</v>
      </c>
      <c r="Y88" s="39">
        <v>3.4296177699999997E-5</v>
      </c>
      <c r="Z88" s="39">
        <v>3.6169058799999997E-5</v>
      </c>
      <c r="AA88" s="39">
        <v>3.72910378E-5</v>
      </c>
      <c r="AB88" s="39">
        <v>3.7665224399999999E-5</v>
      </c>
      <c r="AC88" s="39">
        <v>3.7327537499999997E-5</v>
      </c>
      <c r="AD88" s="39">
        <v>3.63694412E-5</v>
      </c>
      <c r="AE88" s="39">
        <v>3.4972492000000002E-5</v>
      </c>
      <c r="AF88" s="39">
        <v>3.3314401100000002E-5</v>
      </c>
      <c r="AG88" s="39">
        <v>3.1539476899999997E-5</v>
      </c>
      <c r="AH88" s="39">
        <v>2.9744993600000001E-5</v>
      </c>
      <c r="AI88" s="39">
        <v>2.7989622499999999E-5</v>
      </c>
      <c r="AJ88" s="39">
        <v>2.6300234199999999E-5</v>
      </c>
      <c r="AK88" s="39">
        <v>2.46899042E-5</v>
      </c>
      <c r="AL88" s="39">
        <v>2.3163387700000002E-5</v>
      </c>
      <c r="AM88" s="39">
        <v>2.1720894899999999E-5</v>
      </c>
      <c r="AN88" s="39">
        <v>2.0365990299999999E-5</v>
      </c>
      <c r="AO88" s="39">
        <v>1.9094464E-5</v>
      </c>
      <c r="AP88" s="39">
        <v>1.79017453E-5</v>
      </c>
      <c r="AQ88" s="39">
        <v>1.6783234400000002E-5</v>
      </c>
      <c r="AR88" s="39">
        <v>1.5664544799999999E-5</v>
      </c>
      <c r="AS88" s="39">
        <v>1.46203409E-5</v>
      </c>
      <c r="AT88" s="39">
        <v>1.3645702300000001E-5</v>
      </c>
      <c r="AU88" s="39">
        <v>1.2736014699999999E-5</v>
      </c>
      <c r="AV88" s="39">
        <v>1.18869603E-5</v>
      </c>
      <c r="AW88" s="39">
        <v>1.10945029E-5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0.27199883920000001</v>
      </c>
      <c r="F89" s="39">
        <v>0.29496248260000002</v>
      </c>
      <c r="G89" s="39">
        <v>0.2831460865</v>
      </c>
      <c r="H89" s="39">
        <v>0.23130189079999999</v>
      </c>
      <c r="I89" s="39">
        <v>0.25473431639999999</v>
      </c>
      <c r="J89" s="39">
        <v>0.2530340224</v>
      </c>
      <c r="K89" s="39">
        <v>0.26861571200000001</v>
      </c>
      <c r="L89" s="39">
        <v>0.26198686180000003</v>
      </c>
      <c r="M89" s="39">
        <v>0.25656264810000001</v>
      </c>
      <c r="N89" s="39">
        <v>0.25119208259999998</v>
      </c>
      <c r="O89" s="39">
        <v>0.2422021355</v>
      </c>
      <c r="P89" s="39">
        <v>0.25172119139999999</v>
      </c>
      <c r="Q89" s="39">
        <v>0.26383550760000002</v>
      </c>
      <c r="R89" s="39">
        <v>0.27657180320000002</v>
      </c>
      <c r="S89" s="39">
        <v>0.2954035129</v>
      </c>
      <c r="T89" s="39">
        <v>0.35746161279999999</v>
      </c>
      <c r="U89" s="39">
        <v>0.40868231820000001</v>
      </c>
      <c r="V89" s="39">
        <v>0.45220498640000001</v>
      </c>
      <c r="W89" s="39">
        <v>0.46673082199999999</v>
      </c>
      <c r="X89" s="39">
        <v>0.47663642109999999</v>
      </c>
      <c r="Y89" s="39">
        <v>0.51542460759999997</v>
      </c>
      <c r="Z89" s="39">
        <v>0.55558522710000002</v>
      </c>
      <c r="AA89" s="39">
        <v>0.59638037420000001</v>
      </c>
      <c r="AB89" s="39">
        <v>0.63427265180000003</v>
      </c>
      <c r="AC89" s="39">
        <v>0.67139579849999997</v>
      </c>
      <c r="AD89" s="39">
        <v>0.72761259570000003</v>
      </c>
      <c r="AE89" s="39">
        <v>0.78383134489999995</v>
      </c>
      <c r="AF89" s="39">
        <v>0.84088564300000002</v>
      </c>
      <c r="AG89" s="39">
        <v>0.8987160005</v>
      </c>
      <c r="AH89" s="39">
        <v>0.95739481199999998</v>
      </c>
      <c r="AI89" s="39">
        <v>1.0293087169999999</v>
      </c>
      <c r="AJ89" s="39">
        <v>1.102279545</v>
      </c>
      <c r="AK89" s="39">
        <v>1.177073901</v>
      </c>
      <c r="AL89" s="39">
        <v>1.253641743</v>
      </c>
      <c r="AM89" s="39">
        <v>1.331710741</v>
      </c>
      <c r="AN89" s="39">
        <v>1.393216944</v>
      </c>
      <c r="AO89" s="39">
        <v>1.4572627039999999</v>
      </c>
      <c r="AP89" s="39">
        <v>1.523530576</v>
      </c>
      <c r="AQ89" s="39">
        <v>1.5917484900000001</v>
      </c>
      <c r="AR89" s="39">
        <v>1.6614368980000001</v>
      </c>
      <c r="AS89" s="39">
        <v>1.703443228</v>
      </c>
      <c r="AT89" s="39">
        <v>1.749059138</v>
      </c>
      <c r="AU89" s="39">
        <v>1.796546172</v>
      </c>
      <c r="AV89">
        <v>1.8457812220000001</v>
      </c>
      <c r="AW89">
        <v>1.8837113599999999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2653988446</v>
      </c>
      <c r="P90">
        <v>2684658267</v>
      </c>
      <c r="Q90">
        <v>2715682513</v>
      </c>
      <c r="R90">
        <v>2745467125</v>
      </c>
      <c r="S90">
        <v>2775151740</v>
      </c>
      <c r="T90">
        <v>2804229571</v>
      </c>
      <c r="U90">
        <v>2833057577</v>
      </c>
      <c r="V90">
        <v>2863783189</v>
      </c>
      <c r="W90">
        <v>2893294392</v>
      </c>
      <c r="X90">
        <v>2920683496</v>
      </c>
      <c r="Y90">
        <v>2946016305</v>
      </c>
      <c r="Z90">
        <v>2969192311</v>
      </c>
      <c r="AA90">
        <v>2990333273</v>
      </c>
      <c r="AB90">
        <v>3009261245</v>
      </c>
      <c r="AC90">
        <v>3025888722</v>
      </c>
      <c r="AD90">
        <v>3041817748</v>
      </c>
      <c r="AE90">
        <v>3056903629</v>
      </c>
      <c r="AF90">
        <v>3071089561</v>
      </c>
      <c r="AG90">
        <v>3084363564</v>
      </c>
      <c r="AH90">
        <v>3096983722</v>
      </c>
      <c r="AI90">
        <v>3108626593</v>
      </c>
      <c r="AJ90">
        <v>3119146419</v>
      </c>
      <c r="AK90">
        <v>3128804146</v>
      </c>
      <c r="AL90">
        <v>3137546654</v>
      </c>
      <c r="AM90">
        <v>3145275685</v>
      </c>
      <c r="AN90">
        <v>3152779717</v>
      </c>
      <c r="AO90">
        <v>3159874851</v>
      </c>
      <c r="AP90">
        <v>3166558568</v>
      </c>
      <c r="AQ90">
        <v>3173103141</v>
      </c>
      <c r="AR90">
        <v>3179324132</v>
      </c>
      <c r="AS90">
        <v>3185265549</v>
      </c>
      <c r="AT90">
        <v>3191063906</v>
      </c>
      <c r="AU90">
        <v>3196626001</v>
      </c>
      <c r="AV90">
        <v>3201950414</v>
      </c>
      <c r="AW90">
        <v>3207035723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1312268.3230000001</v>
      </c>
      <c r="G91">
        <v>7520295.1179999998</v>
      </c>
      <c r="H91">
        <v>16561647.33</v>
      </c>
      <c r="I91">
        <v>26537357.890000001</v>
      </c>
      <c r="J91">
        <v>36992648.960000001</v>
      </c>
      <c r="K91">
        <v>48159607.659999996</v>
      </c>
      <c r="L91">
        <v>59864696.890000001</v>
      </c>
      <c r="M91">
        <v>72613455.609999999</v>
      </c>
      <c r="N91">
        <v>86503624.560000002</v>
      </c>
      <c r="O91">
        <v>102029356.5</v>
      </c>
      <c r="P91">
        <v>118531344.90000001</v>
      </c>
      <c r="Q91">
        <v>136472573.19999999</v>
      </c>
      <c r="R91">
        <v>155618896.80000001</v>
      </c>
      <c r="S91">
        <v>177693557.30000001</v>
      </c>
      <c r="T91">
        <v>201410650.59999999</v>
      </c>
      <c r="U91">
        <v>229348135.09999999</v>
      </c>
      <c r="V91">
        <v>260226968.40000001</v>
      </c>
      <c r="W91">
        <v>296520866.89999998</v>
      </c>
      <c r="X91">
        <v>341173308.69999999</v>
      </c>
      <c r="Y91">
        <v>392126211.89999998</v>
      </c>
      <c r="Z91">
        <v>447520457.10000002</v>
      </c>
      <c r="AA91">
        <v>504686204.89999998</v>
      </c>
      <c r="AB91">
        <v>562652633.29999995</v>
      </c>
      <c r="AC91">
        <v>620358255.89999998</v>
      </c>
      <c r="AD91">
        <v>678076117.5</v>
      </c>
      <c r="AE91">
        <v>736264886.70000005</v>
      </c>
      <c r="AF91">
        <v>793798236</v>
      </c>
      <c r="AG91">
        <v>850645128.10000002</v>
      </c>
      <c r="AH91">
        <v>907230624.5</v>
      </c>
      <c r="AI91">
        <v>963891532.20000005</v>
      </c>
      <c r="AJ91">
        <v>1021028218</v>
      </c>
      <c r="AK91">
        <v>1078841611</v>
      </c>
      <c r="AL91">
        <v>1137002656</v>
      </c>
      <c r="AM91">
        <v>1195071634</v>
      </c>
      <c r="AN91">
        <v>1252774445</v>
      </c>
      <c r="AO91">
        <v>1309816335</v>
      </c>
      <c r="AP91">
        <v>1365878971</v>
      </c>
      <c r="AQ91">
        <v>1420786203</v>
      </c>
      <c r="AR91">
        <v>1474388069</v>
      </c>
      <c r="AS91">
        <v>1526620842</v>
      </c>
      <c r="AT91">
        <v>1577472687</v>
      </c>
      <c r="AU91">
        <v>1626912101</v>
      </c>
      <c r="AV91">
        <v>1674938559</v>
      </c>
      <c r="AW91">
        <v>1721575692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45407962.549999997</v>
      </c>
      <c r="G92">
        <v>45243888.289999999</v>
      </c>
      <c r="H92">
        <v>44239696.020000003</v>
      </c>
      <c r="I92">
        <v>43723559.539999999</v>
      </c>
      <c r="J92">
        <v>44979263.689999998</v>
      </c>
      <c r="K92">
        <v>47747118.479999997</v>
      </c>
      <c r="L92" s="273">
        <v>51684533.009999998</v>
      </c>
      <c r="M92">
        <v>56079002.810000002</v>
      </c>
      <c r="N92">
        <v>60244635.899999999</v>
      </c>
      <c r="O92">
        <v>62320760.450000003</v>
      </c>
      <c r="P92">
        <v>64196492.68</v>
      </c>
      <c r="Q92">
        <v>66292577.619999997</v>
      </c>
      <c r="R92">
        <v>71275704.890000001</v>
      </c>
      <c r="S92">
        <v>76141623</v>
      </c>
      <c r="T92">
        <v>83014664.959999904</v>
      </c>
      <c r="U92">
        <v>91043220.069999903</v>
      </c>
      <c r="V92">
        <v>103884242.2</v>
      </c>
      <c r="W92">
        <v>120933470.5</v>
      </c>
      <c r="X92">
        <v>138360744.90000001</v>
      </c>
      <c r="Y92">
        <v>153087366.09999999</v>
      </c>
      <c r="Z92">
        <v>163658086.80000001</v>
      </c>
      <c r="AA92">
        <v>170792020.69999999</v>
      </c>
      <c r="AB92">
        <v>175283078.90000001</v>
      </c>
      <c r="AC92">
        <v>178221362.19999999</v>
      </c>
      <c r="AD92">
        <v>180978855.30000001</v>
      </c>
      <c r="AE92">
        <v>182754739.40000001</v>
      </c>
      <c r="AF92">
        <v>183378654</v>
      </c>
      <c r="AG92">
        <v>183454942.69999999</v>
      </c>
      <c r="AH92">
        <v>184283422.19999999</v>
      </c>
      <c r="AI92">
        <v>186206188.69999999</v>
      </c>
      <c r="AJ92">
        <v>188340442</v>
      </c>
      <c r="AK92">
        <v>189648404.80000001</v>
      </c>
      <c r="AL92">
        <v>189552638.5</v>
      </c>
      <c r="AM92">
        <v>188500170.40000001</v>
      </c>
      <c r="AN92">
        <v>186757531.80000001</v>
      </c>
      <c r="AO92">
        <v>184076139.19999999</v>
      </c>
      <c r="AP92">
        <v>180679337.5</v>
      </c>
      <c r="AQ92">
        <v>176866098.19999999</v>
      </c>
      <c r="AR92">
        <v>172776116.90000001</v>
      </c>
      <c r="AS92">
        <v>168535034.30000001</v>
      </c>
      <c r="AT92">
        <v>164227859.5</v>
      </c>
      <c r="AU92">
        <v>159858721.09999999</v>
      </c>
      <c r="AV92">
        <v>155496898.69999999</v>
      </c>
      <c r="AW92">
        <v>151204427.90000001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326427531.30000001</v>
      </c>
      <c r="G93">
        <v>352254292.10000002</v>
      </c>
      <c r="H93">
        <v>377868513.80000001</v>
      </c>
      <c r="I93">
        <v>399213167.5</v>
      </c>
      <c r="J93">
        <v>420140555.39999998</v>
      </c>
      <c r="K93">
        <v>442853941.5</v>
      </c>
      <c r="L93">
        <v>467882339.5</v>
      </c>
      <c r="M93">
        <v>492821692.80000001</v>
      </c>
      <c r="N93">
        <v>515682291.69999999</v>
      </c>
      <c r="O93">
        <v>535101549.69999999</v>
      </c>
      <c r="P93">
        <v>552114967.29999995</v>
      </c>
      <c r="Q93">
        <v>569946524.29999995</v>
      </c>
      <c r="R93">
        <v>592035264.10000002</v>
      </c>
      <c r="S93">
        <v>614400032.20000005</v>
      </c>
      <c r="T93">
        <v>639306393.5</v>
      </c>
      <c r="U93">
        <v>663772140.5</v>
      </c>
      <c r="V93">
        <v>691980933.89999998</v>
      </c>
      <c r="W93">
        <v>722400920.60000002</v>
      </c>
      <c r="X93">
        <v>752258781.60000002</v>
      </c>
      <c r="Y93">
        <v>780311228</v>
      </c>
      <c r="Z93">
        <v>803525441.79999995</v>
      </c>
      <c r="AA93">
        <v>821572323.20000005</v>
      </c>
      <c r="AB93">
        <v>834198871.60000002</v>
      </c>
      <c r="AC93">
        <v>842428300.20000005</v>
      </c>
      <c r="AD93">
        <v>847516281.20000005</v>
      </c>
      <c r="AE93">
        <v>849531172</v>
      </c>
      <c r="AF93">
        <v>849454261.60000002</v>
      </c>
      <c r="AG93">
        <v>847528248.39999998</v>
      </c>
      <c r="AH93">
        <v>843428631.60000002</v>
      </c>
      <c r="AI93">
        <v>836869771.70000005</v>
      </c>
      <c r="AJ93">
        <v>828029193.10000002</v>
      </c>
      <c r="AK93">
        <v>817392320.70000005</v>
      </c>
      <c r="AL93">
        <v>805402036.29999995</v>
      </c>
      <c r="AM93">
        <v>792306630</v>
      </c>
      <c r="AN93">
        <v>778458024</v>
      </c>
      <c r="AO93">
        <v>764221690.60000002</v>
      </c>
      <c r="AP93">
        <v>749783711.89999998</v>
      </c>
      <c r="AQ93">
        <v>735293872.29999995</v>
      </c>
      <c r="AR93">
        <v>720701435.89999998</v>
      </c>
      <c r="AS93">
        <v>706074497.10000002</v>
      </c>
      <c r="AT93">
        <v>691613637.5</v>
      </c>
      <c r="AU93">
        <v>677366149.70000005</v>
      </c>
      <c r="AV93">
        <v>663333823.10000002</v>
      </c>
      <c r="AW93">
        <v>649491171.89999998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681999793.79999995</v>
      </c>
      <c r="G94">
        <v>703055329.29999995</v>
      </c>
      <c r="H94">
        <v>724061403.29999995</v>
      </c>
      <c r="I94">
        <v>742548672.39999998</v>
      </c>
      <c r="J94">
        <v>760853938.89999998</v>
      </c>
      <c r="K94">
        <v>780334353</v>
      </c>
      <c r="L94">
        <v>800440764.79999995</v>
      </c>
      <c r="M94">
        <v>819172265.60000002</v>
      </c>
      <c r="N94">
        <v>835197378.29999995</v>
      </c>
      <c r="O94">
        <v>849872725.79999995</v>
      </c>
      <c r="P94">
        <v>861889378.5</v>
      </c>
      <c r="Q94">
        <v>873837341.60000002</v>
      </c>
      <c r="R94">
        <v>884681876.20000005</v>
      </c>
      <c r="S94">
        <v>894436157.70000005</v>
      </c>
      <c r="T94">
        <v>901647698.70000005</v>
      </c>
      <c r="U94">
        <v>905100746.29999995</v>
      </c>
      <c r="V94">
        <v>902899890.20000005</v>
      </c>
      <c r="W94">
        <v>891966607.60000002</v>
      </c>
      <c r="X94">
        <v>874882207.20000005</v>
      </c>
      <c r="Y94">
        <v>855431769.79999995</v>
      </c>
      <c r="Z94">
        <v>835539791.10000002</v>
      </c>
      <c r="AA94">
        <v>815873176.20000005</v>
      </c>
      <c r="AB94">
        <v>796324970.39999998</v>
      </c>
      <c r="AC94">
        <v>776676845.79999995</v>
      </c>
      <c r="AD94">
        <v>757034607.20000005</v>
      </c>
      <c r="AE94">
        <v>737670390.20000005</v>
      </c>
      <c r="AF94">
        <v>718901721.79999995</v>
      </c>
      <c r="AG94">
        <v>700362836.39999998</v>
      </c>
      <c r="AH94">
        <v>681045226.70000005</v>
      </c>
      <c r="AI94">
        <v>660207657.29999995</v>
      </c>
      <c r="AJ94">
        <v>638226030.60000002</v>
      </c>
      <c r="AK94">
        <v>615956928.70000005</v>
      </c>
      <c r="AL94">
        <v>593992736.20000005</v>
      </c>
      <c r="AM94">
        <v>572368800.89999998</v>
      </c>
      <c r="AN94">
        <v>551624138.79999995</v>
      </c>
      <c r="AO94">
        <v>531841248.69999999</v>
      </c>
      <c r="AP94">
        <v>513038380.69999999</v>
      </c>
      <c r="AQ94">
        <v>495213894.19999999</v>
      </c>
      <c r="AR94">
        <v>478211820.89999998</v>
      </c>
      <c r="AS94">
        <v>461973015.39999998</v>
      </c>
      <c r="AT94">
        <v>446504311</v>
      </c>
      <c r="AU94">
        <v>431743813.39999998</v>
      </c>
      <c r="AV94">
        <v>417612961.10000002</v>
      </c>
      <c r="AW94">
        <v>404617089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775621140.39999998</v>
      </c>
      <c r="G95">
        <v>763100982.5</v>
      </c>
      <c r="H95">
        <v>749823240.20000005</v>
      </c>
      <c r="I95">
        <v>739513897</v>
      </c>
      <c r="J95">
        <v>728331086.5</v>
      </c>
      <c r="K95">
        <v>714480841.29999995</v>
      </c>
      <c r="L95">
        <v>698204267</v>
      </c>
      <c r="M95">
        <v>681864286.20000005</v>
      </c>
      <c r="N95">
        <v>667558382.60000002</v>
      </c>
      <c r="O95">
        <v>658059738</v>
      </c>
      <c r="P95">
        <v>650982618.5</v>
      </c>
      <c r="Q95">
        <v>642575086.20000005</v>
      </c>
      <c r="R95">
        <v>629123873</v>
      </c>
      <c r="S95">
        <v>614347782.89999998</v>
      </c>
      <c r="T95">
        <v>596790406.5</v>
      </c>
      <c r="U95">
        <v>578210438.29999995</v>
      </c>
      <c r="V95">
        <v>556866779.60000002</v>
      </c>
      <c r="W95">
        <v>532672946.19999999</v>
      </c>
      <c r="X95">
        <v>505806837.19999999</v>
      </c>
      <c r="Y95">
        <v>477935640.5</v>
      </c>
      <c r="Z95">
        <v>451613736.89999998</v>
      </c>
      <c r="AA95">
        <v>427831400.30000001</v>
      </c>
      <c r="AB95">
        <v>406895370.80000001</v>
      </c>
      <c r="AC95">
        <v>388267837.60000002</v>
      </c>
      <c r="AD95">
        <v>371076901.10000002</v>
      </c>
      <c r="AE95">
        <v>355227413.89999998</v>
      </c>
      <c r="AF95">
        <v>340733850.5</v>
      </c>
      <c r="AG95">
        <v>327315243.19999999</v>
      </c>
      <c r="AH95">
        <v>314886952.19999999</v>
      </c>
      <c r="AI95">
        <v>303487240.80000001</v>
      </c>
      <c r="AJ95">
        <v>292994154.60000002</v>
      </c>
      <c r="AK95">
        <v>283258844.5</v>
      </c>
      <c r="AL95">
        <v>274178379.80000001</v>
      </c>
      <c r="AM95">
        <v>265509411</v>
      </c>
      <c r="AN95">
        <v>257190743.80000001</v>
      </c>
      <c r="AO95">
        <v>249189307.19999999</v>
      </c>
      <c r="AP95">
        <v>241442633.40000001</v>
      </c>
      <c r="AQ95">
        <v>233960777.40000001</v>
      </c>
      <c r="AR95">
        <v>226772882.5</v>
      </c>
      <c r="AS95">
        <v>219868123.19999999</v>
      </c>
      <c r="AT95">
        <v>213158617.19999999</v>
      </c>
      <c r="AU95">
        <v>206616130.30000001</v>
      </c>
      <c r="AV95">
        <v>200249124</v>
      </c>
      <c r="AW95">
        <v>194079685.40000001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406642858</v>
      </c>
      <c r="G96">
        <v>399769480.5</v>
      </c>
      <c r="H96">
        <v>392177522</v>
      </c>
      <c r="I96">
        <v>386185677.19999999</v>
      </c>
      <c r="J96">
        <v>379600368.10000002</v>
      </c>
      <c r="K96">
        <v>371154088.80000001</v>
      </c>
      <c r="L96">
        <v>361084093.19999999</v>
      </c>
      <c r="M96">
        <v>350939840.5</v>
      </c>
      <c r="N96">
        <v>342069762.60000002</v>
      </c>
      <c r="O96">
        <v>335982506</v>
      </c>
      <c r="P96">
        <v>331382658.19999999</v>
      </c>
      <c r="Q96">
        <v>326025084.80000001</v>
      </c>
      <c r="R96">
        <v>317910124.39999998</v>
      </c>
      <c r="S96">
        <v>308955566.5</v>
      </c>
      <c r="T96">
        <v>298697443.89999998</v>
      </c>
      <c r="U96">
        <v>287827775.80000001</v>
      </c>
      <c r="V96">
        <v>275815177.39999998</v>
      </c>
      <c r="W96">
        <v>262409882</v>
      </c>
      <c r="X96">
        <v>247609054.90000001</v>
      </c>
      <c r="Y96">
        <v>232200401</v>
      </c>
      <c r="Z96">
        <v>217561587.30000001</v>
      </c>
      <c r="AA96">
        <v>204319185.90000001</v>
      </c>
      <c r="AB96">
        <v>192542565.30000001</v>
      </c>
      <c r="AC96">
        <v>181962416.5</v>
      </c>
      <c r="AD96">
        <v>172174300</v>
      </c>
      <c r="AE96">
        <v>163161302.59999999</v>
      </c>
      <c r="AF96">
        <v>154895932.5</v>
      </c>
      <c r="AG96">
        <v>147243857.09999999</v>
      </c>
      <c r="AH96">
        <v>140162541.59999999</v>
      </c>
      <c r="AI96">
        <v>133645461.09999999</v>
      </c>
      <c r="AJ96">
        <v>127631618.2</v>
      </c>
      <c r="AK96">
        <v>122060524.3</v>
      </c>
      <c r="AL96">
        <v>116884192.40000001</v>
      </c>
      <c r="AM96">
        <v>111993049.09999999</v>
      </c>
      <c r="AN96">
        <v>107367591.2</v>
      </c>
      <c r="AO96">
        <v>102969450.59999999</v>
      </c>
      <c r="AP96">
        <v>98761794.099999994</v>
      </c>
      <c r="AQ96">
        <v>94740524.689999998</v>
      </c>
      <c r="AR96">
        <v>90911158.900000006</v>
      </c>
      <c r="AS96">
        <v>87263968.769999996</v>
      </c>
      <c r="AT96">
        <v>83757211.989999995</v>
      </c>
      <c r="AU96">
        <v>80374201.040000007</v>
      </c>
      <c r="AV96">
        <v>77113738.810000002</v>
      </c>
      <c r="AW96">
        <v>73980744.890000001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180331511.5</v>
      </c>
      <c r="G97">
        <v>171628487.19999999</v>
      </c>
      <c r="H97">
        <v>162925417.09999999</v>
      </c>
      <c r="I97">
        <v>155277407</v>
      </c>
      <c r="J97">
        <v>147704435.80000001</v>
      </c>
      <c r="K97">
        <v>139737837.90000001</v>
      </c>
      <c r="L97">
        <v>131438218.40000001</v>
      </c>
      <c r="M97">
        <v>123507854.40000001</v>
      </c>
      <c r="N97">
        <v>116412924.40000001</v>
      </c>
      <c r="O97">
        <v>110621809.5</v>
      </c>
      <c r="P97">
        <v>105560807</v>
      </c>
      <c r="Q97">
        <v>100533324.90000001</v>
      </c>
      <c r="R97">
        <v>94821386.060000002</v>
      </c>
      <c r="S97">
        <v>89177020.140000001</v>
      </c>
      <c r="T97">
        <v>83362313.239999995</v>
      </c>
      <c r="U97">
        <v>77755120.920000002</v>
      </c>
      <c r="V97">
        <v>72109197.810000002</v>
      </c>
      <c r="W97">
        <v>66389698.079999998</v>
      </c>
      <c r="X97">
        <v>60592561.200000003</v>
      </c>
      <c r="Y97">
        <v>54923688.079999998</v>
      </c>
      <c r="Z97">
        <v>49773210.530000001</v>
      </c>
      <c r="AA97">
        <v>45258961.740000002</v>
      </c>
      <c r="AB97">
        <v>41363755.18</v>
      </c>
      <c r="AC97">
        <v>37973703.460000001</v>
      </c>
      <c r="AD97">
        <v>34960685.409999996</v>
      </c>
      <c r="AE97">
        <v>32293724.190000001</v>
      </c>
      <c r="AF97">
        <v>29926905.030000001</v>
      </c>
      <c r="AG97">
        <v>27813308.489999998</v>
      </c>
      <c r="AH97">
        <v>25946323.75</v>
      </c>
      <c r="AI97">
        <v>24318740.850000001</v>
      </c>
      <c r="AJ97">
        <v>22896762.809999999</v>
      </c>
      <c r="AK97">
        <v>21645511.399999999</v>
      </c>
      <c r="AL97">
        <v>20534014.960000001</v>
      </c>
      <c r="AM97">
        <v>19525989.390000001</v>
      </c>
      <c r="AN97">
        <v>18607241.98</v>
      </c>
      <c r="AO97">
        <v>17760679.52</v>
      </c>
      <c r="AP97">
        <v>16973739.949999999</v>
      </c>
      <c r="AQ97">
        <v>16241771.27</v>
      </c>
      <c r="AR97">
        <v>15562647.970000001</v>
      </c>
      <c r="AS97">
        <v>14930068.49</v>
      </c>
      <c r="AT97">
        <v>14329581.300000001</v>
      </c>
      <c r="AU97">
        <v>13754884.439999999</v>
      </c>
      <c r="AV97">
        <v>13205309.01</v>
      </c>
      <c r="AW97">
        <v>12682613.52</v>
      </c>
    </row>
    <row r="98" spans="2:49" x14ac:dyDescent="0.25">
      <c r="B98" t="s">
        <v>198</v>
      </c>
      <c r="C98">
        <v>61.608374519870097</v>
      </c>
      <c r="D98">
        <v>61.608374519870097</v>
      </c>
      <c r="E98">
        <v>61.621896319999998</v>
      </c>
      <c r="F98">
        <v>60.714763339999998</v>
      </c>
      <c r="G98">
        <v>60.998768130000002</v>
      </c>
      <c r="H98">
        <v>61.755015040000004</v>
      </c>
      <c r="I98">
        <v>60.99276794</v>
      </c>
      <c r="J98">
        <v>60.945804840000001</v>
      </c>
      <c r="K98">
        <v>61.430653990000003</v>
      </c>
      <c r="L98">
        <v>61.418746560000002</v>
      </c>
      <c r="M98">
        <v>69.854678129999996</v>
      </c>
      <c r="N98">
        <v>78.267193109999994</v>
      </c>
      <c r="O98">
        <v>88.504154380000003</v>
      </c>
      <c r="P98">
        <v>99.143316780000006</v>
      </c>
      <c r="Q98">
        <v>116.8403848</v>
      </c>
      <c r="R98">
        <v>116.1252762</v>
      </c>
      <c r="S98">
        <v>115.1912713</v>
      </c>
      <c r="T98">
        <v>112.65142090000001</v>
      </c>
      <c r="U98">
        <v>109.4789828</v>
      </c>
      <c r="V98">
        <v>105.8818916</v>
      </c>
      <c r="W98">
        <v>101.319947</v>
      </c>
      <c r="X98">
        <v>98.265660569999994</v>
      </c>
      <c r="Y98">
        <v>95.685570409999997</v>
      </c>
      <c r="Z98">
        <v>93.373132249999998</v>
      </c>
      <c r="AA98">
        <v>91.275628839999996</v>
      </c>
      <c r="AB98">
        <v>98.608262699999997</v>
      </c>
      <c r="AC98">
        <v>107.3550078</v>
      </c>
      <c r="AD98">
        <v>108.8365111</v>
      </c>
      <c r="AE98">
        <v>110.2198697</v>
      </c>
      <c r="AF98">
        <v>111.77560320000001</v>
      </c>
      <c r="AG98">
        <v>112.9040033</v>
      </c>
      <c r="AH98">
        <v>113.739045</v>
      </c>
      <c r="AI98">
        <v>111.6016999</v>
      </c>
      <c r="AJ98">
        <v>109.37041259999999</v>
      </c>
      <c r="AK98">
        <v>106.970376</v>
      </c>
      <c r="AL98">
        <v>103.9805044</v>
      </c>
      <c r="AM98">
        <v>100.63240999999999</v>
      </c>
      <c r="AN98">
        <v>101.13572790000001</v>
      </c>
      <c r="AO98">
        <v>101.29039040000001</v>
      </c>
      <c r="AP98">
        <v>100.97646659999999</v>
      </c>
      <c r="AQ98">
        <v>100.0557994</v>
      </c>
      <c r="AR98">
        <v>98.392918800000004</v>
      </c>
      <c r="AS98">
        <v>99.980321849999996</v>
      </c>
      <c r="AT98">
        <v>101.55438359999999</v>
      </c>
      <c r="AU98">
        <v>103.04765279999999</v>
      </c>
      <c r="AV98">
        <v>104.4216646</v>
      </c>
      <c r="AW98">
        <v>105.5573802</v>
      </c>
    </row>
    <row r="99" spans="2:49" x14ac:dyDescent="0.25">
      <c r="B99" t="s">
        <v>199</v>
      </c>
      <c r="C99">
        <v>61.608374519870097</v>
      </c>
      <c r="D99">
        <v>61.608374519870097</v>
      </c>
      <c r="E99">
        <v>61.621896319999998</v>
      </c>
      <c r="F99">
        <v>60.744912059999997</v>
      </c>
      <c r="G99">
        <v>61.059489569999997</v>
      </c>
      <c r="H99">
        <v>61.848353420000002</v>
      </c>
      <c r="I99">
        <v>61.115253209999999</v>
      </c>
      <c r="J99">
        <v>61.056465609999997</v>
      </c>
      <c r="K99">
        <v>61.53188686</v>
      </c>
      <c r="L99">
        <v>61.510191429999999</v>
      </c>
      <c r="M99">
        <v>69.9490129</v>
      </c>
      <c r="N99">
        <v>78.363287690000007</v>
      </c>
      <c r="O99">
        <v>88.606202580000001</v>
      </c>
      <c r="P99">
        <v>99.249423960000001</v>
      </c>
      <c r="Q99">
        <v>116.9554375</v>
      </c>
      <c r="R99">
        <v>116.2299699</v>
      </c>
      <c r="S99">
        <v>115.2850188</v>
      </c>
      <c r="T99">
        <v>112.77540639999999</v>
      </c>
      <c r="U99">
        <v>109.6306913</v>
      </c>
      <c r="V99">
        <v>106.0586826</v>
      </c>
      <c r="W99">
        <v>102.30517209999999</v>
      </c>
      <c r="X99">
        <v>98.474353930000007</v>
      </c>
      <c r="Y99">
        <v>94.853885070000004</v>
      </c>
      <c r="Z99">
        <v>91.517320179999999</v>
      </c>
      <c r="AA99">
        <v>88.528822090000006</v>
      </c>
      <c r="AB99">
        <v>85.855162669999999</v>
      </c>
      <c r="AC99">
        <v>83.483023029999998</v>
      </c>
      <c r="AD99">
        <v>81.356487659999999</v>
      </c>
      <c r="AE99">
        <v>79.452676449999998</v>
      </c>
      <c r="AF99">
        <v>77.823290259999894</v>
      </c>
      <c r="AG99">
        <v>76.261123029999894</v>
      </c>
      <c r="AH99">
        <v>74.806658990000003</v>
      </c>
      <c r="AI99">
        <v>73.416769169999995</v>
      </c>
      <c r="AJ99">
        <v>72.100881119999997</v>
      </c>
      <c r="AK99">
        <v>70.826968809999997</v>
      </c>
      <c r="AL99">
        <v>69.577955459999998</v>
      </c>
      <c r="AM99">
        <v>68.351891710000004</v>
      </c>
      <c r="AN99">
        <v>67.209769629999997</v>
      </c>
      <c r="AO99">
        <v>66.095173059999894</v>
      </c>
      <c r="AP99">
        <v>64.99620797</v>
      </c>
      <c r="AQ99">
        <v>63.901122440000002</v>
      </c>
      <c r="AR99">
        <v>62.806337769999999</v>
      </c>
      <c r="AS99">
        <v>61.487898559999998</v>
      </c>
      <c r="AT99">
        <v>60.133916669999998</v>
      </c>
      <c r="AU99">
        <v>58.771408340000001</v>
      </c>
      <c r="AV99">
        <v>57.404887469999998</v>
      </c>
      <c r="AW99">
        <v>56.032016200000001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0.99999542620000004</v>
      </c>
      <c r="F100">
        <v>1.0226084550000001</v>
      </c>
      <c r="G100">
        <v>1.0411963390000001</v>
      </c>
      <c r="H100">
        <v>1.054557416</v>
      </c>
      <c r="I100">
        <v>1.065087246</v>
      </c>
      <c r="J100">
        <v>1.075398088</v>
      </c>
      <c r="K100">
        <v>1.0833065589999999</v>
      </c>
      <c r="L100">
        <v>1.0955834820000001</v>
      </c>
      <c r="M100">
        <v>1.1094353239999999</v>
      </c>
      <c r="N100">
        <v>1.123383993</v>
      </c>
      <c r="O100">
        <v>1.1317539720000001</v>
      </c>
      <c r="P100">
        <v>1.1423621530000001</v>
      </c>
      <c r="Q100">
        <v>1.156026775</v>
      </c>
      <c r="R100">
        <v>1.181248568</v>
      </c>
      <c r="S100">
        <v>1.204830082</v>
      </c>
      <c r="T100">
        <v>1.238117398</v>
      </c>
      <c r="U100">
        <v>1.276852248</v>
      </c>
      <c r="V100">
        <v>1.3209044169999999</v>
      </c>
      <c r="W100">
        <v>1.3723405040000001</v>
      </c>
      <c r="X100">
        <v>1.4261157440000001</v>
      </c>
      <c r="Y100">
        <v>1.483308662</v>
      </c>
      <c r="Z100">
        <v>1.5411018949999999</v>
      </c>
      <c r="AA100">
        <v>1.59861228</v>
      </c>
      <c r="AB100">
        <v>1.6554737159999999</v>
      </c>
      <c r="AC100">
        <v>1.711141376</v>
      </c>
      <c r="AD100">
        <v>1.765933454</v>
      </c>
      <c r="AE100">
        <v>1.818775829</v>
      </c>
      <c r="AF100">
        <v>1.869716454</v>
      </c>
      <c r="AG100">
        <v>1.9196033729999999</v>
      </c>
      <c r="AH100">
        <v>1.968513685</v>
      </c>
      <c r="AI100">
        <v>2.0163180129999998</v>
      </c>
      <c r="AJ100">
        <v>2.0627290500000002</v>
      </c>
      <c r="AK100">
        <v>2.1080693859999999</v>
      </c>
      <c r="AL100">
        <v>2.1525453890000001</v>
      </c>
      <c r="AM100">
        <v>2.1967340499999999</v>
      </c>
      <c r="AN100">
        <v>2.2407211560000002</v>
      </c>
      <c r="AO100">
        <v>2.2848748739999998</v>
      </c>
      <c r="AP100">
        <v>2.3294998200000001</v>
      </c>
      <c r="AQ100">
        <v>2.3750961340000001</v>
      </c>
      <c r="AR100">
        <v>2.4217276659999998</v>
      </c>
      <c r="AS100">
        <v>2.4695512100000001</v>
      </c>
      <c r="AT100">
        <v>2.5190241430000002</v>
      </c>
      <c r="AU100">
        <v>2.570156281</v>
      </c>
      <c r="AV100">
        <v>2.6231073729999999</v>
      </c>
      <c r="AW100">
        <v>2.6787723250000002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0.99999542620000004</v>
      </c>
      <c r="F101">
        <v>1.0226084550000001</v>
      </c>
      <c r="G101">
        <v>1.0411963390000001</v>
      </c>
      <c r="H101">
        <v>1.054557416</v>
      </c>
      <c r="I101">
        <v>1.065087246</v>
      </c>
      <c r="J101">
        <v>1.075398088</v>
      </c>
      <c r="K101">
        <v>1.0833065589999999</v>
      </c>
      <c r="L101">
        <v>1.0955834820000001</v>
      </c>
      <c r="M101">
        <v>1.1094353239999999</v>
      </c>
      <c r="N101">
        <v>1.123383993</v>
      </c>
      <c r="O101">
        <v>1.1317539720000001</v>
      </c>
      <c r="P101">
        <v>1.1423621530000001</v>
      </c>
      <c r="Q101">
        <v>1.156026775</v>
      </c>
      <c r="R101">
        <v>1.181248568</v>
      </c>
      <c r="S101">
        <v>1.204830082</v>
      </c>
      <c r="T101">
        <v>1.238117398</v>
      </c>
      <c r="U101">
        <v>1.276852248</v>
      </c>
      <c r="V101">
        <v>1.3209044169999999</v>
      </c>
      <c r="W101">
        <v>1.368662512</v>
      </c>
      <c r="X101">
        <v>1.4209260530000001</v>
      </c>
      <c r="Y101">
        <v>1.473452725</v>
      </c>
      <c r="Z101">
        <v>1.524826477</v>
      </c>
      <c r="AA101">
        <v>1.573861532</v>
      </c>
      <c r="AB101">
        <v>1.61993885</v>
      </c>
      <c r="AC101">
        <v>1.662740935</v>
      </c>
      <c r="AD101">
        <v>1.7022101599999999</v>
      </c>
      <c r="AE101">
        <v>1.738757954</v>
      </c>
      <c r="AF101">
        <v>1.772932467</v>
      </c>
      <c r="AG101">
        <v>1.8052051629999999</v>
      </c>
      <c r="AH101">
        <v>1.8361325020000001</v>
      </c>
      <c r="AI101">
        <v>1.866172911</v>
      </c>
      <c r="AJ101">
        <v>1.8954761769999999</v>
      </c>
      <c r="AK101">
        <v>1.924739588</v>
      </c>
      <c r="AL101">
        <v>1.954239109</v>
      </c>
      <c r="AM101">
        <v>1.984229633</v>
      </c>
      <c r="AN101">
        <v>2.0142652779999999</v>
      </c>
      <c r="AO101">
        <v>2.0450893250000002</v>
      </c>
      <c r="AP101">
        <v>2.0769290050000002</v>
      </c>
      <c r="AQ101">
        <v>2.1100380849999998</v>
      </c>
      <c r="AR101">
        <v>2.1445176039999998</v>
      </c>
      <c r="AS101">
        <v>2.1805482110000001</v>
      </c>
      <c r="AT101">
        <v>2.2184286869999998</v>
      </c>
      <c r="AU101">
        <v>2.2582543940000002</v>
      </c>
      <c r="AV101">
        <v>2.3001833239999998</v>
      </c>
      <c r="AW101">
        <v>2.3445816750000001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 s="39">
        <v>0</v>
      </c>
      <c r="R102" s="39">
        <v>0</v>
      </c>
      <c r="S102" s="39">
        <v>0</v>
      </c>
      <c r="T102" s="39">
        <v>0</v>
      </c>
      <c r="U102" s="39">
        <v>0</v>
      </c>
      <c r="V102" s="39">
        <v>0</v>
      </c>
      <c r="W102">
        <v>0.98781652183938995</v>
      </c>
      <c r="X102">
        <v>0.929220341918646</v>
      </c>
      <c r="Y102">
        <v>1.4746873067864299</v>
      </c>
      <c r="Z102">
        <v>1.8006039793306601</v>
      </c>
      <c r="AA102">
        <v>2.0659421701600902</v>
      </c>
      <c r="AB102">
        <v>2.1835081893040602</v>
      </c>
      <c r="AC102">
        <v>2.2302882135030102</v>
      </c>
      <c r="AD102">
        <v>2.5115409557928201</v>
      </c>
      <c r="AE102">
        <v>2.5632549017172401</v>
      </c>
      <c r="AF102">
        <v>2.5445320948424599</v>
      </c>
      <c r="AG102" s="39">
        <v>2.42234849426747</v>
      </c>
      <c r="AH102" s="39">
        <v>2.2814498096656699</v>
      </c>
      <c r="AI102">
        <v>2.2599403834861298</v>
      </c>
      <c r="AJ102">
        <v>2.2141316603730501</v>
      </c>
      <c r="AK102">
        <v>2.1778445369522399</v>
      </c>
      <c r="AL102" s="39">
        <v>2.1460456649386299</v>
      </c>
      <c r="AM102">
        <v>2.1519679482855998</v>
      </c>
      <c r="AN102">
        <v>2.2308119139376101</v>
      </c>
      <c r="AO102">
        <v>2.2674098949063199</v>
      </c>
      <c r="AP102">
        <v>2.30765199592439</v>
      </c>
      <c r="AQ102">
        <v>2.34835611077601</v>
      </c>
      <c r="AR102">
        <v>2.35417481790609</v>
      </c>
      <c r="AS102">
        <v>2.2808668838949502</v>
      </c>
      <c r="AT102">
        <v>2.2524394221745898</v>
      </c>
      <c r="AU102">
        <v>2.2196725409154801</v>
      </c>
      <c r="AV102">
        <v>2.1898218655776098</v>
      </c>
      <c r="AW102">
        <v>2.0936922280047701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  <c r="S103" s="39">
        <v>0</v>
      </c>
      <c r="T103" s="39">
        <v>0</v>
      </c>
      <c r="U103" s="39">
        <v>0</v>
      </c>
      <c r="V103" s="39">
        <v>0</v>
      </c>
      <c r="W103" s="39">
        <v>1.49277284133184</v>
      </c>
      <c r="X103">
        <v>2.0999701238392001</v>
      </c>
      <c r="Y103">
        <v>2.24587423729252</v>
      </c>
      <c r="Z103">
        <v>2.5835657051080698</v>
      </c>
      <c r="AA103">
        <v>3.0191733254677899</v>
      </c>
      <c r="AB103">
        <v>3.3255497108338501</v>
      </c>
      <c r="AC103">
        <v>3.5765610144959901</v>
      </c>
      <c r="AD103">
        <v>3.97974371300751</v>
      </c>
      <c r="AE103">
        <v>4.37480021063927</v>
      </c>
      <c r="AF103">
        <v>4.5943373193699504</v>
      </c>
      <c r="AG103">
        <v>4.7493317465675897</v>
      </c>
      <c r="AH103">
        <v>4.9411021964541799</v>
      </c>
      <c r="AI103">
        <v>4.9915610708986398</v>
      </c>
      <c r="AJ103">
        <v>5.1111661942143902</v>
      </c>
      <c r="AK103">
        <v>5.2248037893823396</v>
      </c>
      <c r="AL103">
        <v>5.3313210062579204</v>
      </c>
      <c r="AM103">
        <v>5.4979207695111398</v>
      </c>
      <c r="AN103">
        <v>5.6987823657631296</v>
      </c>
      <c r="AO103">
        <v>5.8753943912237698</v>
      </c>
      <c r="AP103">
        <v>6.0374479992697303</v>
      </c>
      <c r="AQ103">
        <v>6.1819757466931398</v>
      </c>
      <c r="AR103">
        <v>6.36107778943573</v>
      </c>
      <c r="AS103">
        <v>6.45432248183615</v>
      </c>
      <c r="AT103">
        <v>6.48532578318554</v>
      </c>
      <c r="AU103">
        <v>6.4925299547809701</v>
      </c>
      <c r="AV103">
        <v>6.4922074864677901</v>
      </c>
      <c r="AW103">
        <v>6.3844105885712601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>
        <v>0</v>
      </c>
      <c r="U104">
        <v>0</v>
      </c>
      <c r="V104">
        <v>0</v>
      </c>
      <c r="W104">
        <v>4.6714089774457497</v>
      </c>
      <c r="X104">
        <v>1.2641832983674099</v>
      </c>
      <c r="Y104">
        <v>2.93540374565461</v>
      </c>
      <c r="Z104">
        <v>3.6547736491468998</v>
      </c>
      <c r="AA104">
        <v>4.2443931370937698</v>
      </c>
      <c r="AB104">
        <v>4.4854798165964098</v>
      </c>
      <c r="AC104">
        <v>4.5725331236921898</v>
      </c>
      <c r="AD104">
        <v>6.2302541085530398</v>
      </c>
      <c r="AE104">
        <v>6.1282094610950404</v>
      </c>
      <c r="AF104">
        <v>5.8603995413086496</v>
      </c>
      <c r="AG104">
        <v>5.4739835882009897</v>
      </c>
      <c r="AH104">
        <v>5.1149776982967596</v>
      </c>
      <c r="AI104">
        <v>5.4169818873737103</v>
      </c>
      <c r="AJ104">
        <v>5.0600282343189704</v>
      </c>
      <c r="AK104">
        <v>4.7677388013538602</v>
      </c>
      <c r="AL104">
        <v>4.4679295597864304</v>
      </c>
      <c r="AM104" s="39">
        <v>4.1402907903465396</v>
      </c>
      <c r="AN104">
        <v>4.5960906131526702</v>
      </c>
      <c r="AO104">
        <v>4.5880124355515504</v>
      </c>
      <c r="AP104">
        <v>4.5998057310463896</v>
      </c>
      <c r="AQ104">
        <v>4.6246689670873904</v>
      </c>
      <c r="AR104">
        <v>4.2373492493805003</v>
      </c>
      <c r="AS104">
        <v>3.4272586798148099</v>
      </c>
      <c r="AT104">
        <v>3.35531328512503</v>
      </c>
      <c r="AU104">
        <v>3.2674279340006498</v>
      </c>
      <c r="AV104">
        <v>3.1833245505549801</v>
      </c>
      <c r="AW104" s="39">
        <v>2.8692788185070399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 s="39">
        <v>0</v>
      </c>
      <c r="T105" s="39">
        <v>0</v>
      </c>
      <c r="U105" s="39">
        <v>0</v>
      </c>
      <c r="V105" s="39">
        <v>0</v>
      </c>
      <c r="W105" s="39">
        <v>-5.7937979142996802E-2</v>
      </c>
      <c r="X105" s="39">
        <v>-8.2569702840728995E-2</v>
      </c>
      <c r="Y105">
        <v>-0.150374556554877</v>
      </c>
      <c r="Z105">
        <v>-0.26535967435715702</v>
      </c>
      <c r="AA105">
        <v>-0.41772313477568201</v>
      </c>
      <c r="AB105">
        <v>-0.59556403541773895</v>
      </c>
      <c r="AC105">
        <v>-0.79862243200164995</v>
      </c>
      <c r="AD105" s="39">
        <v>-0.97086320572211604</v>
      </c>
      <c r="AE105" s="39">
        <v>-1.15402403754213</v>
      </c>
      <c r="AF105" s="39">
        <v>-1.3368990082876899</v>
      </c>
      <c r="AG105" s="39">
        <v>-1.75925477676963</v>
      </c>
      <c r="AH105">
        <v>-2.1703807053103099</v>
      </c>
      <c r="AI105" s="39">
        <v>-2.3552412741652402</v>
      </c>
      <c r="AJ105" s="39">
        <v>-2.5213957121462198</v>
      </c>
      <c r="AK105" s="39">
        <v>-2.6672305940712899</v>
      </c>
      <c r="AL105" s="39">
        <v>-2.79236403788288</v>
      </c>
      <c r="AM105" s="39">
        <v>-2.8989009977347799</v>
      </c>
      <c r="AN105" s="39">
        <v>-3.00147352199718</v>
      </c>
      <c r="AO105">
        <v>-3.0901097665206101</v>
      </c>
      <c r="AP105">
        <v>-3.1671598758897099</v>
      </c>
      <c r="AQ105">
        <v>-3.2354043906643501</v>
      </c>
      <c r="AR105">
        <v>-3.29489805966581</v>
      </c>
      <c r="AS105">
        <v>-3.3562397684155001</v>
      </c>
      <c r="AT105">
        <v>-3.4105383741875102</v>
      </c>
      <c r="AU105">
        <v>-3.4563169722651601</v>
      </c>
      <c r="AV105">
        <v>-3.4933203984863699</v>
      </c>
      <c r="AW105">
        <v>-3.5281901859468401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>
        <v>0</v>
      </c>
      <c r="V106" s="39">
        <v>0</v>
      </c>
      <c r="W106" s="39">
        <v>2.05101344704237</v>
      </c>
      <c r="X106">
        <v>1.58660649399631</v>
      </c>
      <c r="Y106">
        <v>0.90730706272217299</v>
      </c>
      <c r="Z106">
        <v>0.76662621860483704</v>
      </c>
      <c r="AA106">
        <v>0.90145209608378796</v>
      </c>
      <c r="AB106">
        <v>1.0582271932543901</v>
      </c>
      <c r="AC106">
        <v>1.2308112806086899</v>
      </c>
      <c r="AD106">
        <v>1.7761426315728801</v>
      </c>
      <c r="AE106">
        <v>2.1236788122344699</v>
      </c>
      <c r="AF106">
        <v>2.28186835934891</v>
      </c>
      <c r="AG106">
        <v>2.34911854623269</v>
      </c>
      <c r="AH106">
        <v>2.5635462711294399</v>
      </c>
      <c r="AI106">
        <v>2.6960246565711898</v>
      </c>
      <c r="AJ106">
        <v>2.7134980979905001</v>
      </c>
      <c r="AK106">
        <v>2.74090736020338</v>
      </c>
      <c r="AL106">
        <v>2.7558586033794801</v>
      </c>
      <c r="AM106">
        <v>2.7677807528389802</v>
      </c>
      <c r="AN106">
        <v>3.0064218418810902</v>
      </c>
      <c r="AO106">
        <v>3.11616014735693</v>
      </c>
      <c r="AP106">
        <v>3.2091717444171</v>
      </c>
      <c r="AQ106">
        <v>3.28569962508633</v>
      </c>
      <c r="AR106">
        <v>3.3414724556700901</v>
      </c>
      <c r="AS106">
        <v>3.2744210960560398</v>
      </c>
      <c r="AT106">
        <v>3.3295712843930101</v>
      </c>
      <c r="AU106">
        <v>3.3557468858684798</v>
      </c>
      <c r="AV106">
        <v>3.3710490585016499</v>
      </c>
      <c r="AW106">
        <v>3.2899045447805899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 s="39">
        <v>0</v>
      </c>
      <c r="W107" s="39">
        <v>-0.58590583464225299</v>
      </c>
      <c r="X107">
        <v>-0.40751083858989301</v>
      </c>
      <c r="Y107">
        <v>-0.138077843057276</v>
      </c>
      <c r="Z107" s="39">
        <v>-2.4193356526937899E-2</v>
      </c>
      <c r="AA107">
        <v>1.7471196416073798E-2</v>
      </c>
      <c r="AB107">
        <v>7.0484427979525394E-2</v>
      </c>
      <c r="AC107">
        <v>0.12992228445822401</v>
      </c>
      <c r="AD107">
        <v>0.114985281734633</v>
      </c>
      <c r="AE107">
        <v>0.15418367532812099</v>
      </c>
      <c r="AF107">
        <v>0.245295980013887</v>
      </c>
      <c r="AG107">
        <v>0.27627217007737898</v>
      </c>
      <c r="AH107" s="39">
        <v>0.25748803369599399</v>
      </c>
      <c r="AI107" s="39">
        <v>0.33704835482509599</v>
      </c>
      <c r="AJ107">
        <v>0.43915647084589299</v>
      </c>
      <c r="AK107" s="39">
        <v>0.52786269669934505</v>
      </c>
      <c r="AL107">
        <v>0.60907998846840905</v>
      </c>
      <c r="AM107">
        <v>0.68237102235803204</v>
      </c>
      <c r="AN107">
        <v>0.68725156576165702</v>
      </c>
      <c r="AO107">
        <v>0.72567576268829703</v>
      </c>
      <c r="AP107">
        <v>0.76289190159087195</v>
      </c>
      <c r="AQ107">
        <v>0.80083590432469798</v>
      </c>
      <c r="AR107">
        <v>0.84138842444761497</v>
      </c>
      <c r="AS107">
        <v>0.90690844814277205</v>
      </c>
      <c r="AT107">
        <v>0.93368972998176802</v>
      </c>
      <c r="AU107">
        <v>0.96352186845352705</v>
      </c>
      <c r="AV107">
        <v>0.99160377465440597</v>
      </c>
      <c r="AW107">
        <v>1.04611393666317</v>
      </c>
    </row>
    <row r="108" spans="2:49" x14ac:dyDescent="0.25">
      <c r="B108" t="s">
        <v>208</v>
      </c>
      <c r="C108" s="39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 s="39">
        <v>0</v>
      </c>
      <c r="S108" s="39">
        <v>0</v>
      </c>
      <c r="T108" s="39">
        <v>0</v>
      </c>
      <c r="U108" s="39">
        <v>0</v>
      </c>
      <c r="V108" s="39">
        <v>0</v>
      </c>
      <c r="W108" s="39">
        <v>-0.29279894000000101</v>
      </c>
      <c r="X108">
        <v>-0.41131580000000001</v>
      </c>
      <c r="Y108">
        <v>-0.67895517000000005</v>
      </c>
      <c r="Z108">
        <v>-0.94004198000000005</v>
      </c>
      <c r="AA108">
        <v>-1.16850775999999</v>
      </c>
      <c r="AB108">
        <v>-1.3307707799999999</v>
      </c>
      <c r="AC108">
        <v>-1.4331670400000001</v>
      </c>
      <c r="AD108" s="39">
        <v>-1.5853033999999999</v>
      </c>
      <c r="AE108">
        <v>-1.6868830800000001</v>
      </c>
      <c r="AF108">
        <v>-1.7421163200000001</v>
      </c>
      <c r="AG108">
        <v>-1.76410113</v>
      </c>
      <c r="AH108">
        <v>-1.75955394</v>
      </c>
      <c r="AI108">
        <v>-1.7674919</v>
      </c>
      <c r="AJ108">
        <v>-1.77215798</v>
      </c>
      <c r="AK108" s="39">
        <v>-1.7778964100000001</v>
      </c>
      <c r="AL108">
        <v>-1.7848915400000001</v>
      </c>
      <c r="AM108" s="39">
        <v>-1.8052773200000001</v>
      </c>
      <c r="AN108" s="39">
        <v>-1.8530915400000001</v>
      </c>
      <c r="AO108">
        <v>-1.9026366699999899</v>
      </c>
      <c r="AP108">
        <v>-1.9558149499999999</v>
      </c>
      <c r="AQ108">
        <v>-2.01319509</v>
      </c>
      <c r="AR108">
        <v>-2.0612368999999902</v>
      </c>
      <c r="AS108" s="39">
        <v>-2.07300966999999</v>
      </c>
      <c r="AT108" s="39">
        <v>-2.0816568999999898</v>
      </c>
      <c r="AU108">
        <v>-2.0885334299999898</v>
      </c>
      <c r="AV108">
        <v>-2.0967388899999899</v>
      </c>
      <c r="AW108">
        <v>-2.08710364</v>
      </c>
    </row>
    <row r="109" spans="2:49" x14ac:dyDescent="0.25">
      <c r="B109" t="s">
        <v>209</v>
      </c>
      <c r="C109" s="3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 s="39">
        <v>0</v>
      </c>
      <c r="T109" s="39">
        <v>0</v>
      </c>
      <c r="U109" s="39">
        <v>0</v>
      </c>
      <c r="V109" s="39">
        <v>0</v>
      </c>
      <c r="W109" s="39">
        <v>0.453417542558121</v>
      </c>
      <c r="X109">
        <v>0.61636820792634295</v>
      </c>
      <c r="Y109">
        <v>1.0088153591286599</v>
      </c>
      <c r="Z109">
        <v>1.38083218440667</v>
      </c>
      <c r="AA109">
        <v>1.69582995276975</v>
      </c>
      <c r="AB109">
        <v>1.9057736635486699</v>
      </c>
      <c r="AC109">
        <v>2.0257752957845998</v>
      </c>
      <c r="AD109">
        <v>2.2299393448361902</v>
      </c>
      <c r="AE109">
        <v>2.35591942884645</v>
      </c>
      <c r="AF109">
        <v>2.41322223018742</v>
      </c>
      <c r="AG109">
        <v>2.42472828024593</v>
      </c>
      <c r="AH109">
        <v>2.4018201481709802</v>
      </c>
      <c r="AI109">
        <v>2.4052660588828401</v>
      </c>
      <c r="AJ109">
        <v>2.4079335281363701</v>
      </c>
      <c r="AK109">
        <v>2.4151445593055998</v>
      </c>
      <c r="AL109">
        <v>2.4260366072186899</v>
      </c>
      <c r="AM109">
        <v>2.4585744247691701</v>
      </c>
      <c r="AN109">
        <v>2.53388112764216</v>
      </c>
      <c r="AO109">
        <v>2.6095414688842302</v>
      </c>
      <c r="AP109">
        <v>2.6886896659780302</v>
      </c>
      <c r="AQ109">
        <v>2.77229236206832</v>
      </c>
      <c r="AR109">
        <v>2.8393225509967701</v>
      </c>
      <c r="AS109">
        <v>2.8488851009138698</v>
      </c>
      <c r="AT109">
        <v>2.8556335446857801</v>
      </c>
      <c r="AU109">
        <v>2.8613365631190799</v>
      </c>
      <c r="AV109">
        <v>2.87029489310539</v>
      </c>
      <c r="AW109">
        <v>2.8516732745815299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>
        <v>0</v>
      </c>
      <c r="W110">
        <v>-0.12380476793693</v>
      </c>
      <c r="X110">
        <v>7.7767494310409996E-2</v>
      </c>
      <c r="Y110">
        <v>0.17679158537884301</v>
      </c>
      <c r="Z110">
        <v>0.32800042219953701</v>
      </c>
      <c r="AA110">
        <v>0.56437685885775102</v>
      </c>
      <c r="AB110">
        <v>0.83710648197847703</v>
      </c>
      <c r="AC110">
        <v>1.1183424935018</v>
      </c>
      <c r="AD110">
        <v>1.37805959478531</v>
      </c>
      <c r="AE110">
        <v>1.66990090982073</v>
      </c>
      <c r="AF110">
        <v>1.97343713363975</v>
      </c>
      <c r="AG110">
        <v>2.1964406625209301</v>
      </c>
      <c r="AH110">
        <v>2.3725477618498001</v>
      </c>
      <c r="AI110">
        <v>2.5521206246817001</v>
      </c>
      <c r="AJ110">
        <v>2.7243182324729198</v>
      </c>
      <c r="AK110">
        <v>2.89532080408476</v>
      </c>
      <c r="AL110">
        <v>3.0601052794058701</v>
      </c>
      <c r="AM110">
        <v>3.2044045331359001</v>
      </c>
      <c r="AN110" s="39">
        <v>3.3246366835875998</v>
      </c>
      <c r="AO110">
        <v>3.4428795148668798</v>
      </c>
      <c r="AP110">
        <v>3.5598896165516201</v>
      </c>
      <c r="AQ110">
        <v>3.66890364043355</v>
      </c>
      <c r="AR110">
        <v>3.78014610750194</v>
      </c>
      <c r="AS110">
        <v>3.8779871738056002</v>
      </c>
      <c r="AT110">
        <v>3.94194233690137</v>
      </c>
      <c r="AU110">
        <v>3.9776750762153101</v>
      </c>
      <c r="AV110">
        <v>3.9925495016257502</v>
      </c>
      <c r="AW110">
        <v>3.9679754453793001</v>
      </c>
    </row>
    <row r="111" spans="2:49" x14ac:dyDescent="0.25">
      <c r="B111" t="s">
        <v>211</v>
      </c>
      <c r="C111" s="39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1.8388869E-3</v>
      </c>
      <c r="X111" s="39">
        <v>1.5394820000000299E-4</v>
      </c>
      <c r="Y111" s="39">
        <v>2.0707360999999902E-3</v>
      </c>
      <c r="Z111" s="39">
        <v>2.8305130999999898E-3</v>
      </c>
      <c r="AA111" s="39">
        <v>3.6221807999999999E-3</v>
      </c>
      <c r="AB111" s="39">
        <v>4.4958792999999896E-3</v>
      </c>
      <c r="AC111" s="39">
        <v>5.175921E-3</v>
      </c>
      <c r="AD111" s="39">
        <v>5.8077929999999899E-3</v>
      </c>
      <c r="AE111" s="39">
        <v>5.9086856999999897E-3</v>
      </c>
      <c r="AF111" s="39">
        <v>5.8865946000000004E-3</v>
      </c>
      <c r="AG111" s="39">
        <v>6.3728928999999997E-3</v>
      </c>
      <c r="AH111" s="39">
        <v>6.4031124999999901E-3</v>
      </c>
      <c r="AI111" s="39">
        <v>5.8681430999999997E-3</v>
      </c>
      <c r="AJ111" s="39">
        <v>5.4113002999999901E-3</v>
      </c>
      <c r="AK111" s="39">
        <v>4.82110619999999E-3</v>
      </c>
      <c r="AL111" s="39">
        <v>4.2392287000000001E-3</v>
      </c>
      <c r="AM111" s="39">
        <v>3.7991240999999901E-3</v>
      </c>
      <c r="AN111" s="39">
        <v>3.5074900999999999E-3</v>
      </c>
      <c r="AO111" s="39">
        <v>3.1266784000000001E-3</v>
      </c>
      <c r="AP111" s="39">
        <v>2.7855303000000001E-3</v>
      </c>
      <c r="AQ111" s="39">
        <v>2.5350435E-3</v>
      </c>
      <c r="AR111" s="39">
        <v>2.2252713999999902E-3</v>
      </c>
      <c r="AS111" s="39">
        <v>1.9840816000000002E-3</v>
      </c>
      <c r="AT111" s="39">
        <v>1.7687357999999901E-3</v>
      </c>
      <c r="AU111" s="39">
        <v>1.5359143000000001E-3</v>
      </c>
      <c r="AV111" s="39">
        <v>1.309686E-3</v>
      </c>
      <c r="AW111" s="39">
        <v>1.3100290000000001E-3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2.1951711999999902E-3</v>
      </c>
      <c r="X112" s="39">
        <v>2.9503608999999899E-3</v>
      </c>
      <c r="Y112" s="39">
        <v>5.4641806999999997E-3</v>
      </c>
      <c r="Z112" s="39">
        <v>8.2556023999999905E-3</v>
      </c>
      <c r="AA112" s="39">
        <v>1.10614719E-2</v>
      </c>
      <c r="AB112" s="39">
        <v>1.36298948E-2</v>
      </c>
      <c r="AC112" s="39">
        <v>1.5712589499999999E-2</v>
      </c>
      <c r="AD112" s="39">
        <v>1.7719008299999998E-2</v>
      </c>
      <c r="AE112" s="39">
        <v>1.91902212E-2</v>
      </c>
      <c r="AF112" s="39">
        <v>2.0120105499999999E-2</v>
      </c>
      <c r="AG112" s="39">
        <v>2.0894614400000001E-2</v>
      </c>
      <c r="AH112" s="39">
        <v>2.1238827500000002E-2</v>
      </c>
      <c r="AI112" s="39">
        <v>2.11168451E-2</v>
      </c>
      <c r="AJ112" s="39">
        <v>2.0783220200000001E-2</v>
      </c>
      <c r="AK112" s="39">
        <v>2.0279265000000001E-2</v>
      </c>
      <c r="AL112" s="39">
        <v>1.9702030799999999E-2</v>
      </c>
      <c r="AM112" s="39">
        <v>1.9223226400000001E-2</v>
      </c>
      <c r="AN112" s="39">
        <v>1.8994412200000001E-2</v>
      </c>
      <c r="AO112" s="39">
        <v>1.88607792E-2</v>
      </c>
      <c r="AP112" s="39">
        <v>1.88158992E-2</v>
      </c>
      <c r="AQ112" s="39">
        <v>1.8884879699999999E-2</v>
      </c>
      <c r="AR112" s="39">
        <v>1.8944577000000001E-2</v>
      </c>
      <c r="AS112" s="39">
        <v>1.8884283700000001E-2</v>
      </c>
      <c r="AT112" s="39">
        <v>1.8763099799999999E-2</v>
      </c>
      <c r="AU112" s="39">
        <v>1.8595132300000001E-2</v>
      </c>
      <c r="AV112" s="39">
        <v>1.8413493199999999E-2</v>
      </c>
      <c r="AW112" s="39">
        <v>1.8270431899999901E-2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 s="39">
        <v>0</v>
      </c>
      <c r="R113" s="39">
        <v>0</v>
      </c>
      <c r="S113" s="39">
        <v>0</v>
      </c>
      <c r="T113">
        <v>0</v>
      </c>
      <c r="U113" s="39">
        <v>0</v>
      </c>
      <c r="V113">
        <v>0</v>
      </c>
      <c r="W113">
        <v>-1.1310490844002099</v>
      </c>
      <c r="X113">
        <v>-1.24992084653748</v>
      </c>
      <c r="Y113">
        <v>-2.0008863582715799</v>
      </c>
      <c r="Z113">
        <v>-2.6648339574117799</v>
      </c>
      <c r="AA113">
        <v>-3.3397973903769</v>
      </c>
      <c r="AB113">
        <v>-3.94208661021587</v>
      </c>
      <c r="AC113">
        <v>-4.4877996079697997</v>
      </c>
      <c r="AD113">
        <v>-5.2519853752363401</v>
      </c>
      <c r="AE113">
        <v>-5.8301677464013002</v>
      </c>
      <c r="AF113">
        <v>-6.3144763910528301</v>
      </c>
      <c r="AG113">
        <v>-6.6956267937149896</v>
      </c>
      <c r="AH113">
        <v>-7.0107879314319899</v>
      </c>
      <c r="AI113">
        <v>-7.3766796451738603</v>
      </c>
      <c r="AJ113">
        <v>-7.7344931820516596</v>
      </c>
      <c r="AK113">
        <v>-8.0994978702546394</v>
      </c>
      <c r="AL113">
        <v>-8.4803320155189894</v>
      </c>
      <c r="AM113">
        <v>-8.9309484074257597</v>
      </c>
      <c r="AN113">
        <v>-9.5354243857446601</v>
      </c>
      <c r="AO113">
        <v>-10.1685982903431</v>
      </c>
      <c r="AP113">
        <v>-10.844511905884399</v>
      </c>
      <c r="AQ113">
        <v>-11.5569319341098</v>
      </c>
      <c r="AR113">
        <v>-12.264115118846799</v>
      </c>
      <c r="AS113">
        <v>-12.9090241511207</v>
      </c>
      <c r="AT113">
        <v>-13.581831350017801</v>
      </c>
      <c r="AU113">
        <v>-14.2503352793535</v>
      </c>
      <c r="AV113">
        <v>-14.9241847384507</v>
      </c>
      <c r="AW113">
        <v>-15.5726251374639</v>
      </c>
    </row>
    <row r="114" spans="2:50" x14ac:dyDescent="0.25">
      <c r="B114" t="s">
        <v>214</v>
      </c>
      <c r="C114" s="39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 s="39">
        <v>0</v>
      </c>
      <c r="T114" s="39">
        <v>0</v>
      </c>
      <c r="U114" s="39">
        <v>0</v>
      </c>
      <c r="V114" s="39">
        <v>0</v>
      </c>
      <c r="W114">
        <v>-0.15422128999999901</v>
      </c>
      <c r="X114" s="39">
        <v>-0.14419045</v>
      </c>
      <c r="Y114">
        <v>-0.15409597</v>
      </c>
      <c r="Z114">
        <v>-0.196218219999999</v>
      </c>
      <c r="AA114">
        <v>-0.19504951000000001</v>
      </c>
      <c r="AB114">
        <v>-0.16722543000000001</v>
      </c>
      <c r="AC114">
        <v>-0.10729116999999901</v>
      </c>
      <c r="AD114">
        <v>-7.2322759999999403E-2</v>
      </c>
      <c r="AE114">
        <v>-6.5816450000000207E-2</v>
      </c>
      <c r="AF114">
        <v>-4.45214200000002E-2</v>
      </c>
      <c r="AG114">
        <v>-1.93701599999998E-2</v>
      </c>
      <c r="AH114">
        <v>1.5370569999999899E-2</v>
      </c>
      <c r="AI114">
        <v>1.6328559999999999E-2</v>
      </c>
      <c r="AJ114">
        <v>-4.8651830000000201E-2</v>
      </c>
      <c r="AK114">
        <v>-0.11957334999999999</v>
      </c>
      <c r="AL114">
        <v>-0.20324874999999901</v>
      </c>
      <c r="AM114">
        <v>-0.30243499000000001</v>
      </c>
      <c r="AN114">
        <v>-0.43198852999999998</v>
      </c>
      <c r="AO114">
        <v>-0.55491055</v>
      </c>
      <c r="AP114">
        <v>-0.65203029000000001</v>
      </c>
      <c r="AQ114">
        <v>-0.74039581999999904</v>
      </c>
      <c r="AR114">
        <v>-0.81388254000000004</v>
      </c>
      <c r="AS114">
        <v>-0.867449679999999</v>
      </c>
      <c r="AT114">
        <v>-0.91057653999999899</v>
      </c>
      <c r="AU114">
        <v>-0.96231815999999903</v>
      </c>
      <c r="AV114">
        <v>-1.01887846</v>
      </c>
      <c r="AW114">
        <v>-1.09035309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100.010745677171</v>
      </c>
      <c r="F115">
        <v>99.4856488857708</v>
      </c>
      <c r="G115">
        <v>95.189005994488198</v>
      </c>
      <c r="H115">
        <v>89.818869030485402</v>
      </c>
      <c r="I115">
        <v>89.712141018761599</v>
      </c>
      <c r="J115">
        <v>87.661539199467398</v>
      </c>
      <c r="K115">
        <v>84.050129248506195</v>
      </c>
      <c r="L115">
        <v>81.390725108239195</v>
      </c>
      <c r="M115">
        <v>80.000334259042504</v>
      </c>
      <c r="N115">
        <v>79.233070330075606</v>
      </c>
      <c r="O115">
        <v>77.598006852906806</v>
      </c>
      <c r="P115">
        <v>76.097420533227904</v>
      </c>
      <c r="Q115">
        <v>73.414529647775296</v>
      </c>
      <c r="R115">
        <v>71.400398384609204</v>
      </c>
      <c r="S115">
        <v>69.130458651860806</v>
      </c>
      <c r="T115">
        <v>68.222010157112095</v>
      </c>
      <c r="U115">
        <v>67.473324122066899</v>
      </c>
      <c r="V115">
        <v>66.9877384768632</v>
      </c>
      <c r="W115">
        <v>64.552714454445706</v>
      </c>
      <c r="X115">
        <v>61.848066231343402</v>
      </c>
      <c r="Y115">
        <v>58.989616225515498</v>
      </c>
      <c r="Z115">
        <v>56.228726816069603</v>
      </c>
      <c r="AA115">
        <v>53.614879017591299</v>
      </c>
      <c r="AB115">
        <v>51.145827967623703</v>
      </c>
      <c r="AC115">
        <v>48.760423998342802</v>
      </c>
      <c r="AD115">
        <v>46.328757909468699</v>
      </c>
      <c r="AE115">
        <v>43.975618718815603</v>
      </c>
      <c r="AF115">
        <v>41.617360200820798</v>
      </c>
      <c r="AG115">
        <v>39.490725441092103</v>
      </c>
      <c r="AH115">
        <v>37.449008869308898</v>
      </c>
      <c r="AI115">
        <v>35.250692248402999</v>
      </c>
      <c r="AJ115">
        <v>32.990045449342603</v>
      </c>
      <c r="AK115">
        <v>30.658204833832801</v>
      </c>
      <c r="AL115">
        <v>28.3802490062976</v>
      </c>
      <c r="AM115">
        <v>25.953336344110401</v>
      </c>
      <c r="AN115">
        <v>24.669361871693599</v>
      </c>
      <c r="AO115">
        <v>23.301060194507599</v>
      </c>
      <c r="AP115">
        <v>21.832746566820902</v>
      </c>
      <c r="AQ115">
        <v>20.236358157936799</v>
      </c>
      <c r="AR115">
        <v>18.4478970712773</v>
      </c>
      <c r="AS115">
        <v>17.772883582326099</v>
      </c>
      <c r="AT115">
        <v>17.102005612033</v>
      </c>
      <c r="AU115">
        <v>16.423091550916801</v>
      </c>
      <c r="AV115">
        <v>15.733100011563501</v>
      </c>
      <c r="AW115">
        <v>15.017866455452401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 s="39">
        <v>0</v>
      </c>
      <c r="T116" s="39">
        <v>0</v>
      </c>
      <c r="U116" s="39">
        <v>0</v>
      </c>
      <c r="V116" s="39">
        <v>0</v>
      </c>
      <c r="W116">
        <v>0.98781652183938995</v>
      </c>
      <c r="X116">
        <v>0.929220341918646</v>
      </c>
      <c r="Y116">
        <v>1.4746873067864299</v>
      </c>
      <c r="Z116">
        <v>1.8006039793306601</v>
      </c>
      <c r="AA116">
        <v>2.0659421701600902</v>
      </c>
      <c r="AB116">
        <v>2.1835081893040602</v>
      </c>
      <c r="AC116">
        <v>2.2302882135030102</v>
      </c>
      <c r="AD116">
        <v>2.5115409557928201</v>
      </c>
      <c r="AE116">
        <v>2.5632549017172401</v>
      </c>
      <c r="AF116">
        <v>2.5445320948424599</v>
      </c>
      <c r="AG116" s="39">
        <v>2.42234849426747</v>
      </c>
      <c r="AH116" s="39">
        <v>2.2814498096656699</v>
      </c>
      <c r="AI116">
        <v>2.2599403834861298</v>
      </c>
      <c r="AJ116">
        <v>2.2141316603730501</v>
      </c>
      <c r="AK116">
        <v>2.1778445369522399</v>
      </c>
      <c r="AL116" s="39">
        <v>2.1460456649386299</v>
      </c>
      <c r="AM116">
        <v>2.1519679482855998</v>
      </c>
      <c r="AN116">
        <v>2.2308119139376101</v>
      </c>
      <c r="AO116">
        <v>2.2674098949063199</v>
      </c>
      <c r="AP116">
        <v>2.30765199592439</v>
      </c>
      <c r="AQ116">
        <v>2.34835611077601</v>
      </c>
      <c r="AR116">
        <v>2.35417481790609</v>
      </c>
      <c r="AS116">
        <v>2.2808668838949502</v>
      </c>
      <c r="AT116">
        <v>2.2524394221745898</v>
      </c>
      <c r="AU116">
        <v>2.2196725409154801</v>
      </c>
      <c r="AV116">
        <v>2.1898218655776098</v>
      </c>
      <c r="AW116">
        <v>2.0936922280047701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</v>
      </c>
      <c r="S117" s="39">
        <v>0</v>
      </c>
      <c r="T117" s="39">
        <v>0</v>
      </c>
      <c r="U117" s="39">
        <v>0</v>
      </c>
      <c r="V117" s="39">
        <v>0</v>
      </c>
      <c r="W117" s="39">
        <v>1.49277284133184</v>
      </c>
      <c r="X117">
        <v>2.0999701238392001</v>
      </c>
      <c r="Y117">
        <v>2.24587423729252</v>
      </c>
      <c r="Z117">
        <v>2.5835657051080698</v>
      </c>
      <c r="AA117">
        <v>3.0191733254677899</v>
      </c>
      <c r="AB117">
        <v>3.3255497108338501</v>
      </c>
      <c r="AC117">
        <v>3.5765610144959901</v>
      </c>
      <c r="AD117">
        <v>3.97974371300751</v>
      </c>
      <c r="AE117">
        <v>4.37480021063927</v>
      </c>
      <c r="AF117">
        <v>4.5943373193699504</v>
      </c>
      <c r="AG117">
        <v>4.7493317465675897</v>
      </c>
      <c r="AH117">
        <v>4.9411021964541799</v>
      </c>
      <c r="AI117">
        <v>4.9915610708986398</v>
      </c>
      <c r="AJ117">
        <v>5.1111661942143902</v>
      </c>
      <c r="AK117">
        <v>5.2248037893823396</v>
      </c>
      <c r="AL117">
        <v>5.3313210062579204</v>
      </c>
      <c r="AM117">
        <v>5.4979207695111398</v>
      </c>
      <c r="AN117">
        <v>5.6987823657631296</v>
      </c>
      <c r="AO117">
        <v>5.8753943912237698</v>
      </c>
      <c r="AP117">
        <v>6.0374479992697303</v>
      </c>
      <c r="AQ117">
        <v>6.1819757466931398</v>
      </c>
      <c r="AR117">
        <v>6.36107778943573</v>
      </c>
      <c r="AS117">
        <v>6.45432248183615</v>
      </c>
      <c r="AT117">
        <v>6.48532578318554</v>
      </c>
      <c r="AU117">
        <v>6.4925299547809701</v>
      </c>
      <c r="AV117">
        <v>6.4922074864677901</v>
      </c>
      <c r="AW117">
        <v>6.3844105885712601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>
        <v>0</v>
      </c>
      <c r="U118">
        <v>0</v>
      </c>
      <c r="V118">
        <v>0</v>
      </c>
      <c r="W118">
        <v>4.6714089774457497</v>
      </c>
      <c r="X118">
        <v>1.2641832983674099</v>
      </c>
      <c r="Y118">
        <v>2.93540374565461</v>
      </c>
      <c r="Z118">
        <v>3.6547736491468998</v>
      </c>
      <c r="AA118">
        <v>4.2443931370937698</v>
      </c>
      <c r="AB118">
        <v>4.4854798165964098</v>
      </c>
      <c r="AC118">
        <v>4.5725331236921898</v>
      </c>
      <c r="AD118">
        <v>6.2302541085530398</v>
      </c>
      <c r="AE118">
        <v>6.1282094610950404</v>
      </c>
      <c r="AF118">
        <v>5.8603995413086496</v>
      </c>
      <c r="AG118">
        <v>5.4739835882009897</v>
      </c>
      <c r="AH118">
        <v>5.1149776982967596</v>
      </c>
      <c r="AI118">
        <v>5.4169818873737103</v>
      </c>
      <c r="AJ118">
        <v>5.0600282343189704</v>
      </c>
      <c r="AK118">
        <v>4.7677388013538602</v>
      </c>
      <c r="AL118">
        <v>4.4679295597864304</v>
      </c>
      <c r="AM118" s="39">
        <v>4.1402907903465396</v>
      </c>
      <c r="AN118">
        <v>4.5960906131526702</v>
      </c>
      <c r="AO118">
        <v>4.5880124355515504</v>
      </c>
      <c r="AP118">
        <v>4.5998057310463896</v>
      </c>
      <c r="AQ118">
        <v>4.6246689670873904</v>
      </c>
      <c r="AR118">
        <v>4.2373492493805003</v>
      </c>
      <c r="AS118">
        <v>3.4272586798148099</v>
      </c>
      <c r="AT118">
        <v>3.35531328512503</v>
      </c>
      <c r="AU118">
        <v>3.2674279340006498</v>
      </c>
      <c r="AV118">
        <v>3.1833245505549801</v>
      </c>
      <c r="AW118" s="39">
        <v>2.8692788185070399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39">
        <v>0</v>
      </c>
      <c r="T119" s="39">
        <v>0</v>
      </c>
      <c r="U119" s="39">
        <v>0</v>
      </c>
      <c r="V119" s="39">
        <v>0</v>
      </c>
      <c r="W119" s="39">
        <v>-5.7937979142996802E-2</v>
      </c>
      <c r="X119" s="39">
        <v>-8.2569702840728995E-2</v>
      </c>
      <c r="Y119">
        <v>-0.150374556554877</v>
      </c>
      <c r="Z119">
        <v>-0.26535967435715702</v>
      </c>
      <c r="AA119">
        <v>-0.41772313477568201</v>
      </c>
      <c r="AB119">
        <v>-0.59556403541773895</v>
      </c>
      <c r="AC119">
        <v>-0.79862243200164995</v>
      </c>
      <c r="AD119" s="39">
        <v>-0.97086320572211604</v>
      </c>
      <c r="AE119" s="39">
        <v>-1.15402403754213</v>
      </c>
      <c r="AF119" s="39">
        <v>-1.3368990082876899</v>
      </c>
      <c r="AG119" s="39">
        <v>-1.75925477676963</v>
      </c>
      <c r="AH119">
        <v>-2.1703807053103099</v>
      </c>
      <c r="AI119" s="39">
        <v>-2.3552412741652402</v>
      </c>
      <c r="AJ119" s="39">
        <v>-2.5213957121462198</v>
      </c>
      <c r="AK119" s="39">
        <v>-2.6672305940712899</v>
      </c>
      <c r="AL119" s="39">
        <v>-2.79236403788288</v>
      </c>
      <c r="AM119" s="39">
        <v>-2.8989009977347799</v>
      </c>
      <c r="AN119" s="39">
        <v>-3.00147352199718</v>
      </c>
      <c r="AO119">
        <v>-3.0901097665206101</v>
      </c>
      <c r="AP119">
        <v>-3.1671598758897099</v>
      </c>
      <c r="AQ119">
        <v>-3.2354043906643501</v>
      </c>
      <c r="AR119">
        <v>-3.29489805966581</v>
      </c>
      <c r="AS119">
        <v>-3.3562397684155001</v>
      </c>
      <c r="AT119">
        <v>-3.4105383741875102</v>
      </c>
      <c r="AU119">
        <v>-3.4563169722651601</v>
      </c>
      <c r="AV119">
        <v>-3.4933203984863699</v>
      </c>
      <c r="AW119">
        <v>-3.5281901859468401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>
        <v>0</v>
      </c>
      <c r="V120" s="39">
        <v>0</v>
      </c>
      <c r="W120" s="39">
        <v>2.05101344704237</v>
      </c>
      <c r="X120">
        <v>1.58660649399631</v>
      </c>
      <c r="Y120">
        <v>0.90730706272217299</v>
      </c>
      <c r="Z120">
        <v>0.76662621860483704</v>
      </c>
      <c r="AA120">
        <v>0.90145209608378796</v>
      </c>
      <c r="AB120">
        <v>1.0582271932543901</v>
      </c>
      <c r="AC120">
        <v>1.2308112806086899</v>
      </c>
      <c r="AD120">
        <v>1.7761426315728801</v>
      </c>
      <c r="AE120">
        <v>2.1236788122344699</v>
      </c>
      <c r="AF120">
        <v>2.28186835934891</v>
      </c>
      <c r="AG120">
        <v>2.34911854623269</v>
      </c>
      <c r="AH120">
        <v>2.5635462711294399</v>
      </c>
      <c r="AI120">
        <v>2.6960246565711898</v>
      </c>
      <c r="AJ120">
        <v>2.7134980979905001</v>
      </c>
      <c r="AK120">
        <v>2.74090736020338</v>
      </c>
      <c r="AL120">
        <v>2.7558586033794801</v>
      </c>
      <c r="AM120">
        <v>2.7677807528389802</v>
      </c>
      <c r="AN120">
        <v>3.0064218418810902</v>
      </c>
      <c r="AO120">
        <v>3.11616014735693</v>
      </c>
      <c r="AP120">
        <v>3.2091717444171</v>
      </c>
      <c r="AQ120">
        <v>3.28569962508633</v>
      </c>
      <c r="AR120">
        <v>3.3414724556700901</v>
      </c>
      <c r="AS120">
        <v>3.2744210960560398</v>
      </c>
      <c r="AT120">
        <v>3.3295712843930101</v>
      </c>
      <c r="AU120">
        <v>3.3557468858684798</v>
      </c>
      <c r="AV120">
        <v>3.3710490585016499</v>
      </c>
      <c r="AW120">
        <v>3.2899045447805899</v>
      </c>
    </row>
    <row r="121" spans="2:50" x14ac:dyDescent="0.25">
      <c r="B121" t="s">
        <v>220</v>
      </c>
      <c r="C121" s="39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  <c r="S121" s="39">
        <v>0</v>
      </c>
      <c r="T121" s="39">
        <v>0</v>
      </c>
      <c r="U121" s="39">
        <v>0</v>
      </c>
      <c r="V121" s="39">
        <v>0</v>
      </c>
      <c r="W121" s="39">
        <v>-0.29279894000000101</v>
      </c>
      <c r="X121">
        <v>-0.41131580000000001</v>
      </c>
      <c r="Y121">
        <v>-0.67895517000000005</v>
      </c>
      <c r="Z121">
        <v>-0.94004198000000005</v>
      </c>
      <c r="AA121">
        <v>-1.16850775999999</v>
      </c>
      <c r="AB121">
        <v>-1.3307707799999999</v>
      </c>
      <c r="AC121">
        <v>-1.4331670400000001</v>
      </c>
      <c r="AD121" s="39">
        <v>-1.5853033999999999</v>
      </c>
      <c r="AE121">
        <v>-1.6868830800000001</v>
      </c>
      <c r="AF121">
        <v>-1.7421163200000001</v>
      </c>
      <c r="AG121">
        <v>-1.76410113</v>
      </c>
      <c r="AH121">
        <v>-1.75955394</v>
      </c>
      <c r="AI121">
        <v>-1.7674919</v>
      </c>
      <c r="AJ121">
        <v>-1.77215798</v>
      </c>
      <c r="AK121" s="39">
        <v>-1.7778964100000001</v>
      </c>
      <c r="AL121">
        <v>-1.7848915400000001</v>
      </c>
      <c r="AM121" s="39">
        <v>-1.8052773200000001</v>
      </c>
      <c r="AN121" s="39">
        <v>-1.8530915400000001</v>
      </c>
      <c r="AO121">
        <v>-1.9026366699999899</v>
      </c>
      <c r="AP121">
        <v>-1.9558149499999999</v>
      </c>
      <c r="AQ121">
        <v>-2.01319509</v>
      </c>
      <c r="AR121">
        <v>-2.0612368999999902</v>
      </c>
      <c r="AS121" s="39">
        <v>-2.07300966999999</v>
      </c>
      <c r="AT121" s="39">
        <v>-2.0816568999999898</v>
      </c>
      <c r="AU121">
        <v>-2.0885334299999898</v>
      </c>
      <c r="AV121">
        <v>-2.0967388899999899</v>
      </c>
      <c r="AW121">
        <v>-2.08710364</v>
      </c>
    </row>
    <row r="122" spans="2:50" x14ac:dyDescent="0.25">
      <c r="B122" t="s">
        <v>221</v>
      </c>
      <c r="C122" s="39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0</v>
      </c>
      <c r="T122" s="39">
        <v>0</v>
      </c>
      <c r="U122" s="39">
        <v>0</v>
      </c>
      <c r="V122" s="39">
        <v>0</v>
      </c>
      <c r="W122" s="39">
        <v>0.453417542558121</v>
      </c>
      <c r="X122">
        <v>0.61636820792634295</v>
      </c>
      <c r="Y122">
        <v>1.0088153591286599</v>
      </c>
      <c r="Z122">
        <v>1.38083218440667</v>
      </c>
      <c r="AA122">
        <v>1.69582995276975</v>
      </c>
      <c r="AB122">
        <v>1.9057736635486699</v>
      </c>
      <c r="AC122">
        <v>2.0257752957845998</v>
      </c>
      <c r="AD122">
        <v>2.2299393448361902</v>
      </c>
      <c r="AE122">
        <v>2.35591942884645</v>
      </c>
      <c r="AF122">
        <v>2.41322223018742</v>
      </c>
      <c r="AG122">
        <v>2.42472828024593</v>
      </c>
      <c r="AH122">
        <v>2.4018201481709802</v>
      </c>
      <c r="AI122">
        <v>2.4052660588828401</v>
      </c>
      <c r="AJ122">
        <v>2.4079335281363701</v>
      </c>
      <c r="AK122">
        <v>2.4151445593055998</v>
      </c>
      <c r="AL122">
        <v>2.4260366072186899</v>
      </c>
      <c r="AM122">
        <v>2.4585744247691701</v>
      </c>
      <c r="AN122">
        <v>2.53388112764216</v>
      </c>
      <c r="AO122">
        <v>2.6095414688842302</v>
      </c>
      <c r="AP122">
        <v>2.6886896659780302</v>
      </c>
      <c r="AQ122">
        <v>2.77229236206832</v>
      </c>
      <c r="AR122">
        <v>2.8393225509967701</v>
      </c>
      <c r="AS122">
        <v>2.8488851009138698</v>
      </c>
      <c r="AT122">
        <v>2.8556335446857801</v>
      </c>
      <c r="AU122">
        <v>2.8613365631190799</v>
      </c>
      <c r="AV122">
        <v>2.87029489310539</v>
      </c>
      <c r="AW122">
        <v>2.8516732745815299</v>
      </c>
    </row>
    <row r="123" spans="2:50" x14ac:dyDescent="0.25">
      <c r="B123" t="s">
        <v>222</v>
      </c>
      <c r="C123" s="39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 s="39">
        <v>0</v>
      </c>
      <c r="T123" s="39">
        <v>0</v>
      </c>
      <c r="U123" s="39">
        <v>0</v>
      </c>
      <c r="V123">
        <v>0</v>
      </c>
      <c r="W123" s="39">
        <v>-0.12151698877123</v>
      </c>
      <c r="X123">
        <v>7.8370939451821706E-2</v>
      </c>
      <c r="Y123">
        <v>0.18062728422598701</v>
      </c>
      <c r="Z123">
        <v>0.33681444137800798</v>
      </c>
      <c r="AA123">
        <v>0.579181607298906</v>
      </c>
      <c r="AB123" s="39">
        <v>0.85759126320532597</v>
      </c>
      <c r="AC123">
        <v>1.1436913389160701</v>
      </c>
      <c r="AD123">
        <v>1.4081228295513799</v>
      </c>
      <c r="AE123">
        <v>1.7034409588747801</v>
      </c>
      <c r="AF123">
        <v>2.0099578407152698</v>
      </c>
      <c r="AG123">
        <v>2.2355795055085199</v>
      </c>
      <c r="AH123">
        <v>2.4135239341264998</v>
      </c>
      <c r="AI123">
        <v>2.5947862328350602</v>
      </c>
      <c r="AJ123">
        <v>2.76870606051247</v>
      </c>
      <c r="AK123">
        <v>2.9416660957849001</v>
      </c>
      <c r="AL123">
        <v>3.10861537196589</v>
      </c>
      <c r="AM123">
        <v>3.2551993200678999</v>
      </c>
      <c r="AN123">
        <v>3.3776762676333401</v>
      </c>
      <c r="AO123">
        <v>3.4978763309196199</v>
      </c>
      <c r="AP123">
        <v>3.6165851461774601</v>
      </c>
      <c r="AQ123">
        <v>3.7269570259892202</v>
      </c>
      <c r="AR123">
        <v>3.8390009290932801</v>
      </c>
      <c r="AS123">
        <v>3.93757588105818</v>
      </c>
      <c r="AT123">
        <v>4.0019649375694799</v>
      </c>
      <c r="AU123">
        <v>4.0377593807456797</v>
      </c>
      <c r="AV123">
        <v>4.05242024094672</v>
      </c>
      <c r="AW123">
        <v>4.0275620228748403</v>
      </c>
    </row>
    <row r="124" spans="2:50" x14ac:dyDescent="0.25">
      <c r="B124" t="s">
        <v>223</v>
      </c>
      <c r="C124" s="39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 s="39">
        <v>0</v>
      </c>
      <c r="T124" s="39">
        <v>0</v>
      </c>
      <c r="U124" s="39">
        <v>0</v>
      </c>
      <c r="V124">
        <v>0</v>
      </c>
      <c r="W124" s="39">
        <v>0.17788763412984701</v>
      </c>
      <c r="X124">
        <v>0.19278629532071201</v>
      </c>
      <c r="Y124">
        <v>0.39390589807077803</v>
      </c>
      <c r="Z124">
        <v>0.66976336517685597</v>
      </c>
      <c r="AA124">
        <v>1.02437965296411</v>
      </c>
      <c r="AB124">
        <v>1.4669346224155999</v>
      </c>
      <c r="AC124">
        <v>1.97967089231714</v>
      </c>
      <c r="AD124">
        <v>2.5590188495673498</v>
      </c>
      <c r="AE124">
        <v>3.1527182290026898</v>
      </c>
      <c r="AF124">
        <v>3.7484127146741799</v>
      </c>
      <c r="AG124">
        <v>4.3977254141071196</v>
      </c>
      <c r="AH124">
        <v>5.0546855658682102</v>
      </c>
      <c r="AI124">
        <v>5.6608983609681696</v>
      </c>
      <c r="AJ124">
        <v>6.22338526532599</v>
      </c>
      <c r="AK124">
        <v>6.7272769990843697</v>
      </c>
      <c r="AL124">
        <v>7.1724815808219304</v>
      </c>
      <c r="AM124">
        <v>7.5731168528387602</v>
      </c>
      <c r="AN124">
        <v>7.9443402177834299</v>
      </c>
      <c r="AO124">
        <v>8.2763645359035891</v>
      </c>
      <c r="AP124">
        <v>8.5730177007588395</v>
      </c>
      <c r="AQ124">
        <v>8.8436660207411801</v>
      </c>
      <c r="AR124">
        <v>9.0817656254245307</v>
      </c>
      <c r="AS124">
        <v>9.2944252909377791</v>
      </c>
      <c r="AT124">
        <v>9.48429816028675</v>
      </c>
      <c r="AU124">
        <v>9.6493958508315298</v>
      </c>
      <c r="AV124">
        <v>9.7903261976094402</v>
      </c>
      <c r="AW124">
        <v>9.9314069837779009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>
        <v>0.21951711999999901</v>
      </c>
      <c r="X125">
        <v>0.29503608999999897</v>
      </c>
      <c r="Y125">
        <v>0.54641806999999998</v>
      </c>
      <c r="Z125">
        <v>0.82556023999999995</v>
      </c>
      <c r="AA125">
        <v>1.1061471899999999</v>
      </c>
      <c r="AB125">
        <v>1.36298948</v>
      </c>
      <c r="AC125">
        <v>1.57125895</v>
      </c>
      <c r="AD125">
        <v>1.7719008300000001</v>
      </c>
      <c r="AE125">
        <v>1.9190221199999999</v>
      </c>
      <c r="AF125">
        <v>2.0120105499999998</v>
      </c>
      <c r="AG125">
        <v>2.08946144</v>
      </c>
      <c r="AH125">
        <v>2.1238827499999999</v>
      </c>
      <c r="AI125">
        <v>2.1116845099999999</v>
      </c>
      <c r="AJ125">
        <v>2.0783220199999999</v>
      </c>
      <c r="AK125">
        <v>2.0279265</v>
      </c>
      <c r="AL125">
        <v>1.9702030800000001</v>
      </c>
      <c r="AM125">
        <v>1.92232264</v>
      </c>
      <c r="AN125">
        <v>1.8994412199999999</v>
      </c>
      <c r="AO125" s="39">
        <v>1.88607792</v>
      </c>
      <c r="AP125" s="39">
        <v>1.8815899199999999</v>
      </c>
      <c r="AQ125" s="39">
        <v>1.8884879699999999</v>
      </c>
      <c r="AR125">
        <v>1.8944577</v>
      </c>
      <c r="AS125">
        <v>1.88842837</v>
      </c>
      <c r="AT125" s="39">
        <v>1.87630998</v>
      </c>
      <c r="AU125">
        <v>1.8595132299999999</v>
      </c>
      <c r="AV125">
        <v>1.84134932</v>
      </c>
      <c r="AW125">
        <v>1.8270431899999899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  <c r="S126" s="39">
        <v>0</v>
      </c>
      <c r="T126">
        <v>0</v>
      </c>
      <c r="U126" s="39">
        <v>0</v>
      </c>
      <c r="V126">
        <v>0</v>
      </c>
      <c r="W126">
        <v>-1.1310490844002099</v>
      </c>
      <c r="X126">
        <v>-1.24992084653748</v>
      </c>
      <c r="Y126">
        <v>-2.0008863582715799</v>
      </c>
      <c r="Z126">
        <v>-2.6648339574117799</v>
      </c>
      <c r="AA126">
        <v>-3.3397973903769</v>
      </c>
      <c r="AB126">
        <v>-3.94208661021587</v>
      </c>
      <c r="AC126">
        <v>-4.4877996079697997</v>
      </c>
      <c r="AD126">
        <v>-5.2519853752363401</v>
      </c>
      <c r="AE126">
        <v>-5.8301677464013002</v>
      </c>
      <c r="AF126">
        <v>-6.3144763910528301</v>
      </c>
      <c r="AG126">
        <v>-6.6956267937149896</v>
      </c>
      <c r="AH126">
        <v>-7.0107879314319899</v>
      </c>
      <c r="AI126">
        <v>-7.3766796451738603</v>
      </c>
      <c r="AJ126">
        <v>-7.7344931820516596</v>
      </c>
      <c r="AK126">
        <v>-8.0994978702546394</v>
      </c>
      <c r="AL126">
        <v>-8.4803320155189894</v>
      </c>
      <c r="AM126">
        <v>-8.9309484074257597</v>
      </c>
      <c r="AN126">
        <v>-9.5354243857446601</v>
      </c>
      <c r="AO126">
        <v>-10.1685982903431</v>
      </c>
      <c r="AP126">
        <v>-10.844511905884399</v>
      </c>
      <c r="AQ126">
        <v>-11.5569319341098</v>
      </c>
      <c r="AR126">
        <v>-12.264115118846799</v>
      </c>
      <c r="AS126">
        <v>-12.9090241511207</v>
      </c>
      <c r="AT126">
        <v>-13.581831350017801</v>
      </c>
      <c r="AU126">
        <v>-14.2503352793535</v>
      </c>
      <c r="AV126">
        <v>-14.9241847384507</v>
      </c>
      <c r="AW126">
        <v>-15.5726251374639</v>
      </c>
    </row>
    <row r="127" spans="2:50" x14ac:dyDescent="0.25">
      <c r="B127" t="s">
        <v>226</v>
      </c>
      <c r="C127" s="39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 s="39">
        <v>0</v>
      </c>
      <c r="T127" s="39">
        <v>0</v>
      </c>
      <c r="U127" s="39">
        <v>0</v>
      </c>
      <c r="V127" s="39">
        <v>0</v>
      </c>
      <c r="W127">
        <v>-0.15422128999999901</v>
      </c>
      <c r="X127" s="39">
        <v>-0.14419045</v>
      </c>
      <c r="Y127">
        <v>-0.15409597</v>
      </c>
      <c r="Z127">
        <v>-0.196218219999999</v>
      </c>
      <c r="AA127">
        <v>-0.19504951000000001</v>
      </c>
      <c r="AB127">
        <v>-0.16722543000000001</v>
      </c>
      <c r="AC127">
        <v>-0.10729116999999901</v>
      </c>
      <c r="AD127">
        <v>-7.2322759999999403E-2</v>
      </c>
      <c r="AE127">
        <v>-6.5816450000000207E-2</v>
      </c>
      <c r="AF127">
        <v>-4.45214200000002E-2</v>
      </c>
      <c r="AG127">
        <v>-1.93701599999998E-2</v>
      </c>
      <c r="AH127">
        <v>1.5370569999999899E-2</v>
      </c>
      <c r="AI127">
        <v>1.6328559999999999E-2</v>
      </c>
      <c r="AJ127">
        <v>-4.8651830000000201E-2</v>
      </c>
      <c r="AK127">
        <v>-0.11957334999999999</v>
      </c>
      <c r="AL127">
        <v>-0.20324874999999901</v>
      </c>
      <c r="AM127">
        <v>-0.30243499000000001</v>
      </c>
      <c r="AN127">
        <v>-0.43198852999999998</v>
      </c>
      <c r="AO127">
        <v>-0.55491055</v>
      </c>
      <c r="AP127">
        <v>-0.65203029000000001</v>
      </c>
      <c r="AQ127">
        <v>-0.74039581999999904</v>
      </c>
      <c r="AR127">
        <v>-0.81388254000000004</v>
      </c>
      <c r="AS127">
        <v>-0.867449679999999</v>
      </c>
      <c r="AT127">
        <v>-0.91057653999999899</v>
      </c>
      <c r="AU127">
        <v>-0.96231815999999903</v>
      </c>
      <c r="AV127">
        <v>-1.01887846</v>
      </c>
      <c r="AW127">
        <v>-1.09035309</v>
      </c>
    </row>
    <row r="128" spans="2:50" x14ac:dyDescent="0.25">
      <c r="B128" t="s">
        <v>227</v>
      </c>
      <c r="C128">
        <v>96.864105023338695</v>
      </c>
      <c r="D128">
        <v>98.419289561070897</v>
      </c>
      <c r="E128">
        <v>100</v>
      </c>
      <c r="F128">
        <v>102.734567683216</v>
      </c>
      <c r="G128">
        <v>103.010874581339</v>
      </c>
      <c r="H128">
        <v>99.646052344578706</v>
      </c>
      <c r="I128">
        <v>101.986560106539</v>
      </c>
      <c r="J128">
        <v>104.20210211979</v>
      </c>
      <c r="K128">
        <v>104.772021079743</v>
      </c>
      <c r="L128">
        <v>105.00730454995499</v>
      </c>
      <c r="M128">
        <v>106.05739004544</v>
      </c>
      <c r="N128">
        <v>106.999764830667</v>
      </c>
      <c r="O128">
        <v>108.361045730263</v>
      </c>
      <c r="P128">
        <v>111.28638073237001</v>
      </c>
      <c r="Q128">
        <v>113.79350844141899</v>
      </c>
      <c r="R128">
        <v>116.268831122284</v>
      </c>
      <c r="S128">
        <v>118.440344239322</v>
      </c>
      <c r="T128">
        <v>121.339821303772</v>
      </c>
      <c r="U128">
        <v>123.344859814834</v>
      </c>
      <c r="V128">
        <v>125.696948060053</v>
      </c>
      <c r="W128">
        <v>128.57050356207199</v>
      </c>
      <c r="X128">
        <v>130.07471220304799</v>
      </c>
      <c r="Y128">
        <v>131.810319772875</v>
      </c>
      <c r="Z128">
        <v>133.55237640502401</v>
      </c>
      <c r="AA128">
        <v>135.29570769034501</v>
      </c>
      <c r="AB128">
        <v>136.94163830026201</v>
      </c>
      <c r="AC128">
        <v>138.60820983775</v>
      </c>
      <c r="AD128">
        <v>140.72690227678399</v>
      </c>
      <c r="AE128">
        <v>142.63835405796999</v>
      </c>
      <c r="AF128">
        <v>144.566585074958</v>
      </c>
      <c r="AG128">
        <v>146.42720907200999</v>
      </c>
      <c r="AH128">
        <v>148.334342888815</v>
      </c>
      <c r="AI128">
        <v>150.514589308181</v>
      </c>
      <c r="AJ128">
        <v>152.70433689789499</v>
      </c>
      <c r="AK128">
        <v>154.98456544334701</v>
      </c>
      <c r="AL128">
        <v>157.32987748425799</v>
      </c>
      <c r="AM128">
        <v>159.782703053956</v>
      </c>
      <c r="AN128">
        <v>162.32077586088599</v>
      </c>
      <c r="AO128">
        <v>164.90310478745701</v>
      </c>
      <c r="AP128">
        <v>167.54193334238701</v>
      </c>
      <c r="AQ128">
        <v>170.24494629174501</v>
      </c>
      <c r="AR128">
        <v>172.91601329787801</v>
      </c>
      <c r="AS128">
        <v>175.517744737306</v>
      </c>
      <c r="AT128">
        <v>178.223365029863</v>
      </c>
      <c r="AU128">
        <v>180.95156708219901</v>
      </c>
      <c r="AV128">
        <v>183.71685037150601</v>
      </c>
      <c r="AW128">
        <v>186.47665722763099</v>
      </c>
      <c r="AX128">
        <v>178.52723229718001</v>
      </c>
    </row>
    <row r="129" spans="2:50" x14ac:dyDescent="0.25">
      <c r="B129" t="s">
        <v>228</v>
      </c>
      <c r="C129" s="39">
        <v>0</v>
      </c>
      <c r="D129" s="39">
        <v>0</v>
      </c>
      <c r="E129" s="39">
        <v>0</v>
      </c>
      <c r="F129" s="39">
        <v>4.6480985694663503E-2</v>
      </c>
      <c r="G129" s="39">
        <v>9.3045457367346707E-2</v>
      </c>
      <c r="H129" s="39">
        <v>0.14177780778841201</v>
      </c>
      <c r="I129" s="39">
        <v>0.187893429433172</v>
      </c>
      <c r="J129" s="39">
        <v>0.16931387178298299</v>
      </c>
      <c r="K129" s="39">
        <v>0.15348748582133501</v>
      </c>
      <c r="L129" s="39">
        <v>0.138475338678656</v>
      </c>
      <c r="M129" s="39">
        <v>0.12544836167416301</v>
      </c>
      <c r="N129" s="39">
        <v>0.113868557311813</v>
      </c>
      <c r="O129" s="39">
        <v>0.10670456880632601</v>
      </c>
      <c r="P129" s="39">
        <v>9.8607630253977299E-2</v>
      </c>
      <c r="Q129" s="39">
        <v>9.0378034668536694E-2</v>
      </c>
      <c r="R129" s="39">
        <v>8.2456662590280005E-2</v>
      </c>
      <c r="S129" s="39">
        <v>7.4263804959362398E-2</v>
      </c>
      <c r="T129" s="39">
        <v>0.100263538101641</v>
      </c>
      <c r="U129" s="39">
        <v>0.126116551596577</v>
      </c>
      <c r="V129" s="39">
        <v>0.15173181011616199</v>
      </c>
      <c r="W129">
        <v>-2.2500671553435998</v>
      </c>
      <c r="X129">
        <v>-4.91083521399415</v>
      </c>
      <c r="Y129">
        <v>-8.1133525497735395</v>
      </c>
      <c r="Z129">
        <v>-11.502750636056099</v>
      </c>
      <c r="AA129">
        <v>-14.835767033394299</v>
      </c>
      <c r="AB129">
        <v>-18.106436146766601</v>
      </c>
      <c r="AC129">
        <v>-21.374109720564</v>
      </c>
      <c r="AD129">
        <v>-24.818103899209</v>
      </c>
      <c r="AE129">
        <v>-28.175706070809699</v>
      </c>
      <c r="AF129">
        <v>-31.529621478172999</v>
      </c>
      <c r="AG129">
        <v>-34.620160087300697</v>
      </c>
      <c r="AH129">
        <v>-37.604106208558399</v>
      </c>
      <c r="AI129">
        <v>-41.016955820494999</v>
      </c>
      <c r="AJ129">
        <v>-44.585826488560699</v>
      </c>
      <c r="AK129">
        <v>-48.327338316737197</v>
      </c>
      <c r="AL129">
        <v>-52.022342243565298</v>
      </c>
      <c r="AM129">
        <v>-56.003873908656203</v>
      </c>
      <c r="AN129">
        <v>-58.052482576960898</v>
      </c>
      <c r="AO129">
        <v>-60.2581602916528</v>
      </c>
      <c r="AP129">
        <v>-62.644631391522601</v>
      </c>
      <c r="AQ129">
        <v>-65.269066059330797</v>
      </c>
      <c r="AR129">
        <v>-68.240541604678597</v>
      </c>
      <c r="AS129">
        <v>-69.430633560398405</v>
      </c>
      <c r="AT129">
        <v>-70.625786048044105</v>
      </c>
      <c r="AU129">
        <v>-71.835710412454205</v>
      </c>
      <c r="AV129">
        <v>-73.064633954782295</v>
      </c>
      <c r="AW129">
        <v>-74.346487244110406</v>
      </c>
    </row>
    <row r="130" spans="2:50" x14ac:dyDescent="0.25">
      <c r="B130" t="s">
        <v>229</v>
      </c>
      <c r="C130">
        <v>96.854236829005998</v>
      </c>
      <c r="D130">
        <v>98.409262929686193</v>
      </c>
      <c r="E130">
        <v>100</v>
      </c>
      <c r="F130">
        <v>99.474959627742905</v>
      </c>
      <c r="G130">
        <v>95.178778390226796</v>
      </c>
      <c r="H130">
        <v>89.809218421803706</v>
      </c>
      <c r="I130">
        <v>89.702501877495195</v>
      </c>
      <c r="J130">
        <v>87.652120385576893</v>
      </c>
      <c r="K130">
        <v>84.041098463373999</v>
      </c>
      <c r="L130">
        <v>81.381980063385896</v>
      </c>
      <c r="M130">
        <v>79.991738605048198</v>
      </c>
      <c r="N130">
        <v>79.224557114927606</v>
      </c>
      <c r="O130">
        <v>77.589669317523601</v>
      </c>
      <c r="P130">
        <v>76.089244228680997</v>
      </c>
      <c r="Q130">
        <v>73.406641607045898</v>
      </c>
      <c r="R130">
        <v>71.392726752668494</v>
      </c>
      <c r="S130">
        <v>69.123030914107702</v>
      </c>
      <c r="T130">
        <v>68.214680027812804</v>
      </c>
      <c r="U130">
        <v>67.466074435507906</v>
      </c>
      <c r="V130">
        <v>66.980540964163495</v>
      </c>
      <c r="W130">
        <v>64.545778573452495</v>
      </c>
      <c r="X130">
        <v>61.841420951889702</v>
      </c>
      <c r="Y130">
        <v>58.9832780728687</v>
      </c>
      <c r="Z130">
        <v>56.2226853078094</v>
      </c>
      <c r="AA130">
        <v>53.609118354798497</v>
      </c>
      <c r="AB130">
        <v>51.140332592578901</v>
      </c>
      <c r="AC130">
        <v>48.755184923566603</v>
      </c>
      <c r="AD130">
        <v>46.323780105605003</v>
      </c>
      <c r="AE130">
        <v>43.970893748524098</v>
      </c>
      <c r="AF130">
        <v>41.612888614148702</v>
      </c>
      <c r="AG130">
        <v>39.486482351172299</v>
      </c>
      <c r="AH130">
        <v>37.444985152087497</v>
      </c>
      <c r="AI130">
        <v>35.246904729807802</v>
      </c>
      <c r="AJ130">
        <v>32.9865008264536</v>
      </c>
      <c r="AK130">
        <v>30.654910756085801</v>
      </c>
      <c r="AL130">
        <v>28.3771996840293</v>
      </c>
      <c r="AM130">
        <v>25.950547782021498</v>
      </c>
      <c r="AN130">
        <v>24.666711266532101</v>
      </c>
      <c r="AO130">
        <v>23.298556606829099</v>
      </c>
      <c r="AP130">
        <v>21.830400742431902</v>
      </c>
      <c r="AQ130">
        <v>20.234183857861201</v>
      </c>
      <c r="AR130">
        <v>18.445914932807302</v>
      </c>
      <c r="AS130">
        <v>17.770973970833001</v>
      </c>
      <c r="AT130">
        <v>17.100168083174999</v>
      </c>
      <c r="AU130">
        <v>16.421326968133499</v>
      </c>
      <c r="AV130">
        <v>15.731409565077101</v>
      </c>
      <c r="AW130">
        <v>15.016252857397101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690924.66559999995</v>
      </c>
      <c r="G131">
        <v>678581.71100000001</v>
      </c>
      <c r="H131">
        <v>619435.65870000003</v>
      </c>
      <c r="I131">
        <v>636180.69220000005</v>
      </c>
      <c r="J131">
        <v>653802.57869999995</v>
      </c>
      <c r="K131">
        <v>644454.95090000005</v>
      </c>
      <c r="L131">
        <v>636957.33299999998</v>
      </c>
      <c r="M131">
        <v>640329.71609999996</v>
      </c>
      <c r="N131">
        <v>649163.82010000001</v>
      </c>
      <c r="O131">
        <v>659683.12349999999</v>
      </c>
      <c r="P131">
        <v>687399.4203</v>
      </c>
      <c r="Q131">
        <v>700150.70160000003</v>
      </c>
      <c r="R131">
        <v>714944.25320000004</v>
      </c>
      <c r="S131">
        <v>723668.57739999995</v>
      </c>
      <c r="T131">
        <v>734785.5551</v>
      </c>
      <c r="U131">
        <v>741872.16299999994</v>
      </c>
      <c r="V131">
        <v>751139.74899999995</v>
      </c>
      <c r="W131">
        <v>762300.44519999996</v>
      </c>
      <c r="X131">
        <v>768600.00230000005</v>
      </c>
      <c r="Y131">
        <v>776703.02350000001</v>
      </c>
      <c r="Z131">
        <v>785346.16540000006</v>
      </c>
      <c r="AA131">
        <v>794318.16570000001</v>
      </c>
      <c r="AB131">
        <v>803304.90410000004</v>
      </c>
      <c r="AC131">
        <v>812644.02910000004</v>
      </c>
      <c r="AD131">
        <v>823921.07050000003</v>
      </c>
      <c r="AE131">
        <v>834798.58719999995</v>
      </c>
      <c r="AF131">
        <v>846041.22560000001</v>
      </c>
      <c r="AG131">
        <v>857529.96089999995</v>
      </c>
      <c r="AH131">
        <v>869240.83039999998</v>
      </c>
      <c r="AI131">
        <v>881794.15249999997</v>
      </c>
      <c r="AJ131">
        <v>894611.8027</v>
      </c>
      <c r="AK131">
        <v>908006.34629999998</v>
      </c>
      <c r="AL131">
        <v>921895.57140000002</v>
      </c>
      <c r="AM131">
        <v>936376.27859999996</v>
      </c>
      <c r="AN131">
        <v>951354.66110000003</v>
      </c>
      <c r="AO131">
        <v>966674.01269999996</v>
      </c>
      <c r="AP131">
        <v>982363.054</v>
      </c>
      <c r="AQ131">
        <v>998423.21970000002</v>
      </c>
      <c r="AR131">
        <v>1014494.548</v>
      </c>
      <c r="AS131">
        <v>1030391.469</v>
      </c>
      <c r="AT131">
        <v>1046758.351</v>
      </c>
      <c r="AU131">
        <v>1063309.923</v>
      </c>
      <c r="AV131">
        <v>1080092.915</v>
      </c>
      <c r="AW131">
        <v>1096932.2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12394208.23</v>
      </c>
      <c r="G132">
        <v>12130936.02</v>
      </c>
      <c r="H132">
        <v>11018218.310000001</v>
      </c>
      <c r="I132">
        <v>11233802.220000001</v>
      </c>
      <c r="J132">
        <v>11656711.98</v>
      </c>
      <c r="K132">
        <v>11446952.24</v>
      </c>
      <c r="L132">
        <v>11263843.59</v>
      </c>
      <c r="M132">
        <v>11300821.92</v>
      </c>
      <c r="N132">
        <v>11409654.07</v>
      </c>
      <c r="O132">
        <v>11619492.98</v>
      </c>
      <c r="P132">
        <v>12136393.41</v>
      </c>
      <c r="Q132">
        <v>12362443.25</v>
      </c>
      <c r="R132">
        <v>12640256.91</v>
      </c>
      <c r="S132">
        <v>12485417.51</v>
      </c>
      <c r="T132">
        <v>12706981.109999999</v>
      </c>
      <c r="U132">
        <v>12715842.460000001</v>
      </c>
      <c r="V132">
        <v>12904402.76</v>
      </c>
      <c r="W132">
        <v>13221035.380000001</v>
      </c>
      <c r="X132">
        <v>13189288.08</v>
      </c>
      <c r="Y132">
        <v>13203326.289999999</v>
      </c>
      <c r="Z132">
        <v>13128573.619999999</v>
      </c>
      <c r="AA132">
        <v>13032947.59</v>
      </c>
      <c r="AB132">
        <v>12903530.58</v>
      </c>
      <c r="AC132">
        <v>12789257.560000001</v>
      </c>
      <c r="AD132">
        <v>12813049.300000001</v>
      </c>
      <c r="AE132">
        <v>12759249.98</v>
      </c>
      <c r="AF132">
        <v>12700423.210000001</v>
      </c>
      <c r="AG132">
        <v>12655329</v>
      </c>
      <c r="AH132">
        <v>12628535.449999999</v>
      </c>
      <c r="AI132">
        <v>12631538.630000001</v>
      </c>
      <c r="AJ132">
        <v>12626590.91</v>
      </c>
      <c r="AK132">
        <v>12629260.460000001</v>
      </c>
      <c r="AL132">
        <v>12632799.130000001</v>
      </c>
      <c r="AM132">
        <v>12657483.41</v>
      </c>
      <c r="AN132">
        <v>12693800.609999999</v>
      </c>
      <c r="AO132">
        <v>12727806.039999999</v>
      </c>
      <c r="AP132">
        <v>12767126.710000001</v>
      </c>
      <c r="AQ132">
        <v>12817949.460000001</v>
      </c>
      <c r="AR132">
        <v>12857055.550000001</v>
      </c>
      <c r="AS132">
        <v>12888862.24</v>
      </c>
      <c r="AT132">
        <v>12941478.09</v>
      </c>
      <c r="AU132">
        <v>12995342.32</v>
      </c>
      <c r="AV132">
        <v>13052904.68</v>
      </c>
      <c r="AW132">
        <v>13121967.85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13085132.9</v>
      </c>
      <c r="G133">
        <v>12809517.73</v>
      </c>
      <c r="H133">
        <v>11637653.970000001</v>
      </c>
      <c r="I133">
        <v>11869982.91</v>
      </c>
      <c r="J133">
        <v>12310514.560000001</v>
      </c>
      <c r="K133">
        <v>12091407.189999999</v>
      </c>
      <c r="L133">
        <v>11900800.92</v>
      </c>
      <c r="M133">
        <v>11941151.640000001</v>
      </c>
      <c r="N133">
        <v>12058817.890000001</v>
      </c>
      <c r="O133">
        <v>12279176.1</v>
      </c>
      <c r="P133">
        <v>12823792.83</v>
      </c>
      <c r="Q133">
        <v>13062593.949999999</v>
      </c>
      <c r="R133">
        <v>13355201.16</v>
      </c>
      <c r="S133">
        <v>13209086.09</v>
      </c>
      <c r="T133">
        <v>13441766.66</v>
      </c>
      <c r="U133">
        <v>13457714.630000001</v>
      </c>
      <c r="V133">
        <v>13655542.51</v>
      </c>
      <c r="W133">
        <v>13983335.82</v>
      </c>
      <c r="X133">
        <v>13957888.08</v>
      </c>
      <c r="Y133">
        <v>13980029.310000001</v>
      </c>
      <c r="Z133">
        <v>13913919.779999999</v>
      </c>
      <c r="AA133">
        <v>13827265.75</v>
      </c>
      <c r="AB133">
        <v>13706835.48</v>
      </c>
      <c r="AC133">
        <v>13601901.59</v>
      </c>
      <c r="AD133">
        <v>13636970.369999999</v>
      </c>
      <c r="AE133">
        <v>13594048.560000001</v>
      </c>
      <c r="AF133">
        <v>13546464.43</v>
      </c>
      <c r="AG133">
        <v>13512858.970000001</v>
      </c>
      <c r="AH133">
        <v>13497776.279999999</v>
      </c>
      <c r="AI133">
        <v>13513332.779999999</v>
      </c>
      <c r="AJ133">
        <v>13521202.710000001</v>
      </c>
      <c r="AK133">
        <v>13537266.800000001</v>
      </c>
      <c r="AL133">
        <v>13554694.699999999</v>
      </c>
      <c r="AM133">
        <v>13593859.689999999</v>
      </c>
      <c r="AN133">
        <v>13645155.27</v>
      </c>
      <c r="AO133">
        <v>13694480.050000001</v>
      </c>
      <c r="AP133">
        <v>13749489.77</v>
      </c>
      <c r="AQ133">
        <v>13816372.68</v>
      </c>
      <c r="AR133">
        <v>13871550.09</v>
      </c>
      <c r="AS133">
        <v>13919253.699999999</v>
      </c>
      <c r="AT133">
        <v>13988236.439999999</v>
      </c>
      <c r="AU133">
        <v>14058652.24</v>
      </c>
      <c r="AV133">
        <v>14132997.6</v>
      </c>
      <c r="AW133">
        <v>14218900.050000001</v>
      </c>
    </row>
    <row r="134" spans="2:50" x14ac:dyDescent="0.25">
      <c r="B134" t="s">
        <v>233</v>
      </c>
      <c r="C134">
        <v>144913116.15770999</v>
      </c>
      <c r="D134">
        <v>147239743.11109701</v>
      </c>
      <c r="E134">
        <v>149603724.80000001</v>
      </c>
      <c r="F134">
        <v>146979951</v>
      </c>
      <c r="G134">
        <v>142803986.59999999</v>
      </c>
      <c r="H134">
        <v>142123555.30000001</v>
      </c>
      <c r="I134">
        <v>138892579.09999999</v>
      </c>
      <c r="J134">
        <v>135145660.19999999</v>
      </c>
      <c r="K134">
        <v>130809551.3</v>
      </c>
      <c r="L134">
        <v>127385472.7</v>
      </c>
      <c r="M134">
        <v>124385883.90000001</v>
      </c>
      <c r="N134">
        <v>122074023.2</v>
      </c>
      <c r="O134">
        <v>121011759.3</v>
      </c>
      <c r="P134">
        <v>119434469.40000001</v>
      </c>
      <c r="Q134">
        <v>117140897.40000001</v>
      </c>
      <c r="R134">
        <v>115891857.5</v>
      </c>
      <c r="S134">
        <v>113364017.90000001</v>
      </c>
      <c r="T134">
        <v>111116061.8</v>
      </c>
      <c r="U134">
        <v>108791293.59999999</v>
      </c>
      <c r="V134">
        <v>106208855.7</v>
      </c>
      <c r="W134">
        <v>100553163</v>
      </c>
      <c r="X134">
        <v>96758079.180000007</v>
      </c>
      <c r="Y134">
        <v>92645560.189999998</v>
      </c>
      <c r="Z134">
        <v>88421024.670000002</v>
      </c>
      <c r="AA134">
        <v>84142473.75</v>
      </c>
      <c r="AB134">
        <v>79792845.409999996</v>
      </c>
      <c r="AC134">
        <v>75384421.200000003</v>
      </c>
      <c r="AD134">
        <v>70048652.560000002</v>
      </c>
      <c r="AE134">
        <v>64746728.799999997</v>
      </c>
      <c r="AF134">
        <v>59548090.170000002</v>
      </c>
      <c r="AG134">
        <v>54754661.32</v>
      </c>
      <c r="AH134">
        <v>50184633.75</v>
      </c>
      <c r="AI134">
        <v>45525685.009999998</v>
      </c>
      <c r="AJ134">
        <v>40943013.82</v>
      </c>
      <c r="AK134">
        <v>36422815.140000001</v>
      </c>
      <c r="AL134">
        <v>32048831.710000001</v>
      </c>
      <c r="AM134">
        <v>27672991.109999999</v>
      </c>
      <c r="AN134">
        <v>24862300.780000001</v>
      </c>
      <c r="AO134">
        <v>22104285.309999999</v>
      </c>
      <c r="AP134">
        <v>19389274.140000001</v>
      </c>
      <c r="AQ134">
        <v>16688459.640000001</v>
      </c>
      <c r="AR134">
        <v>13924951.24</v>
      </c>
      <c r="AS134">
        <v>12624063.449999999</v>
      </c>
      <c r="AT134">
        <v>11382237.92</v>
      </c>
      <c r="AU134">
        <v>10195859.43</v>
      </c>
      <c r="AV134">
        <v>9059786.7510000002</v>
      </c>
      <c r="AW134">
        <v>7969387.5039999997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1106885.5419999999</v>
      </c>
      <c r="G135">
        <v>1077459.0209999999</v>
      </c>
      <c r="H135">
        <v>1047188.676</v>
      </c>
      <c r="I135">
        <v>1021594.9129999999</v>
      </c>
      <c r="J135">
        <v>995391.74210000003</v>
      </c>
      <c r="K135">
        <v>965914.93799999997</v>
      </c>
      <c r="L135">
        <v>933543.27780000004</v>
      </c>
      <c r="M135">
        <v>901885.69799999997</v>
      </c>
      <c r="N135">
        <v>873773.4166</v>
      </c>
      <c r="O135">
        <v>852651.80449999997</v>
      </c>
      <c r="P135">
        <v>835119.27919999999</v>
      </c>
      <c r="Q135">
        <v>816604.20010000002</v>
      </c>
      <c r="R135">
        <v>792365.82090000005</v>
      </c>
      <c r="S135">
        <v>767069.49739999999</v>
      </c>
      <c r="T135">
        <v>739134.20169999998</v>
      </c>
      <c r="U135">
        <v>710530.29169999994</v>
      </c>
      <c r="V135">
        <v>679478.02899999998</v>
      </c>
      <c r="W135">
        <v>645370.37890000001</v>
      </c>
      <c r="X135">
        <v>608469.17359999998</v>
      </c>
      <c r="Y135">
        <v>570826.70860000001</v>
      </c>
      <c r="Z135">
        <v>535551.94830000005</v>
      </c>
      <c r="AA135">
        <v>503840.24560000002</v>
      </c>
      <c r="AB135">
        <v>475798.33980000002</v>
      </c>
      <c r="AC135">
        <v>450728.91639999999</v>
      </c>
      <c r="AD135">
        <v>427706.84730000002</v>
      </c>
      <c r="AE135">
        <v>406633.74859999999</v>
      </c>
      <c r="AF135">
        <v>387413.97739999997</v>
      </c>
      <c r="AG135">
        <v>369694.79090000002</v>
      </c>
      <c r="AH135">
        <v>353302.83309999999</v>
      </c>
      <c r="AI135">
        <v>338158.87729999999</v>
      </c>
      <c r="AJ135">
        <v>324123.0662</v>
      </c>
      <c r="AK135">
        <v>311089.76380000002</v>
      </c>
      <c r="AL135">
        <v>298964.6814</v>
      </c>
      <c r="AM135">
        <v>287490.73599999998</v>
      </c>
      <c r="AN135">
        <v>276647.19880000001</v>
      </c>
      <c r="AO135">
        <v>266359.4154</v>
      </c>
      <c r="AP135">
        <v>256548.0301</v>
      </c>
      <c r="AQ135">
        <v>247202.56090000001</v>
      </c>
      <c r="AR135">
        <v>238317.6716</v>
      </c>
      <c r="AS135">
        <v>229861.2666</v>
      </c>
      <c r="AT135">
        <v>221735.6777</v>
      </c>
      <c r="AU135">
        <v>213896.83369999999</v>
      </c>
      <c r="AV135">
        <v>206337.9186</v>
      </c>
      <c r="AW135">
        <v>199120.38370000001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1106885.5419999999</v>
      </c>
      <c r="G136">
        <v>1077459.0209999999</v>
      </c>
      <c r="H136">
        <v>1047188.676</v>
      </c>
      <c r="I136">
        <v>1021594.9129999999</v>
      </c>
      <c r="J136">
        <v>995391.74210000003</v>
      </c>
      <c r="K136">
        <v>965914.93799999997</v>
      </c>
      <c r="L136">
        <v>933543.27780000004</v>
      </c>
      <c r="M136">
        <v>901885.69799999997</v>
      </c>
      <c r="N136">
        <v>873773.4166</v>
      </c>
      <c r="O136">
        <v>852651.80449999997</v>
      </c>
      <c r="P136">
        <v>835119.27919999999</v>
      </c>
      <c r="Q136">
        <v>816604.20010000002</v>
      </c>
      <c r="R136">
        <v>792365.82090000005</v>
      </c>
      <c r="S136">
        <v>767069.49739999999</v>
      </c>
      <c r="T136">
        <v>739134.20169999998</v>
      </c>
      <c r="U136">
        <v>710530.29169999994</v>
      </c>
      <c r="V136">
        <v>679478.02899999998</v>
      </c>
      <c r="W136">
        <v>645370.37890000001</v>
      </c>
      <c r="X136">
        <v>608469.17359999998</v>
      </c>
      <c r="Y136">
        <v>570826.70860000001</v>
      </c>
      <c r="Z136">
        <v>535551.94830000005</v>
      </c>
      <c r="AA136">
        <v>503840.24560000002</v>
      </c>
      <c r="AB136">
        <v>475798.33980000002</v>
      </c>
      <c r="AC136">
        <v>450728.91639999999</v>
      </c>
      <c r="AD136">
        <v>427706.84730000002</v>
      </c>
      <c r="AE136">
        <v>406633.74859999999</v>
      </c>
      <c r="AF136">
        <v>387413.97739999997</v>
      </c>
      <c r="AG136">
        <v>369694.79090000002</v>
      </c>
      <c r="AH136">
        <v>353302.83309999999</v>
      </c>
      <c r="AI136">
        <v>338158.87729999999</v>
      </c>
      <c r="AJ136">
        <v>324123.0662</v>
      </c>
      <c r="AK136">
        <v>311089.76380000002</v>
      </c>
      <c r="AL136">
        <v>298964.6814</v>
      </c>
      <c r="AM136">
        <v>287490.73599999998</v>
      </c>
      <c r="AN136">
        <v>276647.19880000001</v>
      </c>
      <c r="AO136">
        <v>266359.4154</v>
      </c>
      <c r="AP136">
        <v>256548.0301</v>
      </c>
      <c r="AQ136">
        <v>247202.56090000001</v>
      </c>
      <c r="AR136">
        <v>238317.6716</v>
      </c>
      <c r="AS136">
        <v>229861.2666</v>
      </c>
      <c r="AT136">
        <v>221735.6777</v>
      </c>
      <c r="AU136">
        <v>213896.83369999999</v>
      </c>
      <c r="AV136">
        <v>206337.9186</v>
      </c>
      <c r="AW136">
        <v>199120.38370000001</v>
      </c>
    </row>
    <row r="137" spans="2:50" x14ac:dyDescent="0.25">
      <c r="B137" t="s">
        <v>236</v>
      </c>
      <c r="C137">
        <v>105875266.531468</v>
      </c>
      <c r="D137">
        <v>107575128.18195701</v>
      </c>
      <c r="E137">
        <v>109302281.7</v>
      </c>
      <c r="F137">
        <v>107987443.59999999</v>
      </c>
      <c r="G137">
        <v>105581026.90000001</v>
      </c>
      <c r="H137">
        <v>106422773</v>
      </c>
      <c r="I137">
        <v>104273489.90000001</v>
      </c>
      <c r="J137">
        <v>102132469</v>
      </c>
      <c r="K137">
        <v>99809865.069999903</v>
      </c>
      <c r="L137">
        <v>98117767.439999998</v>
      </c>
      <c r="M137">
        <v>96617448.700000003</v>
      </c>
      <c r="N137">
        <v>95640689.829999998</v>
      </c>
      <c r="O137">
        <v>94841770.549999997</v>
      </c>
      <c r="P137">
        <v>93687497.599999994</v>
      </c>
      <c r="Q137">
        <v>92311033.650000006</v>
      </c>
      <c r="R137">
        <v>92007021.819999903</v>
      </c>
      <c r="S137">
        <v>90373880.409999996</v>
      </c>
      <c r="T137">
        <v>88834382.040000007</v>
      </c>
      <c r="U137">
        <v>86803853.430000007</v>
      </c>
      <c r="V137">
        <v>84527679.980000004</v>
      </c>
      <c r="W137">
        <v>82403306.569999903</v>
      </c>
      <c r="X137">
        <v>80319710.489999995</v>
      </c>
      <c r="Y137">
        <v>77801024.079999998</v>
      </c>
      <c r="Z137">
        <v>74971352.959999904</v>
      </c>
      <c r="AA137">
        <v>71936408.969999999</v>
      </c>
      <c r="AB137">
        <v>68681339.810000002</v>
      </c>
      <c r="AC137">
        <v>65284857.729999997</v>
      </c>
      <c r="AD137">
        <v>60884085.590000004</v>
      </c>
      <c r="AE137">
        <v>56458266.799999997</v>
      </c>
      <c r="AF137">
        <v>52075179.270000003</v>
      </c>
      <c r="AG137">
        <v>47928706.560000002</v>
      </c>
      <c r="AH137">
        <v>43933816.369999997</v>
      </c>
      <c r="AI137">
        <v>39877204.149999999</v>
      </c>
      <c r="AJ137">
        <v>35879168.810000002</v>
      </c>
      <c r="AK137">
        <v>31921270.18</v>
      </c>
      <c r="AL137">
        <v>28039295.210000001</v>
      </c>
      <c r="AM137">
        <v>24138225.940000001</v>
      </c>
      <c r="AN137">
        <v>21693906.539999999</v>
      </c>
      <c r="AO137">
        <v>19283109.41</v>
      </c>
      <c r="AP137">
        <v>16899972.600000001</v>
      </c>
      <c r="AQ137">
        <v>14516325.25</v>
      </c>
      <c r="AR137">
        <v>12055948.84</v>
      </c>
      <c r="AS137">
        <v>11105003.300000001</v>
      </c>
      <c r="AT137">
        <v>10197543.07</v>
      </c>
      <c r="AU137">
        <v>9330041.9590000007</v>
      </c>
      <c r="AV137">
        <v>8497604.5850000009</v>
      </c>
      <c r="AW137">
        <v>7695895.7139999997</v>
      </c>
    </row>
    <row r="138" spans="2:50" x14ac:dyDescent="0.25">
      <c r="B138" t="s">
        <v>237</v>
      </c>
      <c r="C138">
        <v>105875266.531468</v>
      </c>
      <c r="D138">
        <v>107575128.18195701</v>
      </c>
      <c r="E138">
        <v>109302281.7</v>
      </c>
      <c r="F138">
        <v>107987443.59999999</v>
      </c>
      <c r="G138">
        <v>105581026.90000001</v>
      </c>
      <c r="H138">
        <v>106422773</v>
      </c>
      <c r="I138">
        <v>104273489.90000001</v>
      </c>
      <c r="J138">
        <v>102132469</v>
      </c>
      <c r="K138">
        <v>99809865.069999903</v>
      </c>
      <c r="L138">
        <v>98117767.439999998</v>
      </c>
      <c r="M138">
        <v>96617448.700000003</v>
      </c>
      <c r="N138">
        <v>95640689.829999998</v>
      </c>
      <c r="O138">
        <v>94841770.549999997</v>
      </c>
      <c r="P138">
        <v>93687497.599999994</v>
      </c>
      <c r="Q138">
        <v>92311033.650000006</v>
      </c>
      <c r="R138">
        <v>92007021.819999903</v>
      </c>
      <c r="S138">
        <v>90373880.409999996</v>
      </c>
      <c r="T138">
        <v>88834382.040000007</v>
      </c>
      <c r="U138">
        <v>86803853.430000007</v>
      </c>
      <c r="V138">
        <v>84527679.980000004</v>
      </c>
      <c r="W138">
        <v>82403306.569999903</v>
      </c>
      <c r="X138">
        <v>80319710.489999995</v>
      </c>
      <c r="Y138">
        <v>77801024.079999998</v>
      </c>
      <c r="Z138">
        <v>74971352.959999904</v>
      </c>
      <c r="AA138">
        <v>71936408.969999999</v>
      </c>
      <c r="AB138">
        <v>68681339.810000002</v>
      </c>
      <c r="AC138">
        <v>65284857.729999997</v>
      </c>
      <c r="AD138">
        <v>60884085.590000004</v>
      </c>
      <c r="AE138">
        <v>56458266.799999997</v>
      </c>
      <c r="AF138">
        <v>52075179.270000003</v>
      </c>
      <c r="AG138">
        <v>47928706.560000002</v>
      </c>
      <c r="AH138">
        <v>43933816.369999997</v>
      </c>
      <c r="AI138">
        <v>39877204.149999999</v>
      </c>
      <c r="AJ138">
        <v>35879168.810000002</v>
      </c>
      <c r="AK138">
        <v>31921270.18</v>
      </c>
      <c r="AL138">
        <v>28039295.210000001</v>
      </c>
      <c r="AM138">
        <v>24138225.940000001</v>
      </c>
      <c r="AN138">
        <v>21693906.539999999</v>
      </c>
      <c r="AO138">
        <v>19283109.41</v>
      </c>
      <c r="AP138">
        <v>16899972.600000001</v>
      </c>
      <c r="AQ138">
        <v>14516325.25</v>
      </c>
      <c r="AR138">
        <v>12055948.84</v>
      </c>
      <c r="AS138">
        <v>11105003.300000001</v>
      </c>
      <c r="AT138">
        <v>10197543.07</v>
      </c>
      <c r="AU138">
        <v>9330041.9590000007</v>
      </c>
      <c r="AV138">
        <v>8497604.5850000009</v>
      </c>
      <c r="AW138">
        <v>7695895.7139999997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37885621.869999997</v>
      </c>
      <c r="G139">
        <v>36145500.670000002</v>
      </c>
      <c r="H139">
        <v>34653593.689999998</v>
      </c>
      <c r="I139">
        <v>33597494.299999997</v>
      </c>
      <c r="J139">
        <v>32017799.420000002</v>
      </c>
      <c r="K139">
        <v>30033771.300000001</v>
      </c>
      <c r="L139">
        <v>28334162.030000001</v>
      </c>
      <c r="M139">
        <v>26866549.469999999</v>
      </c>
      <c r="N139">
        <v>25559559.969999999</v>
      </c>
      <c r="O139">
        <v>25317336.920000002</v>
      </c>
      <c r="P139">
        <v>24911852.48</v>
      </c>
      <c r="Q139">
        <v>24013259.539999999</v>
      </c>
      <c r="R139">
        <v>23092469.879999999</v>
      </c>
      <c r="S139">
        <v>22223068</v>
      </c>
      <c r="T139">
        <v>21542545.559999999</v>
      </c>
      <c r="U139">
        <v>21276909.879999999</v>
      </c>
      <c r="V139">
        <v>21001697.640000001</v>
      </c>
      <c r="W139">
        <v>17504486.039999999</v>
      </c>
      <c r="X139">
        <v>15829899.51</v>
      </c>
      <c r="Y139">
        <v>14273709.4</v>
      </c>
      <c r="Z139">
        <v>12914119.76</v>
      </c>
      <c r="AA139">
        <v>11702224.529999999</v>
      </c>
      <c r="AB139">
        <v>10635707.27</v>
      </c>
      <c r="AC139">
        <v>9648834.5580000002</v>
      </c>
      <c r="AD139">
        <v>8736860.1190000009</v>
      </c>
      <c r="AE139">
        <v>7881828.2570000002</v>
      </c>
      <c r="AF139">
        <v>7085496.9220000003</v>
      </c>
      <c r="AG139">
        <v>6456259.9680000003</v>
      </c>
      <c r="AH139">
        <v>5897514.5520000001</v>
      </c>
      <c r="AI139">
        <v>5310321.9759999998</v>
      </c>
      <c r="AJ139">
        <v>4739721.9419999998</v>
      </c>
      <c r="AK139">
        <v>4190455.1949999998</v>
      </c>
      <c r="AL139">
        <v>3710571.8130000001</v>
      </c>
      <c r="AM139">
        <v>3247274.4309999999</v>
      </c>
      <c r="AN139">
        <v>2891747.0469999998</v>
      </c>
      <c r="AO139">
        <v>2554816.477</v>
      </c>
      <c r="AP139">
        <v>2232753.5150000001</v>
      </c>
      <c r="AQ139">
        <v>1924931.825</v>
      </c>
      <c r="AR139">
        <v>1630684.7290000001</v>
      </c>
      <c r="AS139">
        <v>1289198.8870000001</v>
      </c>
      <c r="AT139">
        <v>962959.17559999996</v>
      </c>
      <c r="AU139">
        <v>651920.64049999998</v>
      </c>
      <c r="AV139">
        <v>355844.24699999997</v>
      </c>
      <c r="AW139">
        <v>74371.407139999996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37885621.869999997</v>
      </c>
      <c r="G140">
        <v>36145500.670000002</v>
      </c>
      <c r="H140">
        <v>34653593.689999998</v>
      </c>
      <c r="I140">
        <v>33597494.299999997</v>
      </c>
      <c r="J140">
        <v>32017799.420000002</v>
      </c>
      <c r="K140">
        <v>30033771.300000001</v>
      </c>
      <c r="L140">
        <v>28334162.030000001</v>
      </c>
      <c r="M140">
        <v>26866549.469999999</v>
      </c>
      <c r="N140">
        <v>25559559.969999999</v>
      </c>
      <c r="O140">
        <v>25317336.920000002</v>
      </c>
      <c r="P140">
        <v>24911852.48</v>
      </c>
      <c r="Q140">
        <v>24013259.539999999</v>
      </c>
      <c r="R140">
        <v>23092469.879999999</v>
      </c>
      <c r="S140">
        <v>22223068</v>
      </c>
      <c r="T140">
        <v>21542545.559999999</v>
      </c>
      <c r="U140">
        <v>21276909.879999999</v>
      </c>
      <c r="V140">
        <v>21001697.640000001</v>
      </c>
      <c r="W140">
        <v>17504486.039999999</v>
      </c>
      <c r="X140">
        <v>15829899.51</v>
      </c>
      <c r="Y140">
        <v>14273709.4</v>
      </c>
      <c r="Z140">
        <v>12914119.76</v>
      </c>
      <c r="AA140">
        <v>11702224.529999999</v>
      </c>
      <c r="AB140">
        <v>10635707.27</v>
      </c>
      <c r="AC140">
        <v>9648834.5580000002</v>
      </c>
      <c r="AD140">
        <v>8736860.1190000009</v>
      </c>
      <c r="AE140">
        <v>7881828.2570000002</v>
      </c>
      <c r="AF140">
        <v>7085496.9220000003</v>
      </c>
      <c r="AG140">
        <v>6456259.9680000003</v>
      </c>
      <c r="AH140">
        <v>5897514.5520000001</v>
      </c>
      <c r="AI140">
        <v>5310321.9759999998</v>
      </c>
      <c r="AJ140">
        <v>4739721.9419999998</v>
      </c>
      <c r="AK140">
        <v>4190455.1949999998</v>
      </c>
      <c r="AL140">
        <v>3710571.8130000001</v>
      </c>
      <c r="AM140">
        <v>3247274.4309999999</v>
      </c>
      <c r="AN140">
        <v>2891747.0469999998</v>
      </c>
      <c r="AO140">
        <v>2554816.477</v>
      </c>
      <c r="AP140">
        <v>2232753.5150000001</v>
      </c>
      <c r="AQ140">
        <v>1924931.825</v>
      </c>
      <c r="AR140">
        <v>1630684.7290000001</v>
      </c>
      <c r="AS140">
        <v>1289198.8870000001</v>
      </c>
      <c r="AT140">
        <v>962959.17559999996</v>
      </c>
      <c r="AU140">
        <v>651920.64049999998</v>
      </c>
      <c r="AV140">
        <v>355844.24699999997</v>
      </c>
      <c r="AW140">
        <v>74371.407139999996</v>
      </c>
    </row>
    <row r="141" spans="2:50" x14ac:dyDescent="0.25">
      <c r="B141" t="s">
        <v>240</v>
      </c>
      <c r="C141">
        <v>7249974.6999914004</v>
      </c>
      <c r="D141">
        <v>7366375.3888705196</v>
      </c>
      <c r="E141">
        <v>7487365.2489999998</v>
      </c>
      <c r="F141">
        <v>7612201.8720000004</v>
      </c>
      <c r="G141">
        <v>7328140.3959999997</v>
      </c>
      <c r="H141">
        <v>7375029.8380000005</v>
      </c>
      <c r="I141">
        <v>7616850.1440000003</v>
      </c>
      <c r="J141">
        <v>7322021.6109999996</v>
      </c>
      <c r="K141">
        <v>7077075.841</v>
      </c>
      <c r="L141">
        <v>6708343.0549999997</v>
      </c>
      <c r="M141">
        <v>6925981.3159999996</v>
      </c>
      <c r="N141">
        <v>7025113.5650000004</v>
      </c>
      <c r="O141">
        <v>7077127.2570000002</v>
      </c>
      <c r="P141">
        <v>7239419.5599999996</v>
      </c>
      <c r="Q141">
        <v>6994789.3720000004</v>
      </c>
      <c r="R141">
        <v>6966908.6619999995</v>
      </c>
      <c r="S141">
        <v>6974569.9550000001</v>
      </c>
      <c r="T141">
        <v>6984048.7189999996</v>
      </c>
      <c r="U141">
        <v>6967353.5099999998</v>
      </c>
      <c r="V141">
        <v>6959471.8229999999</v>
      </c>
      <c r="W141">
        <v>6832497.1200000001</v>
      </c>
      <c r="X141">
        <v>6736439.6660000002</v>
      </c>
      <c r="Y141">
        <v>6716484.517</v>
      </c>
      <c r="Z141">
        <v>6739436.4069999997</v>
      </c>
      <c r="AA141">
        <v>6793456.7439999999</v>
      </c>
      <c r="AB141">
        <v>6867280.3470000001</v>
      </c>
      <c r="AC141">
        <v>6949040.1969999997</v>
      </c>
      <c r="AD141">
        <v>6948007.9359999998</v>
      </c>
      <c r="AE141">
        <v>6929475.7369999997</v>
      </c>
      <c r="AF141">
        <v>6889643.3150000004</v>
      </c>
      <c r="AG141">
        <v>6838001.3219999997</v>
      </c>
      <c r="AH141">
        <v>6762577.0240000002</v>
      </c>
      <c r="AI141">
        <v>6630243.6919999998</v>
      </c>
      <c r="AJ141">
        <v>6444039.4740000004</v>
      </c>
      <c r="AK141">
        <v>6194897.3109999998</v>
      </c>
      <c r="AL141">
        <v>5883409.7470000004</v>
      </c>
      <c r="AM141">
        <v>5478791.6979999999</v>
      </c>
      <c r="AN141">
        <v>5320889.46</v>
      </c>
      <c r="AO141">
        <v>5104810.7570000002</v>
      </c>
      <c r="AP141">
        <v>4825151.4780000001</v>
      </c>
      <c r="AQ141">
        <v>4469736.5669999998</v>
      </c>
      <c r="AR141">
        <v>4016179.0690000001</v>
      </c>
      <c r="AS141">
        <v>3981712.6090000002</v>
      </c>
      <c r="AT141">
        <v>3931831.4079999998</v>
      </c>
      <c r="AU141">
        <v>3865090.923</v>
      </c>
      <c r="AV141">
        <v>3780118.852</v>
      </c>
      <c r="AW141">
        <v>3674386.45</v>
      </c>
    </row>
    <row r="142" spans="2:50" x14ac:dyDescent="0.25">
      <c r="B142" t="s">
        <v>241</v>
      </c>
      <c r="C142">
        <v>11428306.3019633</v>
      </c>
      <c r="D142">
        <v>11611791.4562317</v>
      </c>
      <c r="E142">
        <v>11800890.689999999</v>
      </c>
      <c r="F142">
        <v>11749772.43</v>
      </c>
      <c r="G142">
        <v>11108551.609999999</v>
      </c>
      <c r="H142">
        <v>10995083.76</v>
      </c>
      <c r="I142">
        <v>10808128.84</v>
      </c>
      <c r="J142">
        <v>10519220.050000001</v>
      </c>
      <c r="K142">
        <v>9838516.9289999995</v>
      </c>
      <c r="L142">
        <v>9414671.0490000006</v>
      </c>
      <c r="M142">
        <v>9344882.2449999899</v>
      </c>
      <c r="N142">
        <v>9283912.5319999997</v>
      </c>
      <c r="O142">
        <v>9000563.9330000002</v>
      </c>
      <c r="P142">
        <v>8597024.7180000003</v>
      </c>
      <c r="Q142">
        <v>7894423.0429999996</v>
      </c>
      <c r="R142">
        <v>7305832.6880000001</v>
      </c>
      <c r="S142">
        <v>6995282.9689999996</v>
      </c>
      <c r="T142">
        <v>6868239.9380000001</v>
      </c>
      <c r="U142">
        <v>6890896.2920000004</v>
      </c>
      <c r="V142">
        <v>6987040.4079999998</v>
      </c>
      <c r="W142">
        <v>6050757.3540000003</v>
      </c>
      <c r="X142">
        <v>5247691.0350000001</v>
      </c>
      <c r="Y142">
        <v>4540643.9040000001</v>
      </c>
      <c r="Z142">
        <v>3957997.986</v>
      </c>
      <c r="AA142">
        <v>3487606.3560000001</v>
      </c>
      <c r="AB142">
        <v>3108284.5070000002</v>
      </c>
      <c r="AC142">
        <v>2794548.2769999998</v>
      </c>
      <c r="AD142">
        <v>2644518.0819999999</v>
      </c>
      <c r="AE142">
        <v>2564582.446</v>
      </c>
      <c r="AF142">
        <v>2508937.7310000001</v>
      </c>
      <c r="AG142">
        <v>2481181.9419999998</v>
      </c>
      <c r="AH142">
        <v>2463394.1469999999</v>
      </c>
      <c r="AI142">
        <v>2423996.0750000002</v>
      </c>
      <c r="AJ142">
        <v>2364436.5329999998</v>
      </c>
      <c r="AK142">
        <v>2279657.3509999998</v>
      </c>
      <c r="AL142">
        <v>2174550.912</v>
      </c>
      <c r="AM142">
        <v>2036445.956</v>
      </c>
      <c r="AN142">
        <v>1978325.7239999999</v>
      </c>
      <c r="AO142">
        <v>1900263.416</v>
      </c>
      <c r="AP142">
        <v>1799691.588</v>
      </c>
      <c r="AQ142">
        <v>1671941.3160000001</v>
      </c>
      <c r="AR142">
        <v>1509410.5449999999</v>
      </c>
      <c r="AS142">
        <v>1465701.6529999999</v>
      </c>
      <c r="AT142">
        <v>1413857.923</v>
      </c>
      <c r="AU142">
        <v>1353952.317</v>
      </c>
      <c r="AV142">
        <v>1285390.122</v>
      </c>
      <c r="AW142">
        <v>1206917.6029999999</v>
      </c>
    </row>
    <row r="143" spans="2:50" x14ac:dyDescent="0.25">
      <c r="B143" t="s">
        <v>242</v>
      </c>
      <c r="C143">
        <v>1153294.1412084801</v>
      </c>
      <c r="D143">
        <v>1171810.6516891399</v>
      </c>
      <c r="E143">
        <v>1190798.162</v>
      </c>
      <c r="F143">
        <v>1136544.7679999999</v>
      </c>
      <c r="G143">
        <v>1044283.432</v>
      </c>
      <c r="H143">
        <v>891531.92709999997</v>
      </c>
      <c r="I143">
        <v>921149.34519999998</v>
      </c>
      <c r="J143">
        <v>874438.52020000003</v>
      </c>
      <c r="K143">
        <v>807925.92020000005</v>
      </c>
      <c r="L143">
        <v>752607.81030000001</v>
      </c>
      <c r="M143">
        <v>727217.28449999995</v>
      </c>
      <c r="N143">
        <v>730678.33349999995</v>
      </c>
      <c r="O143">
        <v>733185.9264</v>
      </c>
      <c r="P143">
        <v>724424.84199999995</v>
      </c>
      <c r="Q143">
        <v>665768.00690000004</v>
      </c>
      <c r="R143">
        <v>614602.53249999997</v>
      </c>
      <c r="S143">
        <v>561520.7402</v>
      </c>
      <c r="T143">
        <v>525757.49659999995</v>
      </c>
      <c r="U143">
        <v>507899.10340000002</v>
      </c>
      <c r="V143">
        <v>500764.14049999998</v>
      </c>
      <c r="W143">
        <v>406873.64850000001</v>
      </c>
      <c r="X143">
        <v>330908.84220000001</v>
      </c>
      <c r="Y143">
        <v>263765.6654</v>
      </c>
      <c r="Z143">
        <v>215582.6678</v>
      </c>
      <c r="AA143">
        <v>179696.10800000001</v>
      </c>
      <c r="AB143">
        <v>152394.44339999999</v>
      </c>
      <c r="AC143">
        <v>130834.45450000001</v>
      </c>
      <c r="AD143">
        <v>119795.4534</v>
      </c>
      <c r="AE143">
        <v>113230.1007</v>
      </c>
      <c r="AF143">
        <v>108553.102</v>
      </c>
      <c r="AG143">
        <v>105440.9797</v>
      </c>
      <c r="AH143">
        <v>102881.1805</v>
      </c>
      <c r="AI143">
        <v>99870.048120000007</v>
      </c>
      <c r="AJ143">
        <v>96087.732969999997</v>
      </c>
      <c r="AK143">
        <v>91477.16188</v>
      </c>
      <c r="AL143">
        <v>86406.251759999999</v>
      </c>
      <c r="AM143">
        <v>80266.383329999997</v>
      </c>
      <c r="AN143">
        <v>77075.559070000003</v>
      </c>
      <c r="AO143">
        <v>73248.157819999906</v>
      </c>
      <c r="AP143">
        <v>68705.761719999995</v>
      </c>
      <c r="AQ143">
        <v>63300.402069999996</v>
      </c>
      <c r="AR143">
        <v>56895.851609999998</v>
      </c>
      <c r="AS143">
        <v>53751.961259999996</v>
      </c>
      <c r="AT143">
        <v>50306.371800000001</v>
      </c>
      <c r="AU143">
        <v>46534.793519999999</v>
      </c>
      <c r="AV143">
        <v>42415.647270000001</v>
      </c>
      <c r="AW143">
        <v>37869.019930000002</v>
      </c>
    </row>
    <row r="144" spans="2:50" x14ac:dyDescent="0.25">
      <c r="B144" t="s">
        <v>243</v>
      </c>
      <c r="C144">
        <v>6211298.5004764497</v>
      </c>
      <c r="D144">
        <v>6311022.9070030199</v>
      </c>
      <c r="E144">
        <v>6414338.9579999996</v>
      </c>
      <c r="F144">
        <v>6418171.3600000003</v>
      </c>
      <c r="G144">
        <v>5861667.7010000004</v>
      </c>
      <c r="H144">
        <v>5149661.53</v>
      </c>
      <c r="I144">
        <v>5207632.0070000002</v>
      </c>
      <c r="J144">
        <v>5586739.392</v>
      </c>
      <c r="K144">
        <v>5000077.9649999999</v>
      </c>
      <c r="L144">
        <v>4729903.5240000002</v>
      </c>
      <c r="M144">
        <v>4781476.08</v>
      </c>
      <c r="N144">
        <v>4874850.3650000002</v>
      </c>
      <c r="O144">
        <v>4932604.9579999996</v>
      </c>
      <c r="P144">
        <v>4770677.977</v>
      </c>
      <c r="Q144">
        <v>4385416.9230000004</v>
      </c>
      <c r="R144">
        <v>4083263.074</v>
      </c>
      <c r="S144">
        <v>3838870.4169999999</v>
      </c>
      <c r="T144">
        <v>3752757.5249999999</v>
      </c>
      <c r="U144">
        <v>3748416.514</v>
      </c>
      <c r="V144">
        <v>3784100.5070000002</v>
      </c>
      <c r="W144">
        <v>3531341.1260000002</v>
      </c>
      <c r="X144">
        <v>3204613.6669999999</v>
      </c>
      <c r="Y144">
        <v>2874321.855</v>
      </c>
      <c r="Z144">
        <v>2577350.8620000002</v>
      </c>
      <c r="AA144">
        <v>2324707.372</v>
      </c>
      <c r="AB144">
        <v>2111529.8130000001</v>
      </c>
      <c r="AC144">
        <v>1930874.3570000001</v>
      </c>
      <c r="AD144">
        <v>1843512.425</v>
      </c>
      <c r="AE144">
        <v>1795978.71</v>
      </c>
      <c r="AF144">
        <v>1761739.86</v>
      </c>
      <c r="AG144">
        <v>1744872.4080000001</v>
      </c>
      <c r="AH144">
        <v>1735155.085</v>
      </c>
      <c r="AI144">
        <v>1711293.486</v>
      </c>
      <c r="AJ144">
        <v>1671843.2520000001</v>
      </c>
      <c r="AK144">
        <v>1613598.99</v>
      </c>
      <c r="AL144">
        <v>1537854.4029999999</v>
      </c>
      <c r="AM144">
        <v>1437192.4669999999</v>
      </c>
      <c r="AN144">
        <v>1398246.618</v>
      </c>
      <c r="AO144">
        <v>1344272.94</v>
      </c>
      <c r="AP144">
        <v>1273482.8629999999</v>
      </c>
      <c r="AQ144">
        <v>1182401.0919999999</v>
      </c>
      <c r="AR144">
        <v>1065233.571</v>
      </c>
      <c r="AS144">
        <v>1050785.9350000001</v>
      </c>
      <c r="AT144">
        <v>1031813.103</v>
      </c>
      <c r="AU144">
        <v>1007911.471</v>
      </c>
      <c r="AV144">
        <v>978627.10230000003</v>
      </c>
      <c r="AW144">
        <v>943043.42749999999</v>
      </c>
    </row>
    <row r="145" spans="2:49" x14ac:dyDescent="0.25">
      <c r="B145" t="s">
        <v>244</v>
      </c>
      <c r="C145">
        <v>19068539.7330263</v>
      </c>
      <c r="D145">
        <v>19374691.306334</v>
      </c>
      <c r="E145">
        <v>19692663.129999999</v>
      </c>
      <c r="F145">
        <v>19823996.629999999</v>
      </c>
      <c r="G145">
        <v>18194299.34</v>
      </c>
      <c r="H145">
        <v>15890488.369999999</v>
      </c>
      <c r="I145">
        <v>16149704.619999999</v>
      </c>
      <c r="J145">
        <v>17595011.030000001</v>
      </c>
      <c r="K145">
        <v>15765746.59</v>
      </c>
      <c r="L145">
        <v>14966058.949999999</v>
      </c>
      <c r="M145">
        <v>15146059.4</v>
      </c>
      <c r="N145">
        <v>15260584.109999999</v>
      </c>
      <c r="O145">
        <v>15362588.82</v>
      </c>
      <c r="P145">
        <v>14927971.380000001</v>
      </c>
      <c r="Q145">
        <v>13809863.789999999</v>
      </c>
      <c r="R145">
        <v>12931962.07</v>
      </c>
      <c r="S145">
        <v>11895430.26</v>
      </c>
      <c r="T145">
        <v>11638901.98</v>
      </c>
      <c r="U145">
        <v>11482737.880000001</v>
      </c>
      <c r="V145">
        <v>11565708.74</v>
      </c>
      <c r="W145">
        <v>11233502.369999999</v>
      </c>
      <c r="X145">
        <v>10378708.52</v>
      </c>
      <c r="Y145">
        <v>9519706.3100000005</v>
      </c>
      <c r="Z145">
        <v>8652105.9149999898</v>
      </c>
      <c r="AA145">
        <v>7871294.2259999998</v>
      </c>
      <c r="AB145">
        <v>7169508.5990000004</v>
      </c>
      <c r="AC145">
        <v>6562637.0149999997</v>
      </c>
      <c r="AD145">
        <v>6249292.1500000004</v>
      </c>
      <c r="AE145">
        <v>6014170.2470000004</v>
      </c>
      <c r="AF145">
        <v>5816384.5099999998</v>
      </c>
      <c r="AG145">
        <v>5670952.0219999999</v>
      </c>
      <c r="AH145">
        <v>5550917.0539999995</v>
      </c>
      <c r="AI145">
        <v>5401316.5659999996</v>
      </c>
      <c r="AJ145">
        <v>5207061.9000000004</v>
      </c>
      <c r="AK145">
        <v>4965853.0990000004</v>
      </c>
      <c r="AL145">
        <v>4678340.2489999998</v>
      </c>
      <c r="AM145">
        <v>4333144.699</v>
      </c>
      <c r="AN145">
        <v>4176401.8110000002</v>
      </c>
      <c r="AO145">
        <v>3980171.1359999999</v>
      </c>
      <c r="AP145">
        <v>3743279.3689999999</v>
      </c>
      <c r="AQ145">
        <v>3459425.949</v>
      </c>
      <c r="AR145">
        <v>3109678.2510000002</v>
      </c>
      <c r="AS145">
        <v>3056078.1430000002</v>
      </c>
      <c r="AT145">
        <v>2996977.77</v>
      </c>
      <c r="AU145">
        <v>2927586.753</v>
      </c>
      <c r="AV145">
        <v>2847480.2620000001</v>
      </c>
      <c r="AW145">
        <v>2756660.318</v>
      </c>
    </row>
    <row r="146" spans="2:49" x14ac:dyDescent="0.25">
      <c r="B146" t="s">
        <v>245</v>
      </c>
      <c r="C146">
        <v>14426006.8404216</v>
      </c>
      <c r="D146">
        <v>14657621.046468699</v>
      </c>
      <c r="E146">
        <v>14897820.91</v>
      </c>
      <c r="F146">
        <v>14862203.039999999</v>
      </c>
      <c r="G146">
        <v>13833344.41</v>
      </c>
      <c r="H146">
        <v>12642209.199999999</v>
      </c>
      <c r="I146">
        <v>13055390.470000001</v>
      </c>
      <c r="J146">
        <v>12120388.67</v>
      </c>
      <c r="K146">
        <v>10996730.109999999</v>
      </c>
      <c r="L146">
        <v>10762456.6</v>
      </c>
      <c r="M146">
        <v>10645801.25</v>
      </c>
      <c r="N146">
        <v>11087062.810000001</v>
      </c>
      <c r="O146">
        <v>10819087.32</v>
      </c>
      <c r="P146">
        <v>10095984.210000001</v>
      </c>
      <c r="Q146">
        <v>9202882.2559999898</v>
      </c>
      <c r="R146">
        <v>8474697.9460000005</v>
      </c>
      <c r="S146">
        <v>7976951.4579999996</v>
      </c>
      <c r="T146">
        <v>7820121.1440000003</v>
      </c>
      <c r="U146">
        <v>7835506.9749999996</v>
      </c>
      <c r="V146">
        <v>7921819.7230000002</v>
      </c>
      <c r="W146">
        <v>7384798.3339999998</v>
      </c>
      <c r="X146">
        <v>6615001.4539999999</v>
      </c>
      <c r="Y146">
        <v>5868003.7000000002</v>
      </c>
      <c r="Z146">
        <v>5213991.7680000002</v>
      </c>
      <c r="AA146">
        <v>4669789.898</v>
      </c>
      <c r="AB146">
        <v>4218538.4809999997</v>
      </c>
      <c r="AC146">
        <v>3841786.7390000001</v>
      </c>
      <c r="AD146">
        <v>3660294.463</v>
      </c>
      <c r="AE146">
        <v>3557847.5249999999</v>
      </c>
      <c r="AF146">
        <v>3480591.361</v>
      </c>
      <c r="AG146">
        <v>3440194.4810000001</v>
      </c>
      <c r="AH146">
        <v>3417501.0589999999</v>
      </c>
      <c r="AI146">
        <v>3368536.7560000001</v>
      </c>
      <c r="AJ146">
        <v>3288914.273</v>
      </c>
      <c r="AK146">
        <v>3173137.8139999998</v>
      </c>
      <c r="AL146">
        <v>3023328.5789999999</v>
      </c>
      <c r="AM146">
        <v>2827511.0639999998</v>
      </c>
      <c r="AN146">
        <v>2748186.4550000001</v>
      </c>
      <c r="AO146">
        <v>2641612.2400000002</v>
      </c>
      <c r="AP146">
        <v>2504980.3709999998</v>
      </c>
      <c r="AQ146">
        <v>2332336.9640000002</v>
      </c>
      <c r="AR146">
        <v>2113460.0959999999</v>
      </c>
      <c r="AS146">
        <v>2087227.3330000001</v>
      </c>
      <c r="AT146">
        <v>2053523.7890000001</v>
      </c>
      <c r="AU146">
        <v>2011606.71</v>
      </c>
      <c r="AV146">
        <v>1960860.0859999999</v>
      </c>
      <c r="AW146">
        <v>1899852.392</v>
      </c>
    </row>
    <row r="147" spans="2:49" x14ac:dyDescent="0.25">
      <c r="B147" t="s">
        <v>246</v>
      </c>
      <c r="C147">
        <v>9279692.21316991</v>
      </c>
      <c r="D147">
        <v>9428680.6732538398</v>
      </c>
      <c r="E147">
        <v>9581386.1769999899</v>
      </c>
      <c r="F147">
        <v>9524181.352</v>
      </c>
      <c r="G147">
        <v>9214470.6349999998</v>
      </c>
      <c r="H147">
        <v>8521929.8420000002</v>
      </c>
      <c r="I147">
        <v>8690582.8809999898</v>
      </c>
      <c r="J147">
        <v>8490640.9790000003</v>
      </c>
      <c r="K147">
        <v>8058138.8710000003</v>
      </c>
      <c r="L147">
        <v>7982057.2139999997</v>
      </c>
      <c r="M147">
        <v>7919762.2220000001</v>
      </c>
      <c r="N147">
        <v>8144225.1600000001</v>
      </c>
      <c r="O147">
        <v>7987824.9550000001</v>
      </c>
      <c r="P147">
        <v>7716722.8720000004</v>
      </c>
      <c r="Q147">
        <v>7344205.1869999999</v>
      </c>
      <c r="R147">
        <v>7206938.6140000001</v>
      </c>
      <c r="S147">
        <v>7026116.4639999997</v>
      </c>
      <c r="T147">
        <v>6916690.5060000001</v>
      </c>
      <c r="U147">
        <v>6901453.0750000002</v>
      </c>
      <c r="V147">
        <v>6939611.9649999999</v>
      </c>
      <c r="W147">
        <v>6174325.9009999996</v>
      </c>
      <c r="X147">
        <v>5579640.5650000004</v>
      </c>
      <c r="Y147">
        <v>5011660.5180000002</v>
      </c>
      <c r="Z147">
        <v>4519158.2609999999</v>
      </c>
      <c r="AA147">
        <v>4103477.1170000001</v>
      </c>
      <c r="AB147">
        <v>3756529.844</v>
      </c>
      <c r="AC147">
        <v>3460853.8859999999</v>
      </c>
      <c r="AD147">
        <v>3309959.1430000002</v>
      </c>
      <c r="AE147">
        <v>3217591.7590000001</v>
      </c>
      <c r="AF147">
        <v>3145245.6740000001</v>
      </c>
      <c r="AG147">
        <v>3102413.9380000001</v>
      </c>
      <c r="AH147">
        <v>3072754.12</v>
      </c>
      <c r="AI147">
        <v>3026182.182</v>
      </c>
      <c r="AJ147">
        <v>2963720.7379999999</v>
      </c>
      <c r="AK147">
        <v>2881925.1919999998</v>
      </c>
      <c r="AL147">
        <v>2788462.1540000001</v>
      </c>
      <c r="AM147">
        <v>2671498.9019999998</v>
      </c>
      <c r="AN147">
        <v>2618882.9240000001</v>
      </c>
      <c r="AO147">
        <v>2552192.9190000002</v>
      </c>
      <c r="AP147">
        <v>2469670.2349999999</v>
      </c>
      <c r="AQ147">
        <v>2368291.179</v>
      </c>
      <c r="AR147">
        <v>2243114.2140000002</v>
      </c>
      <c r="AS147">
        <v>2192851.2949999999</v>
      </c>
      <c r="AT147">
        <v>2136507.0520000001</v>
      </c>
      <c r="AU147">
        <v>2073843.023</v>
      </c>
      <c r="AV147">
        <v>2004501.6680000001</v>
      </c>
      <c r="AW147">
        <v>1927426.6780000001</v>
      </c>
    </row>
    <row r="148" spans="2:49" x14ac:dyDescent="0.25">
      <c r="B148" t="s">
        <v>247</v>
      </c>
      <c r="C148">
        <v>10783636.5742715</v>
      </c>
      <c r="D148">
        <v>10956771.347537501</v>
      </c>
      <c r="E148">
        <v>11135488.23</v>
      </c>
      <c r="F148">
        <v>11114588.43</v>
      </c>
      <c r="G148">
        <v>11076710.4</v>
      </c>
      <c r="H148">
        <v>10215433.98</v>
      </c>
      <c r="I148">
        <v>10557782.08</v>
      </c>
      <c r="J148">
        <v>10640831.17</v>
      </c>
      <c r="K148">
        <v>10405855.890000001</v>
      </c>
      <c r="L148">
        <v>10321103.57</v>
      </c>
      <c r="M148">
        <v>10252825.300000001</v>
      </c>
      <c r="N148">
        <v>10458419.210000001</v>
      </c>
      <c r="O148">
        <v>10558946.449999999</v>
      </c>
      <c r="P148">
        <v>10750714.16</v>
      </c>
      <c r="Q148">
        <v>10741266.01</v>
      </c>
      <c r="R148">
        <v>10936225.699999999</v>
      </c>
      <c r="S148">
        <v>10901869.41</v>
      </c>
      <c r="T148">
        <v>10780239.4</v>
      </c>
      <c r="U148">
        <v>10725653.060000001</v>
      </c>
      <c r="V148">
        <v>10724395.189999999</v>
      </c>
      <c r="W148">
        <v>10132099.76</v>
      </c>
      <c r="X148">
        <v>9836714.1679999996</v>
      </c>
      <c r="Y148">
        <v>9578724.534</v>
      </c>
      <c r="Z148">
        <v>9361765.1140000001</v>
      </c>
      <c r="AA148">
        <v>9173656.34799999</v>
      </c>
      <c r="AB148">
        <v>9012853.7029999997</v>
      </c>
      <c r="AC148">
        <v>8862398.1109999996</v>
      </c>
      <c r="AD148">
        <v>8670113.6640000008</v>
      </c>
      <c r="AE148">
        <v>8492215.6070000008</v>
      </c>
      <c r="AF148">
        <v>8311435.2920000004</v>
      </c>
      <c r="AG148">
        <v>8131768.4929999998</v>
      </c>
      <c r="AH148">
        <v>7933949.8839999996</v>
      </c>
      <c r="AI148">
        <v>7681149.7110000001</v>
      </c>
      <c r="AJ148">
        <v>7385265.2010000004</v>
      </c>
      <c r="AK148">
        <v>7034246.1359999999</v>
      </c>
      <c r="AL148">
        <v>6639204.4620000003</v>
      </c>
      <c r="AM148">
        <v>6157841.8260000004</v>
      </c>
      <c r="AN148">
        <v>5928165.6780000003</v>
      </c>
      <c r="AO148">
        <v>5649717.2419999996</v>
      </c>
      <c r="AP148">
        <v>5314422.1270000003</v>
      </c>
      <c r="AQ148">
        <v>4909071.8509999998</v>
      </c>
      <c r="AR148">
        <v>4414642.6030000001</v>
      </c>
      <c r="AS148">
        <v>4279542.557</v>
      </c>
      <c r="AT148">
        <v>4127535.017</v>
      </c>
      <c r="AU148">
        <v>3957564.423</v>
      </c>
      <c r="AV148">
        <v>3767260.466</v>
      </c>
      <c r="AW148">
        <v>3553128.67</v>
      </c>
    </row>
    <row r="149" spans="2:49" x14ac:dyDescent="0.25">
      <c r="B149" t="s">
        <v>248</v>
      </c>
      <c r="C149">
        <v>584010.86634464201</v>
      </c>
      <c r="D149">
        <v>593387.34970747295</v>
      </c>
      <c r="E149">
        <v>603045.05370000005</v>
      </c>
      <c r="F149">
        <v>610361.90879999998</v>
      </c>
      <c r="G149">
        <v>577577.85250000004</v>
      </c>
      <c r="H149">
        <v>489109.12410000002</v>
      </c>
      <c r="I149">
        <v>505590.85700000002</v>
      </c>
      <c r="J149">
        <v>505482.20919999998</v>
      </c>
      <c r="K149">
        <v>464276.18369999999</v>
      </c>
      <c r="L149">
        <v>426996.24810000003</v>
      </c>
      <c r="M149">
        <v>408164.90389999998</v>
      </c>
      <c r="N149">
        <v>416927.598</v>
      </c>
      <c r="O149">
        <v>411285.17859999998</v>
      </c>
      <c r="P149">
        <v>405924.52789999999</v>
      </c>
      <c r="Q149">
        <v>383155.83919999999</v>
      </c>
      <c r="R149">
        <v>354119.60090000002</v>
      </c>
      <c r="S149">
        <v>331513.47629999998</v>
      </c>
      <c r="T149">
        <v>316147.59659999999</v>
      </c>
      <c r="U149">
        <v>306948.41690000001</v>
      </c>
      <c r="V149">
        <v>302057.3346</v>
      </c>
      <c r="W149">
        <v>253592.01879999999</v>
      </c>
      <c r="X149">
        <v>215632.77119999999</v>
      </c>
      <c r="Y149">
        <v>185722.61540000001</v>
      </c>
      <c r="Z149">
        <v>162825.41409999999</v>
      </c>
      <c r="AA149">
        <v>145009.55900000001</v>
      </c>
      <c r="AB149">
        <v>130877.0095</v>
      </c>
      <c r="AC149">
        <v>119310.1502</v>
      </c>
      <c r="AD149">
        <v>112062.2006</v>
      </c>
      <c r="AE149">
        <v>106925.9167</v>
      </c>
      <c r="AF149">
        <v>102832.47440000001</v>
      </c>
      <c r="AG149">
        <v>99407.231209999998</v>
      </c>
      <c r="AH149">
        <v>96101.938680000007</v>
      </c>
      <c r="AI149">
        <v>92341.695110000001</v>
      </c>
      <c r="AJ149">
        <v>88093.915009999997</v>
      </c>
      <c r="AK149">
        <v>83266.869080000004</v>
      </c>
      <c r="AL149">
        <v>77962.056580000004</v>
      </c>
      <c r="AM149">
        <v>71720.365969999999</v>
      </c>
      <c r="AN149">
        <v>68632.164269999994</v>
      </c>
      <c r="AO149">
        <v>65023.167070000003</v>
      </c>
      <c r="AP149">
        <v>60796.299249999996</v>
      </c>
      <c r="AQ149">
        <v>55790.560449999997</v>
      </c>
      <c r="AR149">
        <v>49754.953009999997</v>
      </c>
      <c r="AS149">
        <v>48180.756849999998</v>
      </c>
      <c r="AT149">
        <v>46464.755010000001</v>
      </c>
      <c r="AU149">
        <v>44572.124320000003</v>
      </c>
      <c r="AV149">
        <v>42474.212420000003</v>
      </c>
      <c r="AW149">
        <v>40122.422709999999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23448014.059999999</v>
      </c>
      <c r="F150">
        <v>23485680.73</v>
      </c>
      <c r="G150">
        <v>20478803.57</v>
      </c>
      <c r="H150">
        <v>16642307.460000001</v>
      </c>
      <c r="I150">
        <v>18104804.219999999</v>
      </c>
      <c r="J150">
        <v>17845087.899999999</v>
      </c>
      <c r="K150">
        <v>16700733.560000001</v>
      </c>
      <c r="L150">
        <v>17191392.809999999</v>
      </c>
      <c r="M150">
        <v>17629568.210000001</v>
      </c>
      <c r="N150">
        <v>18033813.949999999</v>
      </c>
      <c r="O150">
        <v>15770193.43</v>
      </c>
      <c r="P150">
        <v>14515849.07</v>
      </c>
      <c r="Q150">
        <v>13186497.02</v>
      </c>
      <c r="R150">
        <v>12040670.029999999</v>
      </c>
      <c r="S150">
        <v>11424745.789999999</v>
      </c>
      <c r="T150">
        <v>11257172.52</v>
      </c>
      <c r="U150">
        <v>11341247.49</v>
      </c>
      <c r="V150">
        <v>11564908.119999999</v>
      </c>
      <c r="W150">
        <v>11220377.74</v>
      </c>
      <c r="X150">
        <v>10635614.24</v>
      </c>
      <c r="Y150">
        <v>10061130.039999999</v>
      </c>
      <c r="Z150">
        <v>9549109.6439999994</v>
      </c>
      <c r="AA150">
        <v>9108545.1449999996</v>
      </c>
      <c r="AB150">
        <v>8730318.9279999901</v>
      </c>
      <c r="AC150">
        <v>8408470.8310000002</v>
      </c>
      <c r="AD150">
        <v>8352929.4340000004</v>
      </c>
      <c r="AE150">
        <v>8385872.2520000003</v>
      </c>
      <c r="AF150">
        <v>8460456.6009999998</v>
      </c>
      <c r="AG150">
        <v>8601171.6640000008</v>
      </c>
      <c r="AH150">
        <v>8792690.9680000003</v>
      </c>
      <c r="AI150">
        <v>8995143.1559999995</v>
      </c>
      <c r="AJ150">
        <v>9190356.3849999998</v>
      </c>
      <c r="AK150">
        <v>9379647.3800000008</v>
      </c>
      <c r="AL150">
        <v>9565223.4700000007</v>
      </c>
      <c r="AM150">
        <v>9751985.5250000004</v>
      </c>
      <c r="AN150">
        <v>9938022.5659999996</v>
      </c>
      <c r="AO150">
        <v>10119137.210000001</v>
      </c>
      <c r="AP150">
        <v>10298415.189999999</v>
      </c>
      <c r="AQ150">
        <v>10477403.34</v>
      </c>
      <c r="AR150">
        <v>10653227.289999999</v>
      </c>
      <c r="AS150">
        <v>10815759.93</v>
      </c>
      <c r="AT150">
        <v>10979483.439999999</v>
      </c>
      <c r="AU150">
        <v>11141830.810000001</v>
      </c>
      <c r="AV150">
        <v>11304528.890000001</v>
      </c>
      <c r="AW150">
        <v>11467209.27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610653.56949999998</v>
      </c>
      <c r="G151">
        <v>548780.33310000005</v>
      </c>
      <c r="H151">
        <v>450682.6348</v>
      </c>
      <c r="I151">
        <v>473681.00449999998</v>
      </c>
      <c r="J151">
        <v>454455.87839999999</v>
      </c>
      <c r="K151">
        <v>407972.54009999998</v>
      </c>
      <c r="L151">
        <v>379240.19500000001</v>
      </c>
      <c r="M151">
        <v>367632.70789999998</v>
      </c>
      <c r="N151">
        <v>355610.75390000001</v>
      </c>
      <c r="O151">
        <v>341109.50180000003</v>
      </c>
      <c r="P151">
        <v>340000.25709999999</v>
      </c>
      <c r="Q151">
        <v>310786.34019999998</v>
      </c>
      <c r="R151">
        <v>282493.3469</v>
      </c>
      <c r="S151">
        <v>266861.59509999998</v>
      </c>
      <c r="T151">
        <v>255113.61869999999</v>
      </c>
      <c r="U151">
        <v>250108.0514</v>
      </c>
      <c r="V151">
        <v>249434.53419999999</v>
      </c>
      <c r="W151">
        <v>177194.15119999999</v>
      </c>
      <c r="X151">
        <v>129936.6841</v>
      </c>
      <c r="Y151">
        <v>95786.234079999995</v>
      </c>
      <c r="Z151">
        <v>72577.235780000003</v>
      </c>
      <c r="AA151">
        <v>56488.3914</v>
      </c>
      <c r="AB151">
        <v>45135.617709999999</v>
      </c>
      <c r="AC151">
        <v>36667.875549999997</v>
      </c>
      <c r="AD151">
        <v>32647.432580000001</v>
      </c>
      <c r="AE151">
        <v>30172.405739999998</v>
      </c>
      <c r="AF151">
        <v>28315.75086</v>
      </c>
      <c r="AG151">
        <v>27058.980940000001</v>
      </c>
      <c r="AH151">
        <v>26019.015510000001</v>
      </c>
      <c r="AI151">
        <v>24786.8698</v>
      </c>
      <c r="AJ151">
        <v>23418.726760000001</v>
      </c>
      <c r="AK151">
        <v>21909.592690000001</v>
      </c>
      <c r="AL151">
        <v>20506.768619999999</v>
      </c>
      <c r="AM151">
        <v>18997.094669999999</v>
      </c>
      <c r="AN151">
        <v>17862.341219999998</v>
      </c>
      <c r="AO151">
        <v>16641.168170000001</v>
      </c>
      <c r="AP151">
        <v>15335.21859</v>
      </c>
      <c r="AQ151">
        <v>13942.994790000001</v>
      </c>
      <c r="AR151">
        <v>12457.79422</v>
      </c>
      <c r="AS151">
        <v>10379.476119999999</v>
      </c>
      <c r="AT151">
        <v>8172.8660970000001</v>
      </c>
      <c r="AU151">
        <v>5834.2414140000001</v>
      </c>
      <c r="AV151">
        <v>3359.034827</v>
      </c>
      <c r="AW151">
        <v>740.38651919999995</v>
      </c>
    </row>
    <row r="152" spans="2:49" x14ac:dyDescent="0.25">
      <c r="B152" t="s">
        <v>251</v>
      </c>
      <c r="C152">
        <v>18604230.451297902</v>
      </c>
      <c r="D152">
        <v>18902927.3889024</v>
      </c>
      <c r="E152">
        <v>19209702.579999998</v>
      </c>
      <c r="F152">
        <v>19267451.210000001</v>
      </c>
      <c r="G152">
        <v>18191717.510000002</v>
      </c>
      <c r="H152">
        <v>16344989.43</v>
      </c>
      <c r="I152">
        <v>16348870.140000001</v>
      </c>
      <c r="J152">
        <v>15941504.800000001</v>
      </c>
      <c r="K152">
        <v>15015396.75</v>
      </c>
      <c r="L152">
        <v>14409797.09</v>
      </c>
      <c r="M152">
        <v>14198898.949999999</v>
      </c>
      <c r="N152">
        <v>14222400.01</v>
      </c>
      <c r="O152">
        <v>13949981.98</v>
      </c>
      <c r="P152">
        <v>13539583.43</v>
      </c>
      <c r="Q152">
        <v>12786094.42</v>
      </c>
      <c r="R152">
        <v>12365567.42</v>
      </c>
      <c r="S152">
        <v>11962457.49</v>
      </c>
      <c r="T152">
        <v>11808579.91</v>
      </c>
      <c r="U152">
        <v>11788603.35</v>
      </c>
      <c r="V152">
        <v>11904624.310000001</v>
      </c>
      <c r="W152">
        <v>10182730.68</v>
      </c>
      <c r="X152">
        <v>8631585.7320000008</v>
      </c>
      <c r="Y152">
        <v>7377991.1009999998</v>
      </c>
      <c r="Z152">
        <v>6382996.7220000001</v>
      </c>
      <c r="AA152">
        <v>5592651.0760000004</v>
      </c>
      <c r="AB152">
        <v>4960428.2350000003</v>
      </c>
      <c r="AC152">
        <v>4441836.148</v>
      </c>
      <c r="AD152">
        <v>4203883.3859999999</v>
      </c>
      <c r="AE152">
        <v>4061271.0210000002</v>
      </c>
      <c r="AF152">
        <v>3959708.0619999999</v>
      </c>
      <c r="AG152">
        <v>3906060.088</v>
      </c>
      <c r="AH152">
        <v>3873898.0520000001</v>
      </c>
      <c r="AI152">
        <v>3822528.125</v>
      </c>
      <c r="AJ152">
        <v>3738807.3450000002</v>
      </c>
      <c r="AK152">
        <v>3623268.2179999999</v>
      </c>
      <c r="AL152">
        <v>3483754.6630000002</v>
      </c>
      <c r="AM152">
        <v>3303408.5649999999</v>
      </c>
      <c r="AN152">
        <v>3228911.1860000002</v>
      </c>
      <c r="AO152">
        <v>3129166.9470000002</v>
      </c>
      <c r="AP152">
        <v>3001943.676</v>
      </c>
      <c r="AQ152">
        <v>2841933.878</v>
      </c>
      <c r="AR152">
        <v>2637676.83</v>
      </c>
      <c r="AS152">
        <v>2572289.4040000001</v>
      </c>
      <c r="AT152">
        <v>2500072.2059999998</v>
      </c>
      <c r="AU152">
        <v>2417409.8050000002</v>
      </c>
      <c r="AV152">
        <v>2323849.7250000001</v>
      </c>
      <c r="AW152">
        <v>2217480.7009999999</v>
      </c>
    </row>
    <row r="153" spans="2:49" x14ac:dyDescent="0.25">
      <c r="B153" t="s">
        <v>252</v>
      </c>
      <c r="C153">
        <v>583438.22926562198</v>
      </c>
      <c r="D153">
        <v>592805.51875492395</v>
      </c>
      <c r="E153">
        <v>602323.20449999999</v>
      </c>
      <c r="F153">
        <v>618609.71880000003</v>
      </c>
      <c r="G153">
        <v>603080.22869999998</v>
      </c>
      <c r="H153">
        <v>516440.94510000001</v>
      </c>
      <c r="I153">
        <v>504370.07339999999</v>
      </c>
      <c r="J153">
        <v>510004.53480000002</v>
      </c>
      <c r="K153">
        <v>488326.97169999999</v>
      </c>
      <c r="L153">
        <v>466968.03529999999</v>
      </c>
      <c r="M153">
        <v>428339.60590000002</v>
      </c>
      <c r="N153">
        <v>382651.69520000002</v>
      </c>
      <c r="O153">
        <v>362552.81400000001</v>
      </c>
      <c r="P153">
        <v>362769.43469999998</v>
      </c>
      <c r="Q153">
        <v>360152.19089999999</v>
      </c>
      <c r="R153">
        <v>358607.65340000001</v>
      </c>
      <c r="S153">
        <v>347739.70970000001</v>
      </c>
      <c r="T153">
        <v>357918.82270000002</v>
      </c>
      <c r="U153">
        <v>362290.1876</v>
      </c>
      <c r="V153">
        <v>377204.37180000002</v>
      </c>
      <c r="W153">
        <v>348707.15580000001</v>
      </c>
      <c r="X153">
        <v>336576.08899999998</v>
      </c>
      <c r="Y153">
        <v>322354.58399999997</v>
      </c>
      <c r="Z153">
        <v>304803.97759999998</v>
      </c>
      <c r="AA153">
        <v>286997.21299999999</v>
      </c>
      <c r="AB153">
        <v>269636.9068</v>
      </c>
      <c r="AC153">
        <v>253052.75690000001</v>
      </c>
      <c r="AD153">
        <v>241159.02470000001</v>
      </c>
      <c r="AE153">
        <v>226279.359</v>
      </c>
      <c r="AF153">
        <v>211076.87090000001</v>
      </c>
      <c r="AG153">
        <v>197357.35329999999</v>
      </c>
      <c r="AH153">
        <v>184228.93280000001</v>
      </c>
      <c r="AI153">
        <v>170627.6433</v>
      </c>
      <c r="AJ153">
        <v>156556.35519999999</v>
      </c>
      <c r="AK153">
        <v>142428.31359999999</v>
      </c>
      <c r="AL153">
        <v>129659.2496</v>
      </c>
      <c r="AM153">
        <v>116986.9871</v>
      </c>
      <c r="AN153">
        <v>107563.0864</v>
      </c>
      <c r="AO153">
        <v>98199.754539999994</v>
      </c>
      <c r="AP153">
        <v>88764.760179999997</v>
      </c>
      <c r="AQ153">
        <v>79252.521659999999</v>
      </c>
      <c r="AR153">
        <v>69327.898979999998</v>
      </c>
      <c r="AS153">
        <v>56635.762519999997</v>
      </c>
      <c r="AT153">
        <v>43887.881789999999</v>
      </c>
      <c r="AU153">
        <v>30824.796419999999</v>
      </c>
      <c r="AV153">
        <v>17457.594150000001</v>
      </c>
      <c r="AW153">
        <v>3792.6426550000001</v>
      </c>
    </row>
    <row r="154" spans="2:49" x14ac:dyDescent="0.25">
      <c r="B154" t="s">
        <v>253</v>
      </c>
      <c r="C154">
        <v>640997.09190401505</v>
      </c>
      <c r="D154">
        <v>651288.50755091803</v>
      </c>
      <c r="E154">
        <v>661996.35600000003</v>
      </c>
      <c r="F154">
        <v>676595.95429999998</v>
      </c>
      <c r="G154">
        <v>644979.11140000005</v>
      </c>
      <c r="H154">
        <v>624656.63930000004</v>
      </c>
      <c r="I154">
        <v>639578.59140000003</v>
      </c>
      <c r="J154">
        <v>622090.29520000005</v>
      </c>
      <c r="K154">
        <v>590109.29749999999</v>
      </c>
      <c r="L154">
        <v>591664.78469999996</v>
      </c>
      <c r="M154">
        <v>600080.88029999996</v>
      </c>
      <c r="N154">
        <v>627429.98389999999</v>
      </c>
      <c r="O154">
        <v>668969.09459999995</v>
      </c>
      <c r="P154">
        <v>696078.0821</v>
      </c>
      <c r="Q154">
        <v>661518.22030000004</v>
      </c>
      <c r="R154">
        <v>677117.43070000003</v>
      </c>
      <c r="S154">
        <v>672045.44669999997</v>
      </c>
      <c r="T154">
        <v>676089.49369999999</v>
      </c>
      <c r="U154">
        <v>684157.01839999994</v>
      </c>
      <c r="V154">
        <v>695660.34199999995</v>
      </c>
      <c r="W154">
        <v>723919.21600000001</v>
      </c>
      <c r="X154">
        <v>738600.62580000004</v>
      </c>
      <c r="Y154">
        <v>739548.49280000001</v>
      </c>
      <c r="Z154">
        <v>747756.22620000003</v>
      </c>
      <c r="AA154">
        <v>760394.92779999995</v>
      </c>
      <c r="AB154">
        <v>759771.68819999998</v>
      </c>
      <c r="AC154">
        <v>754307.06050000002</v>
      </c>
      <c r="AD154">
        <v>745256.44440000004</v>
      </c>
      <c r="AE154">
        <v>737260.00719999999</v>
      </c>
      <c r="AF154">
        <v>727966.35160000005</v>
      </c>
      <c r="AG154">
        <v>723416.897</v>
      </c>
      <c r="AH154">
        <v>721450.80740000005</v>
      </c>
      <c r="AI154">
        <v>718024.0148</v>
      </c>
      <c r="AJ154">
        <v>709205.55570000003</v>
      </c>
      <c r="AK154">
        <v>692966.49100000004</v>
      </c>
      <c r="AL154">
        <v>668977.33979999996</v>
      </c>
      <c r="AM154">
        <v>634086.90179999999</v>
      </c>
      <c r="AN154">
        <v>621797.30290000001</v>
      </c>
      <c r="AO154">
        <v>600745.04940000002</v>
      </c>
      <c r="AP154">
        <v>572134.52969999996</v>
      </c>
      <c r="AQ154">
        <v>535008.44590000005</v>
      </c>
      <c r="AR154">
        <v>487025.26409999997</v>
      </c>
      <c r="AS154">
        <v>487143.90259999997</v>
      </c>
      <c r="AT154">
        <v>484404.07179999998</v>
      </c>
      <c r="AU154">
        <v>479389.49290000001</v>
      </c>
      <c r="AV154">
        <v>472190.91320000001</v>
      </c>
      <c r="AW154">
        <v>462383.31209999998</v>
      </c>
    </row>
    <row r="155" spans="2:49" x14ac:dyDescent="0.25">
      <c r="B155" t="s">
        <v>254</v>
      </c>
      <c r="C155">
        <v>2194958.1052306499</v>
      </c>
      <c r="D155">
        <v>2230198.86758945</v>
      </c>
      <c r="E155">
        <v>2254498.3689999999</v>
      </c>
      <c r="F155">
        <v>2243121.8160000001</v>
      </c>
      <c r="G155">
        <v>2234644.6770000001</v>
      </c>
      <c r="H155">
        <v>2231076.8590000002</v>
      </c>
      <c r="I155">
        <v>2238077.344</v>
      </c>
      <c r="J155">
        <v>2252490.6669999999</v>
      </c>
      <c r="K155">
        <v>2254667.2289999998</v>
      </c>
      <c r="L155">
        <v>2253079.4720000001</v>
      </c>
      <c r="M155">
        <v>2267868.3190000001</v>
      </c>
      <c r="N155">
        <v>2246832.4879999999</v>
      </c>
      <c r="O155">
        <v>2274730.7570000002</v>
      </c>
      <c r="P155">
        <v>2297154.3659999999</v>
      </c>
      <c r="Q155">
        <v>2326208.6359999999</v>
      </c>
      <c r="R155">
        <v>2355634.952</v>
      </c>
      <c r="S155">
        <v>2340780.6320000002</v>
      </c>
      <c r="T155">
        <v>2317817.6230000001</v>
      </c>
      <c r="U155">
        <v>2310886.8459999999</v>
      </c>
      <c r="V155">
        <v>2311581.9380000001</v>
      </c>
      <c r="W155">
        <v>2315028.8289999999</v>
      </c>
      <c r="X155">
        <v>2304222.2850000001</v>
      </c>
      <c r="Y155">
        <v>2237565.56</v>
      </c>
      <c r="Z155">
        <v>2183204.5299999998</v>
      </c>
      <c r="AA155">
        <v>2132894.9589999998</v>
      </c>
      <c r="AB155">
        <v>2082921.683</v>
      </c>
      <c r="AC155">
        <v>2031808.379</v>
      </c>
      <c r="AD155">
        <v>1906362.223</v>
      </c>
      <c r="AE155">
        <v>1780024.9240000001</v>
      </c>
      <c r="AF155">
        <v>1652396.304</v>
      </c>
      <c r="AG155">
        <v>1524830.3160000001</v>
      </c>
      <c r="AH155">
        <v>1396245.7749999999</v>
      </c>
      <c r="AI155">
        <v>1256553.044</v>
      </c>
      <c r="AJ155">
        <v>1115749.882</v>
      </c>
      <c r="AK155">
        <v>974574.77450000006</v>
      </c>
      <c r="AL155">
        <v>836412.24450000003</v>
      </c>
      <c r="AM155">
        <v>698960.29619999998</v>
      </c>
      <c r="AN155">
        <v>612712.25470000005</v>
      </c>
      <c r="AO155">
        <v>527392.65500000003</v>
      </c>
      <c r="AP155">
        <v>443405.18469999998</v>
      </c>
      <c r="AQ155" s="39">
        <v>361365.1629</v>
      </c>
      <c r="AR155" s="39">
        <v>282587.3138</v>
      </c>
      <c r="AS155" s="39">
        <v>242399.26199999999</v>
      </c>
      <c r="AT155" s="39">
        <v>201675.90479999999</v>
      </c>
      <c r="AU155" s="39">
        <v>160553.30929999999</v>
      </c>
      <c r="AV155">
        <v>119203.2473</v>
      </c>
      <c r="AW155">
        <v>77649.444510000001</v>
      </c>
    </row>
    <row r="156" spans="2:49" x14ac:dyDescent="0.25">
      <c r="B156" t="s">
        <v>255</v>
      </c>
      <c r="C156">
        <v>48301536.741083004</v>
      </c>
      <c r="D156">
        <v>49077033.537035801</v>
      </c>
      <c r="E156">
        <v>49885123.229999997</v>
      </c>
      <c r="F156">
        <v>49541557.609999999</v>
      </c>
      <c r="G156">
        <v>48541121.369999997</v>
      </c>
      <c r="H156">
        <v>46806864.880000003</v>
      </c>
      <c r="I156">
        <v>46379801.329999998</v>
      </c>
      <c r="J156">
        <v>46038589.270000003</v>
      </c>
      <c r="K156">
        <v>45439043.399999999</v>
      </c>
      <c r="L156">
        <v>44573275.840000004</v>
      </c>
      <c r="M156">
        <v>44080084.259999998</v>
      </c>
      <c r="N156">
        <v>43518433.259999998</v>
      </c>
      <c r="O156">
        <v>43457483.450000003</v>
      </c>
      <c r="P156">
        <v>43616203.390000001</v>
      </c>
      <c r="Q156">
        <v>43012772.020000003</v>
      </c>
      <c r="R156">
        <v>42450605.840000004</v>
      </c>
      <c r="S156">
        <v>41994288.479999997</v>
      </c>
      <c r="T156">
        <v>42347689.600000001</v>
      </c>
      <c r="U156">
        <v>42366600.969999999</v>
      </c>
      <c r="V156">
        <v>42476137.030000001</v>
      </c>
      <c r="W156">
        <v>42243780.829999998</v>
      </c>
      <c r="X156">
        <v>41538845.460000001</v>
      </c>
      <c r="Y156">
        <v>40549137.869999997</v>
      </c>
      <c r="Z156">
        <v>39557236.909999996</v>
      </c>
      <c r="AA156">
        <v>38549047.299999997</v>
      </c>
      <c r="AB156">
        <v>37387573.100000001</v>
      </c>
      <c r="AC156">
        <v>36178617.460000001</v>
      </c>
      <c r="AD156">
        <v>34096019.810000002</v>
      </c>
      <c r="AE156">
        <v>31965465.66</v>
      </c>
      <c r="AF156">
        <v>29849363.550000001</v>
      </c>
      <c r="AG156">
        <v>27737772.739999998</v>
      </c>
      <c r="AH156">
        <v>25611559.050000001</v>
      </c>
      <c r="AI156">
        <v>23181183.949999999</v>
      </c>
      <c r="AJ156">
        <v>20730990.48</v>
      </c>
      <c r="AK156">
        <v>18272927.59</v>
      </c>
      <c r="AL156">
        <v>15836877.74</v>
      </c>
      <c r="AM156">
        <v>13375006.449999999</v>
      </c>
      <c r="AN156">
        <v>12058042.15</v>
      </c>
      <c r="AO156">
        <v>10730848.68</v>
      </c>
      <c r="AP156">
        <v>9384339.7670000009</v>
      </c>
      <c r="AQ156">
        <v>8010091.3940000003</v>
      </c>
      <c r="AR156">
        <v>6597875.1150000002</v>
      </c>
      <c r="AS156">
        <v>6215296.7369999997</v>
      </c>
      <c r="AT156">
        <v>5830658.1730000004</v>
      </c>
      <c r="AU156">
        <v>5433792.5470000003</v>
      </c>
      <c r="AV156">
        <v>5021708.4309999999</v>
      </c>
      <c r="AW156">
        <v>4552825.3449999997</v>
      </c>
    </row>
    <row r="157" spans="2:49" x14ac:dyDescent="0.25">
      <c r="B157" t="s">
        <v>256</v>
      </c>
      <c r="C157">
        <v>9397840.0105028208</v>
      </c>
      <c r="D157">
        <v>9548725.3716889191</v>
      </c>
      <c r="E157">
        <v>9705874.77999999</v>
      </c>
      <c r="F157">
        <v>10805728.42</v>
      </c>
      <c r="G157">
        <v>8948928.9790000003</v>
      </c>
      <c r="H157">
        <v>6283487.966</v>
      </c>
      <c r="I157">
        <v>7356959.3600000003</v>
      </c>
      <c r="J157">
        <v>5652418.3820000002</v>
      </c>
      <c r="K157">
        <v>6504479.1449999996</v>
      </c>
      <c r="L157">
        <v>5664718.6289999997</v>
      </c>
      <c r="M157">
        <v>5567112.4960000003</v>
      </c>
      <c r="N157">
        <v>5561037.8640000001</v>
      </c>
      <c r="O157">
        <v>5033942.1780000003</v>
      </c>
      <c r="P157">
        <v>5403981.625</v>
      </c>
      <c r="Q157">
        <v>5404064.9469999997</v>
      </c>
      <c r="R157">
        <v>5489046.2079999996</v>
      </c>
      <c r="S157">
        <v>5434512.3329999996</v>
      </c>
      <c r="T157">
        <v>5333062.4369999999</v>
      </c>
      <c r="U157">
        <v>5333140.5710000005</v>
      </c>
      <c r="V157">
        <v>5350544.8509999998</v>
      </c>
      <c r="W157">
        <v>5324510.6430000002</v>
      </c>
      <c r="X157">
        <v>5277888.2869999995</v>
      </c>
      <c r="Y157">
        <v>5255250.199</v>
      </c>
      <c r="Z157">
        <v>5246742.2949999999</v>
      </c>
      <c r="AA157">
        <v>5247159.0449999999</v>
      </c>
      <c r="AB157">
        <v>5201331.9000000004</v>
      </c>
      <c r="AC157">
        <v>5130135.5049999999</v>
      </c>
      <c r="AD157">
        <v>5008981.6359999999</v>
      </c>
      <c r="AE157">
        <v>4885182.6459999997</v>
      </c>
      <c r="AF157">
        <v>4758568.7240000004</v>
      </c>
      <c r="AG157">
        <v>4628896.9050000003</v>
      </c>
      <c r="AH157">
        <v>4490687.159</v>
      </c>
      <c r="AI157">
        <v>4337430.9960000003</v>
      </c>
      <c r="AJ157">
        <v>4164784.787</v>
      </c>
      <c r="AK157">
        <v>3964715.8080000002</v>
      </c>
      <c r="AL157">
        <v>3734287.8280000002</v>
      </c>
      <c r="AM157">
        <v>3452742.2910000002</v>
      </c>
      <c r="AN157">
        <v>3329148.5929999999</v>
      </c>
      <c r="AO157">
        <v>3171329.28</v>
      </c>
      <c r="AP157">
        <v>2976621.327</v>
      </c>
      <c r="AQ157">
        <v>2738565.1239999998</v>
      </c>
      <c r="AR157">
        <v>2445614.7050000001</v>
      </c>
      <c r="AS157">
        <v>2419202.5359999998</v>
      </c>
      <c r="AT157">
        <v>2383401.7089999998</v>
      </c>
      <c r="AU157">
        <v>2337159.8560000001</v>
      </c>
      <c r="AV157">
        <v>2279747.1179999998</v>
      </c>
      <c r="AW157">
        <v>2209220.8659999999</v>
      </c>
    </row>
    <row r="158" spans="2:49" x14ac:dyDescent="0.25">
      <c r="B158" t="s">
        <v>257</v>
      </c>
      <c r="C158">
        <v>2784044.1169573502</v>
      </c>
      <c r="D158">
        <v>2828742.8457796802</v>
      </c>
      <c r="E158">
        <v>2875233.8760000002</v>
      </c>
      <c r="F158">
        <v>2972596.8620000002</v>
      </c>
      <c r="G158">
        <v>2953568.7519999999</v>
      </c>
      <c r="H158">
        <v>2394838.5589999999</v>
      </c>
      <c r="I158">
        <v>2469295.091</v>
      </c>
      <c r="J158">
        <v>2590316.301</v>
      </c>
      <c r="K158">
        <v>2525634.1120000002</v>
      </c>
      <c r="L158">
        <v>2433318.7420000001</v>
      </c>
      <c r="M158">
        <v>2400879.3480000002</v>
      </c>
      <c r="N158">
        <v>2492010.852</v>
      </c>
      <c r="O158">
        <v>2471000.0669999998</v>
      </c>
      <c r="P158">
        <v>2480676.253</v>
      </c>
      <c r="Q158">
        <v>2588830.077</v>
      </c>
      <c r="R158">
        <v>2629997.1809999999</v>
      </c>
      <c r="S158">
        <v>2621299.7850000001</v>
      </c>
      <c r="T158">
        <v>2615832.4920000001</v>
      </c>
      <c r="U158">
        <v>2601105.3960000002</v>
      </c>
      <c r="V158">
        <v>2591775.088</v>
      </c>
      <c r="W158">
        <v>2555642.9610000001</v>
      </c>
      <c r="X158">
        <v>2521101.0079999999</v>
      </c>
      <c r="Y158">
        <v>2494972.9330000002</v>
      </c>
      <c r="Z158">
        <v>2476567.5639999998</v>
      </c>
      <c r="AA158">
        <v>2462911.486</v>
      </c>
      <c r="AB158">
        <v>2454837.5630000001</v>
      </c>
      <c r="AC158">
        <v>2449096.943</v>
      </c>
      <c r="AD158">
        <v>2398228.0210000002</v>
      </c>
      <c r="AE158">
        <v>2342134.693</v>
      </c>
      <c r="AF158">
        <v>2280557.8330000001</v>
      </c>
      <c r="AG158">
        <v>2213932.09</v>
      </c>
      <c r="AH158">
        <v>2140288.753</v>
      </c>
      <c r="AI158">
        <v>2052991.5819999999</v>
      </c>
      <c r="AJ158">
        <v>1953337.746</v>
      </c>
      <c r="AK158">
        <v>1839330.5519999999</v>
      </c>
      <c r="AL158">
        <v>1711593.175</v>
      </c>
      <c r="AM158">
        <v>1561643.6869999999</v>
      </c>
      <c r="AN158">
        <v>1488297.301</v>
      </c>
      <c r="AO158">
        <v>1403380.3370000001</v>
      </c>
      <c r="AP158">
        <v>1304677.2169999999</v>
      </c>
      <c r="AQ158">
        <v>1188811.3319999999</v>
      </c>
      <c r="AR158">
        <v>1050783.7579999999</v>
      </c>
      <c r="AS158">
        <v>1027154.1679999999</v>
      </c>
      <c r="AT158">
        <v>1000930.534</v>
      </c>
      <c r="AU158">
        <v>971489.95420000004</v>
      </c>
      <c r="AV158">
        <v>938327.48569999996</v>
      </c>
      <c r="AW158">
        <v>900317.61739999999</v>
      </c>
    </row>
    <row r="159" spans="2:49" x14ac:dyDescent="0.25">
      <c r="B159" t="s">
        <v>258</v>
      </c>
      <c r="C159">
        <v>20640520.667746101</v>
      </c>
      <c r="D159">
        <v>20971910.903432399</v>
      </c>
      <c r="E159">
        <v>21313932.760000002</v>
      </c>
      <c r="F159">
        <v>21836993.34</v>
      </c>
      <c r="G159">
        <v>21633392.77</v>
      </c>
      <c r="H159">
        <v>20849395.210000001</v>
      </c>
      <c r="I159">
        <v>21180158.140000001</v>
      </c>
      <c r="J159">
        <v>21000114.5</v>
      </c>
      <c r="K159">
        <v>20321927.109999999</v>
      </c>
      <c r="L159">
        <v>19868586.77</v>
      </c>
      <c r="M159">
        <v>19823373.789999999</v>
      </c>
      <c r="N159">
        <v>20156470.359999999</v>
      </c>
      <c r="O159">
        <v>19648254.149999999</v>
      </c>
      <c r="P159">
        <v>18858170.280000001</v>
      </c>
      <c r="Q159">
        <v>17765545.75</v>
      </c>
      <c r="R159">
        <v>16772181.810000001</v>
      </c>
      <c r="S159">
        <v>15795292.42</v>
      </c>
      <c r="T159">
        <v>15628544.869999999</v>
      </c>
      <c r="U159">
        <v>15574159.84</v>
      </c>
      <c r="V159">
        <v>15584849.390000001</v>
      </c>
      <c r="W159">
        <v>14537261.27</v>
      </c>
      <c r="X159">
        <v>14124790.51</v>
      </c>
      <c r="Y159">
        <v>13662457.98</v>
      </c>
      <c r="Z159">
        <v>13163067.060000001</v>
      </c>
      <c r="AA159">
        <v>12604987.869999999</v>
      </c>
      <c r="AB159">
        <v>11976918.23</v>
      </c>
      <c r="AC159">
        <v>11285412.27</v>
      </c>
      <c r="AD159">
        <v>10722843.17</v>
      </c>
      <c r="AE159">
        <v>10101983.93</v>
      </c>
      <c r="AF159">
        <v>9467909.2520000003</v>
      </c>
      <c r="AG159">
        <v>8881353.7280000001</v>
      </c>
      <c r="AH159">
        <v>8315186.9479999999</v>
      </c>
      <c r="AI159">
        <v>7721263.9550000001</v>
      </c>
      <c r="AJ159">
        <v>7120060.3969999999</v>
      </c>
      <c r="AK159">
        <v>6505931.1069999998</v>
      </c>
      <c r="AL159">
        <v>5913641.4100000001</v>
      </c>
      <c r="AM159">
        <v>5292353.9079999998</v>
      </c>
      <c r="AN159">
        <v>4882244.227</v>
      </c>
      <c r="AO159">
        <v>4462902.3820000002</v>
      </c>
      <c r="AP159">
        <v>4030219.2420000001</v>
      </c>
      <c r="AQ159">
        <v>3578294.4730000002</v>
      </c>
      <c r="AR159">
        <v>3099143.89</v>
      </c>
      <c r="AS159">
        <v>2782533.0959999999</v>
      </c>
      <c r="AT159">
        <v>2470288.2960000001</v>
      </c>
      <c r="AU159">
        <v>2161849.6660000002</v>
      </c>
      <c r="AV159">
        <v>1856352.807</v>
      </c>
      <c r="AW159">
        <v>1552667.4539999999</v>
      </c>
    </row>
    <row r="160" spans="2:49" x14ac:dyDescent="0.25">
      <c r="B160" t="s">
        <v>259</v>
      </c>
      <c r="C160">
        <v>261855678.291933</v>
      </c>
      <c r="D160">
        <v>266059855.90652901</v>
      </c>
      <c r="E160">
        <v>270378028</v>
      </c>
      <c r="F160">
        <v>270395144.10000002</v>
      </c>
      <c r="G160">
        <v>256255761.90000001</v>
      </c>
      <c r="H160">
        <v>234872239.5</v>
      </c>
      <c r="I160">
        <v>237409089.90000001</v>
      </c>
      <c r="J160">
        <v>231842815.30000001</v>
      </c>
      <c r="K160">
        <v>220771975.19999999</v>
      </c>
      <c r="L160">
        <v>212879797.19999999</v>
      </c>
      <c r="M160">
        <v>209823012.30000001</v>
      </c>
      <c r="N160">
        <v>208697365</v>
      </c>
      <c r="O160">
        <v>202464584</v>
      </c>
      <c r="P160">
        <v>197004434.09999999</v>
      </c>
      <c r="Q160">
        <v>187450718.30000001</v>
      </c>
      <c r="R160">
        <v>179692291.90000001</v>
      </c>
      <c r="S160">
        <v>172544540.80000001</v>
      </c>
      <c r="T160">
        <v>170629089.09999999</v>
      </c>
      <c r="U160">
        <v>169698451.59999999</v>
      </c>
      <c r="V160">
        <v>169982001.80000001</v>
      </c>
      <c r="W160">
        <v>164773899.09999999</v>
      </c>
      <c r="X160">
        <v>156891803.19999999</v>
      </c>
      <c r="Y160">
        <v>148614075</v>
      </c>
      <c r="Z160">
        <v>140958744.90000001</v>
      </c>
      <c r="AA160">
        <v>134014202.8</v>
      </c>
      <c r="AB160">
        <v>127801029.40000001</v>
      </c>
      <c r="AC160">
        <v>121993084.40000001</v>
      </c>
      <c r="AD160">
        <v>116772311.59999999</v>
      </c>
      <c r="AE160">
        <v>111935459.09999999</v>
      </c>
      <c r="AF160">
        <v>106977833.3</v>
      </c>
      <c r="AG160">
        <v>102603222</v>
      </c>
      <c r="AH160">
        <v>98354115.530000001</v>
      </c>
      <c r="AI160">
        <v>93485705.060000002</v>
      </c>
      <c r="AJ160">
        <v>88279009.659999996</v>
      </c>
      <c r="AK160">
        <v>82693602.200000003</v>
      </c>
      <c r="AL160">
        <v>77193767.359999999</v>
      </c>
      <c r="AM160">
        <v>71029537.739999995</v>
      </c>
      <c r="AN160">
        <v>68233357.859999999</v>
      </c>
      <c r="AO160">
        <v>65021602.100000001</v>
      </c>
      <c r="AP160">
        <v>61328419.729999997</v>
      </c>
      <c r="AQ160">
        <v>57055006.140000001</v>
      </c>
      <c r="AR160">
        <v>52024920.82</v>
      </c>
      <c r="AS160">
        <v>50357417.799999997</v>
      </c>
      <c r="AT160">
        <v>48627467.210000001</v>
      </c>
      <c r="AU160">
        <v>46805865.490000002</v>
      </c>
      <c r="AV160">
        <v>44882097.729999997</v>
      </c>
      <c r="AW160">
        <v>42791880.829999998</v>
      </c>
    </row>
    <row r="161" spans="2:49" x14ac:dyDescent="0.25">
      <c r="B161" t="s">
        <v>260</v>
      </c>
      <c r="C161">
        <v>5733144.4507061103</v>
      </c>
      <c r="D161">
        <v>5825191.9393003099</v>
      </c>
      <c r="E161">
        <v>5919233.7230000002</v>
      </c>
      <c r="F161">
        <v>5955222.2340000002</v>
      </c>
      <c r="G161">
        <v>5885411.8660000004</v>
      </c>
      <c r="H161">
        <v>6021519.1679999996</v>
      </c>
      <c r="I161">
        <v>6013537.6090000002</v>
      </c>
      <c r="J161">
        <v>5911716.5480000004</v>
      </c>
      <c r="K161">
        <v>5746338.6339999996</v>
      </c>
      <c r="L161">
        <v>5646084.9560000002</v>
      </c>
      <c r="M161">
        <v>5584153.108</v>
      </c>
      <c r="N161">
        <v>5626203.2510000002</v>
      </c>
      <c r="O161">
        <v>5530527.1509999996</v>
      </c>
      <c r="P161">
        <v>5305478.9129999997</v>
      </c>
      <c r="Q161">
        <v>4938700.4709999999</v>
      </c>
      <c r="R161">
        <v>4611833.4369999999</v>
      </c>
      <c r="S161">
        <v>4300739.28</v>
      </c>
      <c r="T161">
        <v>4233518.0039999997</v>
      </c>
      <c r="U161">
        <v>4215158.2649999997</v>
      </c>
      <c r="V161">
        <v>4225772.3679999998</v>
      </c>
      <c r="W161">
        <v>3838622.7390000001</v>
      </c>
      <c r="X161">
        <v>3742703.5410000002</v>
      </c>
      <c r="Y161">
        <v>3613289.2</v>
      </c>
      <c r="Z161">
        <v>3466623.787</v>
      </c>
      <c r="AA161">
        <v>3297996.747</v>
      </c>
      <c r="AB161">
        <v>3106304.5610000002</v>
      </c>
      <c r="AC161">
        <v>2894858.0079999999</v>
      </c>
      <c r="AD161">
        <v>2718968.7149999999</v>
      </c>
      <c r="AE161">
        <v>2526194.145</v>
      </c>
      <c r="AF161">
        <v>2331363.5180000002</v>
      </c>
      <c r="AG161">
        <v>2155330.003</v>
      </c>
      <c r="AH161">
        <v>1988750.547</v>
      </c>
      <c r="AI161">
        <v>1818952.2069999999</v>
      </c>
      <c r="AJ161">
        <v>1652140.57</v>
      </c>
      <c r="AK161">
        <v>1487786.7830000001</v>
      </c>
      <c r="AL161">
        <v>1339316.804</v>
      </c>
      <c r="AM161">
        <v>1191156.121</v>
      </c>
      <c r="AN161">
        <v>1080377.7949999999</v>
      </c>
      <c r="AO161">
        <v>971462.22109999997</v>
      </c>
      <c r="AP161">
        <v>864043.99349999998</v>
      </c>
      <c r="AQ161">
        <v>757551.05700000003</v>
      </c>
      <c r="AR161">
        <v>651284.90029999998</v>
      </c>
      <c r="AS161">
        <v>541696.49679999996</v>
      </c>
      <c r="AT161">
        <v>434751.00540000002</v>
      </c>
      <c r="AU161">
        <v>330445.09700000001</v>
      </c>
      <c r="AV161">
        <v>228721.94570000001</v>
      </c>
      <c r="AW161">
        <v>129483.48299999999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781495.43830000004</v>
      </c>
      <c r="G162">
        <v>666574.88760000002</v>
      </c>
      <c r="H162">
        <v>571594.69810000004</v>
      </c>
      <c r="I162">
        <v>580937.03859999997</v>
      </c>
      <c r="J162">
        <v>621130.23219999997</v>
      </c>
      <c r="K162">
        <v>579338.57920000004</v>
      </c>
      <c r="L162">
        <v>598006.26760000002</v>
      </c>
      <c r="M162">
        <v>625080.49470000004</v>
      </c>
      <c r="N162">
        <v>619637.55839999998</v>
      </c>
      <c r="O162">
        <v>517182.19900000002</v>
      </c>
      <c r="P162">
        <v>423998.46019999997</v>
      </c>
      <c r="Q162">
        <v>358834.46529999998</v>
      </c>
      <c r="R162">
        <v>321307.86129999999</v>
      </c>
      <c r="S162">
        <v>283559.3602</v>
      </c>
      <c r="T162">
        <v>275583.77069999999</v>
      </c>
      <c r="U162">
        <v>273568.09159999999</v>
      </c>
      <c r="V162">
        <v>278707.7378</v>
      </c>
      <c r="W162">
        <v>305545.05080000003</v>
      </c>
      <c r="X162">
        <v>317976.9327</v>
      </c>
      <c r="Y162">
        <v>323107.02250000002</v>
      </c>
      <c r="Z162">
        <v>319639.18959999998</v>
      </c>
      <c r="AA162">
        <v>311950.11119999998</v>
      </c>
      <c r="AB162">
        <v>301543.82750000001</v>
      </c>
      <c r="AC162">
        <v>290842.9632</v>
      </c>
      <c r="AD162">
        <v>287452.67629999999</v>
      </c>
      <c r="AE162">
        <v>284596.86290000001</v>
      </c>
      <c r="AF162">
        <v>282836.49249999999</v>
      </c>
      <c r="AG162">
        <v>282838.451</v>
      </c>
      <c r="AH162">
        <v>284189.93089999998</v>
      </c>
      <c r="AI162">
        <v>286232.66450000001</v>
      </c>
      <c r="AJ162">
        <v>287990.81959999999</v>
      </c>
      <c r="AK162">
        <v>289778.55180000002</v>
      </c>
      <c r="AL162">
        <v>291481.24170000001</v>
      </c>
      <c r="AM162">
        <v>293676.36839999998</v>
      </c>
      <c r="AN162">
        <v>295854.67810000002</v>
      </c>
      <c r="AO162">
        <v>297777.55040000001</v>
      </c>
      <c r="AP162">
        <v>299710.34029999998</v>
      </c>
      <c r="AQ162">
        <v>301876.64769999997</v>
      </c>
      <c r="AR162">
        <v>303795.52149999997</v>
      </c>
      <c r="AS162">
        <v>305429.60879999999</v>
      </c>
      <c r="AT162">
        <v>307475.56479999999</v>
      </c>
      <c r="AU162">
        <v>309516.47210000001</v>
      </c>
      <c r="AV162">
        <v>311645.94300000003</v>
      </c>
      <c r="AW162">
        <v>314089.8615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499280.56510000001</v>
      </c>
      <c r="G163">
        <v>431666.68939999997</v>
      </c>
      <c r="H163">
        <v>385839.391</v>
      </c>
      <c r="I163">
        <v>399295.89559999999</v>
      </c>
      <c r="J163">
        <v>365254.33929999999</v>
      </c>
      <c r="K163">
        <v>348049.90879999998</v>
      </c>
      <c r="L163">
        <v>373646.86369999999</v>
      </c>
      <c r="M163">
        <v>382568.04570000002</v>
      </c>
      <c r="N163">
        <v>389964.06890000001</v>
      </c>
      <c r="O163">
        <v>310246.34639999998</v>
      </c>
      <c r="P163">
        <v>241562.15770000001</v>
      </c>
      <c r="Q163">
        <v>200738.49350000001</v>
      </c>
      <c r="R163">
        <v>176209.1275</v>
      </c>
      <c r="S163">
        <v>158731.13399999999</v>
      </c>
      <c r="T163">
        <v>154478.09899999999</v>
      </c>
      <c r="U163">
        <v>155642.5025</v>
      </c>
      <c r="V163">
        <v>159005.85769999999</v>
      </c>
      <c r="W163">
        <v>172918.22210000001</v>
      </c>
      <c r="X163">
        <v>179953.15049999999</v>
      </c>
      <c r="Y163">
        <v>181836.8793</v>
      </c>
      <c r="Z163">
        <v>180040.73499999999</v>
      </c>
      <c r="AA163">
        <v>176406.4914</v>
      </c>
      <c r="AB163">
        <v>171921.484</v>
      </c>
      <c r="AC163">
        <v>167317.3842</v>
      </c>
      <c r="AD163">
        <v>166369.73139999999</v>
      </c>
      <c r="AE163">
        <v>166778.19810000001</v>
      </c>
      <c r="AF163">
        <v>167899.60680000001</v>
      </c>
      <c r="AG163">
        <v>170144.2585</v>
      </c>
      <c r="AH163">
        <v>173224.4767</v>
      </c>
      <c r="AI163">
        <v>176466.2984</v>
      </c>
      <c r="AJ163">
        <v>179590.3455</v>
      </c>
      <c r="AK163">
        <v>182629.54560000001</v>
      </c>
      <c r="AL163">
        <v>185592.8806</v>
      </c>
      <c r="AM163">
        <v>188597.56589999999</v>
      </c>
      <c r="AN163">
        <v>191538.64120000001</v>
      </c>
      <c r="AO163">
        <v>194415.13219999999</v>
      </c>
      <c r="AP163">
        <v>197279.20370000001</v>
      </c>
      <c r="AQ163">
        <v>200160.83069999999</v>
      </c>
      <c r="AR163">
        <v>202995.99299999999</v>
      </c>
      <c r="AS163">
        <v>205687.8376</v>
      </c>
      <c r="AT163">
        <v>208413.85269999999</v>
      </c>
      <c r="AU163">
        <v>211132.73509999999</v>
      </c>
      <c r="AV163">
        <v>213875.22459999999</v>
      </c>
      <c r="AW163">
        <v>216634.2384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1536292.888</v>
      </c>
      <c r="G164">
        <v>1383566.023</v>
      </c>
      <c r="H164">
        <v>1285280.5349999999</v>
      </c>
      <c r="I164">
        <v>1319549.3589999999</v>
      </c>
      <c r="J164">
        <v>1263441.209</v>
      </c>
      <c r="K164">
        <v>1255789.382</v>
      </c>
      <c r="L164">
        <v>1375815.615</v>
      </c>
      <c r="M164">
        <v>1435396.155</v>
      </c>
      <c r="N164">
        <v>1495494.9650000001</v>
      </c>
      <c r="O164">
        <v>1177763.0319999999</v>
      </c>
      <c r="P164">
        <v>899050.66139999998</v>
      </c>
      <c r="Q164">
        <v>732120.91669999994</v>
      </c>
      <c r="R164">
        <v>656470.85030000005</v>
      </c>
      <c r="S164">
        <v>588415.2855</v>
      </c>
      <c r="T164">
        <v>573127.62390000001</v>
      </c>
      <c r="U164">
        <v>579987.78540000005</v>
      </c>
      <c r="V164">
        <v>596346.0013</v>
      </c>
      <c r="W164">
        <v>679820.25179999997</v>
      </c>
      <c r="X164">
        <v>746933.00870000001</v>
      </c>
      <c r="Y164">
        <v>788117.68389999995</v>
      </c>
      <c r="Z164">
        <v>806915.67420000001</v>
      </c>
      <c r="AA164">
        <v>811585.6091</v>
      </c>
      <c r="AB164">
        <v>807572.47939999995</v>
      </c>
      <c r="AC164">
        <v>799655.30660000001</v>
      </c>
      <c r="AD164">
        <v>801213.62879999995</v>
      </c>
      <c r="AE164">
        <v>807269.34499999997</v>
      </c>
      <c r="AF164">
        <v>815865.69869999995</v>
      </c>
      <c r="AG164">
        <v>828941.19209999999</v>
      </c>
      <c r="AH164">
        <v>845505.09490000003</v>
      </c>
      <c r="AI164">
        <v>862830.74060000002</v>
      </c>
      <c r="AJ164">
        <v>880236.68779999996</v>
      </c>
      <c r="AK164">
        <v>897589.05689999997</v>
      </c>
      <c r="AL164">
        <v>914946.63060000003</v>
      </c>
      <c r="AM164">
        <v>932701.62430000002</v>
      </c>
      <c r="AN164">
        <v>950261.75950000004</v>
      </c>
      <c r="AO164">
        <v>967807.80429999996</v>
      </c>
      <c r="AP164">
        <v>985458.74419999996</v>
      </c>
      <c r="AQ164">
        <v>1003294.25</v>
      </c>
      <c r="AR164">
        <v>1021189.7120000001</v>
      </c>
      <c r="AS164">
        <v>1038696.909</v>
      </c>
      <c r="AT164">
        <v>1056347.6370000001</v>
      </c>
      <c r="AU164">
        <v>1074128.898</v>
      </c>
      <c r="AV164">
        <v>1092117.9080000001</v>
      </c>
      <c r="AW164">
        <v>1110138.226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236172.21160000001</v>
      </c>
      <c r="G165">
        <v>220201.41750000001</v>
      </c>
      <c r="H165">
        <v>204573.0533</v>
      </c>
      <c r="I165">
        <v>212075.17540000001</v>
      </c>
      <c r="J165">
        <v>208422.36629999999</v>
      </c>
      <c r="K165">
        <v>209095.74919999999</v>
      </c>
      <c r="L165">
        <v>223850.1881</v>
      </c>
      <c r="M165">
        <v>231710.666</v>
      </c>
      <c r="N165">
        <v>240092.4154</v>
      </c>
      <c r="O165">
        <v>206759.13010000001</v>
      </c>
      <c r="P165">
        <v>178466.59340000001</v>
      </c>
      <c r="Q165">
        <v>160491.05900000001</v>
      </c>
      <c r="R165">
        <v>154822.3296</v>
      </c>
      <c r="S165">
        <v>146670.87359999999</v>
      </c>
      <c r="T165">
        <v>144223.3946</v>
      </c>
      <c r="U165">
        <v>145344.89139999999</v>
      </c>
      <c r="V165">
        <v>148333.76199999999</v>
      </c>
      <c r="W165">
        <v>153727.48809999999</v>
      </c>
      <c r="X165">
        <v>156252.7549</v>
      </c>
      <c r="Y165">
        <v>156380.19159999999</v>
      </c>
      <c r="Z165">
        <v>154760.8529</v>
      </c>
      <c r="AA165">
        <v>152168.24530000001</v>
      </c>
      <c r="AB165">
        <v>149091.20139999999</v>
      </c>
      <c r="AC165">
        <v>145853.16080000001</v>
      </c>
      <c r="AD165">
        <v>145809.3247</v>
      </c>
      <c r="AE165">
        <v>147182.9454</v>
      </c>
      <c r="AF165">
        <v>149164.43539999999</v>
      </c>
      <c r="AG165">
        <v>152328.6079</v>
      </c>
      <c r="AH165">
        <v>156463.21090000001</v>
      </c>
      <c r="AI165">
        <v>160742.96309999999</v>
      </c>
      <c r="AJ165">
        <v>165007.50349999999</v>
      </c>
      <c r="AK165">
        <v>169180.26439999999</v>
      </c>
      <c r="AL165">
        <v>173280.65109999999</v>
      </c>
      <c r="AM165">
        <v>177413.34770000001</v>
      </c>
      <c r="AN165">
        <v>181341.48</v>
      </c>
      <c r="AO165">
        <v>185129.7316</v>
      </c>
      <c r="AP165">
        <v>188874.9123</v>
      </c>
      <c r="AQ165">
        <v>192629.29459999999</v>
      </c>
      <c r="AR165">
        <v>196419.46609999999</v>
      </c>
      <c r="AS165">
        <v>199925.28099999999</v>
      </c>
      <c r="AT165">
        <v>203310.27989999999</v>
      </c>
      <c r="AU165">
        <v>206651.78659999999</v>
      </c>
      <c r="AV165">
        <v>209988.31719999999</v>
      </c>
      <c r="AW165">
        <v>213347.9823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21349134.850000001</v>
      </c>
      <c r="F166">
        <v>21443450.68</v>
      </c>
      <c r="G166">
        <v>18661083.300000001</v>
      </c>
      <c r="H166">
        <v>15202429.460000001</v>
      </c>
      <c r="I166">
        <v>16570111.449999999</v>
      </c>
      <c r="J166">
        <v>16342365.189999999</v>
      </c>
      <c r="K166">
        <v>15350569.199999999</v>
      </c>
      <c r="L166">
        <v>15897810.9</v>
      </c>
      <c r="M166">
        <v>16366571.970000001</v>
      </c>
      <c r="N166">
        <v>16785337.550000001</v>
      </c>
      <c r="O166">
        <v>14540135.960000001</v>
      </c>
      <c r="P166">
        <v>13229576.57</v>
      </c>
      <c r="Q166">
        <v>11920581.91</v>
      </c>
      <c r="R166">
        <v>10833237.84</v>
      </c>
      <c r="S166">
        <v>10230741.960000001</v>
      </c>
      <c r="T166">
        <v>10077361.25</v>
      </c>
      <c r="U166">
        <v>10162429.93</v>
      </c>
      <c r="V166">
        <v>10376523.27</v>
      </c>
      <c r="W166">
        <v>10312364.41</v>
      </c>
      <c r="X166">
        <v>9910199.8289999999</v>
      </c>
      <c r="Y166">
        <v>9479386.9409999996</v>
      </c>
      <c r="Z166">
        <v>9073201.6530000009</v>
      </c>
      <c r="AA166">
        <v>8712045.6510000005</v>
      </c>
      <c r="AB166">
        <v>8393946.5130000003</v>
      </c>
      <c r="AC166">
        <v>8120121.4189999998</v>
      </c>
      <c r="AD166">
        <v>8088621.148</v>
      </c>
      <c r="AE166">
        <v>8138140.4110000003</v>
      </c>
      <c r="AF166">
        <v>8226752.7829999998</v>
      </c>
      <c r="AG166">
        <v>8377514.1310000001</v>
      </c>
      <c r="AH166">
        <v>8577523.9140000008</v>
      </c>
      <c r="AI166">
        <v>8790152.7740000002</v>
      </c>
      <c r="AJ166">
        <v>8996865.8939999994</v>
      </c>
      <c r="AK166">
        <v>9198939.7149999999</v>
      </c>
      <c r="AL166">
        <v>9396514.3220000006</v>
      </c>
      <c r="AM166">
        <v>9596158.3389999997</v>
      </c>
      <c r="AN166">
        <v>9792043.023</v>
      </c>
      <c r="AO166">
        <v>9983741.4330000002</v>
      </c>
      <c r="AP166">
        <v>10174274.529999999</v>
      </c>
      <c r="AQ166">
        <v>10365161.289999999</v>
      </c>
      <c r="AR166">
        <v>10553554.57</v>
      </c>
      <c r="AS166">
        <v>10733284.359999999</v>
      </c>
      <c r="AT166">
        <v>10915011.82</v>
      </c>
      <c r="AU166">
        <v>11096165.74</v>
      </c>
      <c r="AV166">
        <v>11278454.380000001</v>
      </c>
      <c r="AW166">
        <v>11461512.279999999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2120353.0669999998</v>
      </c>
      <c r="G167">
        <v>1790712.825</v>
      </c>
      <c r="H167">
        <v>1613417.09</v>
      </c>
      <c r="I167">
        <v>1614662.8160000001</v>
      </c>
      <c r="J167">
        <v>1513271.673</v>
      </c>
      <c r="K167">
        <v>1497430.9509999999</v>
      </c>
      <c r="L167">
        <v>1634490.1129999999</v>
      </c>
      <c r="M167">
        <v>1713687.2549999999</v>
      </c>
      <c r="N167">
        <v>1735039.932</v>
      </c>
      <c r="O167">
        <v>1309123.561</v>
      </c>
      <c r="P167">
        <v>968425.91130000004</v>
      </c>
      <c r="Q167">
        <v>775331.53469999996</v>
      </c>
      <c r="R167">
        <v>685035.5477</v>
      </c>
      <c r="S167">
        <v>606029.60770000005</v>
      </c>
      <c r="T167">
        <v>588402.62040000001</v>
      </c>
      <c r="U167">
        <v>593795.6324</v>
      </c>
      <c r="V167">
        <v>612582.39520000003</v>
      </c>
      <c r="W167">
        <v>647394.32609999995</v>
      </c>
      <c r="X167">
        <v>644801.42460000003</v>
      </c>
      <c r="Y167">
        <v>629051.48470000003</v>
      </c>
      <c r="Z167">
        <v>602698.83550000004</v>
      </c>
      <c r="AA167">
        <v>571893.64800000004</v>
      </c>
      <c r="AB167">
        <v>540156.73340000003</v>
      </c>
      <c r="AC167">
        <v>510078.43650000001</v>
      </c>
      <c r="AD167">
        <v>503555.69699999999</v>
      </c>
      <c r="AE167">
        <v>504441.89189999999</v>
      </c>
      <c r="AF167">
        <v>509661.86440000002</v>
      </c>
      <c r="AG167">
        <v>521096.0907</v>
      </c>
      <c r="AH167">
        <v>537254.28729999997</v>
      </c>
      <c r="AI167">
        <v>555023.82140000002</v>
      </c>
      <c r="AJ167">
        <v>571731.88919999998</v>
      </c>
      <c r="AK167">
        <v>588006.30249999999</v>
      </c>
      <c r="AL167">
        <v>603791.87080000003</v>
      </c>
      <c r="AM167">
        <v>619622.19680000003</v>
      </c>
      <c r="AN167">
        <v>635577.20519999997</v>
      </c>
      <c r="AO167">
        <v>651209.57880000002</v>
      </c>
      <c r="AP167">
        <v>666806.25100000005</v>
      </c>
      <c r="AQ167">
        <v>682507.21310000005</v>
      </c>
      <c r="AR167">
        <v>697543.4804</v>
      </c>
      <c r="AS167">
        <v>711710.30489999999</v>
      </c>
      <c r="AT167">
        <v>726657.74719999998</v>
      </c>
      <c r="AU167">
        <v>741590.69819999998</v>
      </c>
      <c r="AV167">
        <v>756702.07070000004</v>
      </c>
      <c r="AW167">
        <v>771876.55810000002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19584880.239999998</v>
      </c>
      <c r="G170">
        <v>18331937.859999999</v>
      </c>
      <c r="H170">
        <v>16125212.369999999</v>
      </c>
      <c r="I170">
        <v>15067757.130000001</v>
      </c>
      <c r="J170">
        <v>14233961.25</v>
      </c>
      <c r="K170">
        <v>13286119.59</v>
      </c>
      <c r="L170">
        <v>12194635.23</v>
      </c>
      <c r="M170">
        <v>11156665.52</v>
      </c>
      <c r="N170">
        <v>10087079.17</v>
      </c>
      <c r="O170">
        <v>8612325.6689999998</v>
      </c>
      <c r="P170">
        <v>7298729.875</v>
      </c>
      <c r="Q170">
        <v>5999399.5499999998</v>
      </c>
      <c r="R170">
        <v>4535452.0279999999</v>
      </c>
      <c r="S170">
        <v>3048662.648</v>
      </c>
      <c r="T170">
        <v>2398306.5410000002</v>
      </c>
      <c r="U170">
        <v>1842964.277</v>
      </c>
      <c r="V170">
        <v>1332337.8600000001</v>
      </c>
      <c r="W170">
        <v>1654639.9850000001</v>
      </c>
      <c r="X170">
        <v>762033.44</v>
      </c>
      <c r="Y170">
        <v>561380.10679999995</v>
      </c>
      <c r="Z170">
        <v>399511.63640000002</v>
      </c>
      <c r="AA170">
        <v>241004.4325</v>
      </c>
      <c r="AB170">
        <v>226765.50459999999</v>
      </c>
      <c r="AC170">
        <v>223484.55009999999</v>
      </c>
      <c r="AD170">
        <v>189825.5288</v>
      </c>
      <c r="AE170">
        <v>153020.67069999999</v>
      </c>
      <c r="AF170">
        <v>115855.53389999999</v>
      </c>
      <c r="AG170">
        <v>108158.27619999999</v>
      </c>
      <c r="AH170">
        <v>102692.6225</v>
      </c>
      <c r="AI170">
        <v>101488.35370000001</v>
      </c>
      <c r="AJ170">
        <v>100862.95480000001</v>
      </c>
      <c r="AK170">
        <v>100397.1688</v>
      </c>
      <c r="AL170">
        <v>100029.28049999999</v>
      </c>
      <c r="AM170">
        <v>99705.035300000003</v>
      </c>
      <c r="AN170">
        <v>99683.680229999998</v>
      </c>
      <c r="AO170">
        <v>99748.182320000007</v>
      </c>
      <c r="AP170">
        <v>99843.738370000006</v>
      </c>
      <c r="AQ170">
        <v>99961.197020000007</v>
      </c>
      <c r="AR170">
        <v>100067.6568</v>
      </c>
      <c r="AS170">
        <v>100280.4911</v>
      </c>
      <c r="AT170">
        <v>100569.6289</v>
      </c>
      <c r="AU170">
        <v>100888.1363</v>
      </c>
      <c r="AV170">
        <v>101221.4534</v>
      </c>
      <c r="AW170">
        <v>101470.11320000001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16828459.41</v>
      </c>
      <c r="G171">
        <v>16204906.359999999</v>
      </c>
      <c r="H171">
        <v>15617834.17</v>
      </c>
      <c r="I171">
        <v>15590034.99</v>
      </c>
      <c r="J171">
        <v>13729872.83</v>
      </c>
      <c r="K171">
        <v>11935615.26</v>
      </c>
      <c r="L171">
        <v>10429077.26</v>
      </c>
      <c r="M171">
        <v>9287778.6980000008</v>
      </c>
      <c r="N171">
        <v>8350560.9160000002</v>
      </c>
      <c r="O171">
        <v>7664255.2189999996</v>
      </c>
      <c r="P171">
        <v>6946275.4529999997</v>
      </c>
      <c r="Q171">
        <v>6142598.9560000002</v>
      </c>
      <c r="R171">
        <v>5450895.6730000004</v>
      </c>
      <c r="S171">
        <v>4753613.693</v>
      </c>
      <c r="T171">
        <v>6331866.0870000003</v>
      </c>
      <c r="U171">
        <v>7875105.8959999997</v>
      </c>
      <c r="V171">
        <v>9404009.6530000009</v>
      </c>
      <c r="W171">
        <v>8906740.8159999996</v>
      </c>
      <c r="X171">
        <v>8936035.5449999999</v>
      </c>
      <c r="Y171">
        <v>8675547.1720000003</v>
      </c>
      <c r="Z171">
        <v>8410483.00699999</v>
      </c>
      <c r="AA171">
        <v>8151659.5520000001</v>
      </c>
      <c r="AB171">
        <v>7907406.034</v>
      </c>
      <c r="AC171">
        <v>7660408.1500000004</v>
      </c>
      <c r="AD171">
        <v>7571198.0949999997</v>
      </c>
      <c r="AE171">
        <v>7459383.7209999999</v>
      </c>
      <c r="AF171">
        <v>7025814.1579999998</v>
      </c>
      <c r="AG171">
        <v>6886230.8480000002</v>
      </c>
      <c r="AH171">
        <v>6723326.2740000002</v>
      </c>
      <c r="AI171">
        <v>6674373.977</v>
      </c>
      <c r="AJ171">
        <v>6544043.6279999996</v>
      </c>
      <c r="AK171">
        <v>6324986.8219999997</v>
      </c>
      <c r="AL171">
        <v>6315975.7719999999</v>
      </c>
      <c r="AM171">
        <v>6123268.3370000003</v>
      </c>
      <c r="AN171">
        <v>6169141.5319999997</v>
      </c>
      <c r="AO171">
        <v>6110780.8689999999</v>
      </c>
      <c r="AP171">
        <v>5937139.8590000002</v>
      </c>
      <c r="AQ171">
        <v>5628930.1969999997</v>
      </c>
      <c r="AR171">
        <v>5150534.1009999998</v>
      </c>
      <c r="AS171">
        <v>4697044.267</v>
      </c>
      <c r="AT171">
        <v>4261144.7659999998</v>
      </c>
      <c r="AU171">
        <v>3840602.7289999998</v>
      </c>
      <c r="AV171">
        <v>3434881.3470000001</v>
      </c>
      <c r="AW171">
        <v>3039249.7889999999</v>
      </c>
    </row>
    <row r="172" spans="2:49" x14ac:dyDescent="0.25">
      <c r="B172" t="s">
        <v>271</v>
      </c>
      <c r="C172">
        <v>6501803.9853722397</v>
      </c>
      <c r="D172">
        <v>6606192.55142547</v>
      </c>
      <c r="E172">
        <v>6714977.4309999999</v>
      </c>
      <c r="F172">
        <v>6846279.8789999997</v>
      </c>
      <c r="G172">
        <v>6600748.5559999999</v>
      </c>
      <c r="H172">
        <v>6685282.7920000004</v>
      </c>
      <c r="I172">
        <v>6915179.7290000003</v>
      </c>
      <c r="J172">
        <v>6647773.585</v>
      </c>
      <c r="K172">
        <v>6430257.6579999998</v>
      </c>
      <c r="L172">
        <v>6113533.0429999996</v>
      </c>
      <c r="M172">
        <v>6339486.3859999999</v>
      </c>
      <c r="N172">
        <v>6474651.4450000003</v>
      </c>
      <c r="O172">
        <v>6551076.398</v>
      </c>
      <c r="P172">
        <v>6707922.284</v>
      </c>
      <c r="Q172">
        <v>6476335.3660000004</v>
      </c>
      <c r="R172">
        <v>6463253.1490000002</v>
      </c>
      <c r="S172">
        <v>6476878.8109999998</v>
      </c>
      <c r="T172">
        <v>6489491.5410000002</v>
      </c>
      <c r="U172">
        <v>6474269.2910000002</v>
      </c>
      <c r="V172">
        <v>6464691.2110000001</v>
      </c>
      <c r="W172">
        <v>6402018.9749999996</v>
      </c>
      <c r="X172">
        <v>6328690.1500000004</v>
      </c>
      <c r="Y172">
        <v>6330964.0149999997</v>
      </c>
      <c r="Z172">
        <v>6372978.7939999998</v>
      </c>
      <c r="AA172">
        <v>6444133.6720000003</v>
      </c>
      <c r="AB172">
        <v>6532498.5219999999</v>
      </c>
      <c r="AC172">
        <v>6628570.3250000002</v>
      </c>
      <c r="AD172">
        <v>6641442.6169999996</v>
      </c>
      <c r="AE172">
        <v>6637419.2379999999</v>
      </c>
      <c r="AF172">
        <v>6612445.3509999998</v>
      </c>
      <c r="AG172">
        <v>6574484.7450000001</v>
      </c>
      <c r="AH172">
        <v>6512933.9800000004</v>
      </c>
      <c r="AI172">
        <v>6396247.0029999996</v>
      </c>
      <c r="AJ172">
        <v>6226312.6849999996</v>
      </c>
      <c r="AK172">
        <v>5993987.8109999998</v>
      </c>
      <c r="AL172">
        <v>5697641.6050000004</v>
      </c>
      <c r="AM172">
        <v>5308903.7379999999</v>
      </c>
      <c r="AN172">
        <v>5162721.7649999997</v>
      </c>
      <c r="AO172">
        <v>4958474.7189999996</v>
      </c>
      <c r="AP172">
        <v>4691127.8470000001</v>
      </c>
      <c r="AQ172">
        <v>4348633.0120000001</v>
      </c>
      <c r="AR172">
        <v>3908709.4670000002</v>
      </c>
      <c r="AS172">
        <v>3892618.415</v>
      </c>
      <c r="AT172">
        <v>3861972.4670000002</v>
      </c>
      <c r="AU172">
        <v>3815430.6860000002</v>
      </c>
      <c r="AV172">
        <v>3751652.2779999999</v>
      </c>
      <c r="AW172">
        <v>3668140.1669999999</v>
      </c>
    </row>
    <row r="173" spans="2:49" x14ac:dyDescent="0.25">
      <c r="B173" t="s">
        <v>272</v>
      </c>
      <c r="C173">
        <v>6377150.6112568304</v>
      </c>
      <c r="D173">
        <v>6479537.8270683698</v>
      </c>
      <c r="E173">
        <v>6586237.0690000001</v>
      </c>
      <c r="F173">
        <v>6638086.7180000003</v>
      </c>
      <c r="G173">
        <v>6317871.1529999999</v>
      </c>
      <c r="H173">
        <v>6428557.3830000004</v>
      </c>
      <c r="I173">
        <v>6363925.3279999997</v>
      </c>
      <c r="J173">
        <v>6196389.7869999995</v>
      </c>
      <c r="K173">
        <v>5815918.1950000003</v>
      </c>
      <c r="L173">
        <v>5640820.8389999997</v>
      </c>
      <c r="M173">
        <v>5685531.6799999997</v>
      </c>
      <c r="N173">
        <v>5791675.915</v>
      </c>
      <c r="O173">
        <v>5517424.3700000001</v>
      </c>
      <c r="P173">
        <v>5065311.7699999996</v>
      </c>
      <c r="Q173">
        <v>4447838.3059999999</v>
      </c>
      <c r="R173">
        <v>3999703.8840000001</v>
      </c>
      <c r="S173">
        <v>3726239.074</v>
      </c>
      <c r="T173">
        <v>3649985.3530000001</v>
      </c>
      <c r="U173">
        <v>3680910.6439999999</v>
      </c>
      <c r="V173">
        <v>3757670.01</v>
      </c>
      <c r="W173">
        <v>3594456.34</v>
      </c>
      <c r="X173">
        <v>3279563.2390000001</v>
      </c>
      <c r="Y173">
        <v>2959690.98</v>
      </c>
      <c r="Z173">
        <v>2666196.0129999998</v>
      </c>
      <c r="AA173">
        <v>2414607.71</v>
      </c>
      <c r="AB173">
        <v>2201282.3259999999</v>
      </c>
      <c r="AC173">
        <v>2020521.129</v>
      </c>
      <c r="AD173">
        <v>1937259.26</v>
      </c>
      <c r="AE173">
        <v>1900845.577</v>
      </c>
      <c r="AF173">
        <v>1880395.1370000001</v>
      </c>
      <c r="AG173">
        <v>1877686.2860000001</v>
      </c>
      <c r="AH173">
        <v>1881757.7860000001</v>
      </c>
      <c r="AI173">
        <v>1869248.7790000001</v>
      </c>
      <c r="AJ173">
        <v>1839647.3459999999</v>
      </c>
      <c r="AK173">
        <v>1788148.577</v>
      </c>
      <c r="AL173">
        <v>1714102.1259999999</v>
      </c>
      <c r="AM173">
        <v>1609613.9110000001</v>
      </c>
      <c r="AN173">
        <v>1576915.9539999999</v>
      </c>
      <c r="AO173">
        <v>1526333.0419999999</v>
      </c>
      <c r="AP173">
        <v>1455256.118</v>
      </c>
      <c r="AQ173">
        <v>1359015.243</v>
      </c>
      <c r="AR173">
        <v>1230132.9939999999</v>
      </c>
      <c r="AS173">
        <v>1233404.399</v>
      </c>
      <c r="AT173">
        <v>1231377.3729999999</v>
      </c>
      <c r="AU173">
        <v>1224044.08</v>
      </c>
      <c r="AV173">
        <v>1210823.152</v>
      </c>
      <c r="AW173">
        <v>1190537.155</v>
      </c>
    </row>
    <row r="174" spans="2:49" x14ac:dyDescent="0.25">
      <c r="B174" t="s">
        <v>273</v>
      </c>
      <c r="C174">
        <v>415184.68418409402</v>
      </c>
      <c r="D174">
        <v>421850.60858395998</v>
      </c>
      <c r="E174">
        <v>428797.26770000003</v>
      </c>
      <c r="F174">
        <v>416566.18489999999</v>
      </c>
      <c r="G174">
        <v>386509.46230000001</v>
      </c>
      <c r="H174">
        <v>343632.82370000001</v>
      </c>
      <c r="I174">
        <v>358789.6985</v>
      </c>
      <c r="J174">
        <v>340827.09330000001</v>
      </c>
      <c r="K174">
        <v>316571.16879999998</v>
      </c>
      <c r="L174">
        <v>300880.83390000003</v>
      </c>
      <c r="M174">
        <v>299696.38459999999</v>
      </c>
      <c r="N174">
        <v>316399.7966</v>
      </c>
      <c r="O174">
        <v>312884.00040000002</v>
      </c>
      <c r="P174">
        <v>293916.7513</v>
      </c>
      <c r="Q174">
        <v>255202.6367</v>
      </c>
      <c r="R174">
        <v>226348.07560000001</v>
      </c>
      <c r="S174">
        <v>198384.65700000001</v>
      </c>
      <c r="T174">
        <v>184758.15770000001</v>
      </c>
      <c r="U174">
        <v>179450.19620000001</v>
      </c>
      <c r="V174">
        <v>178311.7653</v>
      </c>
      <c r="W174">
        <v>167352.52590000001</v>
      </c>
      <c r="X174">
        <v>146860.27239999999</v>
      </c>
      <c r="Y174">
        <v>124829.32709999999</v>
      </c>
      <c r="Z174">
        <v>107356.68640000001</v>
      </c>
      <c r="AA174">
        <v>93404.682350000003</v>
      </c>
      <c r="AB174">
        <v>82093.310429999998</v>
      </c>
      <c r="AC174">
        <v>72833.495519999997</v>
      </c>
      <c r="AD174">
        <v>68096.958429999999</v>
      </c>
      <c r="AE174">
        <v>65586.753110000005</v>
      </c>
      <c r="AF174">
        <v>64016.534019999999</v>
      </c>
      <c r="AG174">
        <v>63165.304920000002</v>
      </c>
      <c r="AH174">
        <v>62579.599249999999</v>
      </c>
      <c r="AI174">
        <v>61696.987439999997</v>
      </c>
      <c r="AJ174">
        <v>60238.182919999999</v>
      </c>
      <c r="AK174">
        <v>58122.23818</v>
      </c>
      <c r="AL174">
        <v>55342.442389999997</v>
      </c>
      <c r="AM174">
        <v>51631.019139999997</v>
      </c>
      <c r="AN174">
        <v>50284.07116</v>
      </c>
      <c r="AO174">
        <v>48407.000849999997</v>
      </c>
      <c r="AP174">
        <v>45920.682339999999</v>
      </c>
      <c r="AQ174">
        <v>42680.124689999997</v>
      </c>
      <c r="AR174">
        <v>38526.073980000001</v>
      </c>
      <c r="AS174">
        <v>38509.532740000002</v>
      </c>
      <c r="AT174">
        <v>38354.719299999997</v>
      </c>
      <c r="AU174">
        <v>38041.04262</v>
      </c>
      <c r="AV174">
        <v>37548.341039999999</v>
      </c>
      <c r="AW174">
        <v>36802.605770000002</v>
      </c>
    </row>
    <row r="175" spans="2:49" x14ac:dyDescent="0.25">
      <c r="B175" t="s">
        <v>274</v>
      </c>
      <c r="C175">
        <v>4757556.1935294</v>
      </c>
      <c r="D175">
        <v>4833940.2970916703</v>
      </c>
      <c r="E175">
        <v>4913541.3090000004</v>
      </c>
      <c r="F175">
        <v>4948207.2460000003</v>
      </c>
      <c r="G175">
        <v>4535149.54</v>
      </c>
      <c r="H175">
        <v>4041934.0809999998</v>
      </c>
      <c r="I175">
        <v>4102449.6889999998</v>
      </c>
      <c r="J175">
        <v>4402211.3210000005</v>
      </c>
      <c r="K175">
        <v>3947202.682</v>
      </c>
      <c r="L175">
        <v>3759809.3859999999</v>
      </c>
      <c r="M175">
        <v>3835866.2480000001</v>
      </c>
      <c r="N175">
        <v>3970095.8709999998</v>
      </c>
      <c r="O175">
        <v>3989673.7069999999</v>
      </c>
      <c r="P175">
        <v>3783107.9249999998</v>
      </c>
      <c r="Q175">
        <v>3395359.8169999998</v>
      </c>
      <c r="R175">
        <v>3109995.8739999998</v>
      </c>
      <c r="S175">
        <v>2876147.5260000001</v>
      </c>
      <c r="T175">
        <v>2807536.148</v>
      </c>
      <c r="U175">
        <v>2812705.173</v>
      </c>
      <c r="V175">
        <v>2850614.156</v>
      </c>
      <c r="W175">
        <v>2811284.85</v>
      </c>
      <c r="X175">
        <v>2621680.412</v>
      </c>
      <c r="Y175">
        <v>2402717.6540000001</v>
      </c>
      <c r="Z175">
        <v>2189771.6430000002</v>
      </c>
      <c r="AA175">
        <v>2001223.2120000001</v>
      </c>
      <c r="AB175">
        <v>1837034.5619999999</v>
      </c>
      <c r="AC175">
        <v>1695800.3859999999</v>
      </c>
      <c r="AD175">
        <v>1628541.4439999999</v>
      </c>
      <c r="AE175">
        <v>1594691.16</v>
      </c>
      <c r="AF175">
        <v>1571810.2879999999</v>
      </c>
      <c r="AG175">
        <v>1563214.7420000001</v>
      </c>
      <c r="AH175">
        <v>1560691.4620000001</v>
      </c>
      <c r="AI175">
        <v>1545370.07</v>
      </c>
      <c r="AJ175">
        <v>1515381.838</v>
      </c>
      <c r="AK175">
        <v>1467524.0490000001</v>
      </c>
      <c r="AL175">
        <v>1401440.2320000001</v>
      </c>
      <c r="AM175">
        <v>1311113.0049999999</v>
      </c>
      <c r="AN175">
        <v>1280018.085</v>
      </c>
      <c r="AO175">
        <v>1234468.27</v>
      </c>
      <c r="AP175">
        <v>1172643.5079999999</v>
      </c>
      <c r="AQ175">
        <v>1091055.341</v>
      </c>
      <c r="AR175">
        <v>983941.40190000006</v>
      </c>
      <c r="AS175">
        <v>983356.41819999996</v>
      </c>
      <c r="AT175">
        <v>978975.3811</v>
      </c>
      <c r="AU175">
        <v>970391.47860000003</v>
      </c>
      <c r="AV175">
        <v>957146.35930000001</v>
      </c>
      <c r="AW175">
        <v>938337.08089999994</v>
      </c>
    </row>
    <row r="176" spans="2:49" x14ac:dyDescent="0.25">
      <c r="B176" t="s">
        <v>275</v>
      </c>
      <c r="C176">
        <v>16503281.675133999</v>
      </c>
      <c r="D176">
        <v>16768247.200565999</v>
      </c>
      <c r="E176">
        <v>17044371.719999999</v>
      </c>
      <c r="F176">
        <v>17199436.09</v>
      </c>
      <c r="G176">
        <v>15854640.109999999</v>
      </c>
      <c r="H176">
        <v>13940610.17</v>
      </c>
      <c r="I176">
        <v>14189643.210000001</v>
      </c>
      <c r="J176">
        <v>15471732.310000001</v>
      </c>
      <c r="K176">
        <v>13853089.42</v>
      </c>
      <c r="L176">
        <v>13144467.33</v>
      </c>
      <c r="M176">
        <v>13335052.35</v>
      </c>
      <c r="N176">
        <v>13528764.439999999</v>
      </c>
      <c r="O176">
        <v>13678935.84</v>
      </c>
      <c r="P176">
        <v>13255161.48</v>
      </c>
      <c r="Q176">
        <v>12170060.720000001</v>
      </c>
      <c r="R176">
        <v>11330634.58</v>
      </c>
      <c r="S176">
        <v>10360002.449999999</v>
      </c>
      <c r="T176">
        <v>10131871.75</v>
      </c>
      <c r="U176">
        <v>10007302.109999999</v>
      </c>
      <c r="V176">
        <v>10093715.16</v>
      </c>
      <c r="W176">
        <v>10003037.359999999</v>
      </c>
      <c r="X176">
        <v>9313195.648</v>
      </c>
      <c r="Y176">
        <v>8588117.7210000008</v>
      </c>
      <c r="Z176">
        <v>7832089.1840000004</v>
      </c>
      <c r="AA176">
        <v>7142607.7350000003</v>
      </c>
      <c r="AB176">
        <v>6516508.0619999999</v>
      </c>
      <c r="AC176">
        <v>5972944.943</v>
      </c>
      <c r="AD176">
        <v>5690708.6260000002</v>
      </c>
      <c r="AE176">
        <v>5479915.5449999999</v>
      </c>
      <c r="AF176">
        <v>5302295.0279999999</v>
      </c>
      <c r="AG176">
        <v>5171213.9359999998</v>
      </c>
      <c r="AH176">
        <v>5062467.8849999998</v>
      </c>
      <c r="AI176">
        <v>4924253.4009999996</v>
      </c>
      <c r="AJ176">
        <v>4742340.8890000004</v>
      </c>
      <c r="AK176">
        <v>4513902.4359999998</v>
      </c>
      <c r="AL176">
        <v>4237965.1940000001</v>
      </c>
      <c r="AM176">
        <v>3903966.3429999999</v>
      </c>
      <c r="AN176">
        <v>3755350.2409999999</v>
      </c>
      <c r="AO176">
        <v>3567846.199</v>
      </c>
      <c r="AP176">
        <v>3339902.7650000001</v>
      </c>
      <c r="AQ176">
        <v>3064929.622</v>
      </c>
      <c r="AR176">
        <v>2724631.4169999999</v>
      </c>
      <c r="AS176">
        <v>2684212.9210000001</v>
      </c>
      <c r="AT176">
        <v>2638108.3139999998</v>
      </c>
      <c r="AU176">
        <v>2582035.145</v>
      </c>
      <c r="AV176">
        <v>2515457.4270000001</v>
      </c>
      <c r="AW176">
        <v>2438156.3930000002</v>
      </c>
    </row>
    <row r="177" spans="2:49" x14ac:dyDescent="0.25">
      <c r="B177" t="s">
        <v>276</v>
      </c>
      <c r="C177">
        <v>11632594.838881901</v>
      </c>
      <c r="D177">
        <v>11819359.911689499</v>
      </c>
      <c r="E177">
        <v>12013990.58</v>
      </c>
      <c r="F177">
        <v>12036149.76</v>
      </c>
      <c r="G177">
        <v>11258026.109999999</v>
      </c>
      <c r="H177">
        <v>10400701.48</v>
      </c>
      <c r="I177">
        <v>10767579.630000001</v>
      </c>
      <c r="J177">
        <v>10002587.060000001</v>
      </c>
      <c r="K177">
        <v>9073033.9480000008</v>
      </c>
      <c r="L177">
        <v>8895150.3129999898</v>
      </c>
      <c r="M177">
        <v>8844480.0010000002</v>
      </c>
      <c r="N177">
        <v>9315615.3489999995</v>
      </c>
      <c r="O177">
        <v>9107112.7650000006</v>
      </c>
      <c r="P177">
        <v>8421717.5800000001</v>
      </c>
      <c r="Q177">
        <v>7564215.5760000004</v>
      </c>
      <c r="R177">
        <v>6892130.2350000003</v>
      </c>
      <c r="S177">
        <v>6417431.5899999999</v>
      </c>
      <c r="T177">
        <v>6285602.7419999996</v>
      </c>
      <c r="U177">
        <v>6310760.9189999998</v>
      </c>
      <c r="V177">
        <v>6396780.4029999999</v>
      </c>
      <c r="W177">
        <v>6179811.8459999999</v>
      </c>
      <c r="X177">
        <v>5620332.9270000001</v>
      </c>
      <c r="Y177">
        <v>5041178.6430000002</v>
      </c>
      <c r="Z177">
        <v>4513293.5659999996</v>
      </c>
      <c r="AA177">
        <v>4065137.43</v>
      </c>
      <c r="AB177">
        <v>3687540.0410000002</v>
      </c>
      <c r="AC177">
        <v>3370046.1370000001</v>
      </c>
      <c r="AD177">
        <v>3217191.36</v>
      </c>
      <c r="AE177">
        <v>3133348.6310000001</v>
      </c>
      <c r="AF177">
        <v>3070891.9890000001</v>
      </c>
      <c r="AG177">
        <v>3039859.9389999998</v>
      </c>
      <c r="AH177">
        <v>3024000.2710000002</v>
      </c>
      <c r="AI177">
        <v>2983344.3330000001</v>
      </c>
      <c r="AJ177">
        <v>2913317.0520000001</v>
      </c>
      <c r="AK177">
        <v>2808353.3659999999</v>
      </c>
      <c r="AL177">
        <v>2668478.3390000002</v>
      </c>
      <c r="AM177">
        <v>2483304.8390000002</v>
      </c>
      <c r="AN177">
        <v>2411505.3459999999</v>
      </c>
      <c r="AO177">
        <v>2313124.466</v>
      </c>
      <c r="AP177">
        <v>2185249.27</v>
      </c>
      <c r="AQ177">
        <v>2021870.9739999999</v>
      </c>
      <c r="AR177">
        <v>1812864.8970000001</v>
      </c>
      <c r="AS177">
        <v>1801062.9339999999</v>
      </c>
      <c r="AT177">
        <v>1782421.98</v>
      </c>
      <c r="AU177">
        <v>1756225.6240000001</v>
      </c>
      <c r="AV177">
        <v>1721804.8670000001</v>
      </c>
      <c r="AW177">
        <v>1677734.767</v>
      </c>
    </row>
    <row r="178" spans="2:49" x14ac:dyDescent="0.25">
      <c r="B178" t="s">
        <v>277</v>
      </c>
      <c r="C178">
        <v>3166830.51938263</v>
      </c>
      <c r="D178">
        <v>3217675.0077116699</v>
      </c>
      <c r="E178">
        <v>3270660.8059999999</v>
      </c>
      <c r="F178">
        <v>3291338.2480000001</v>
      </c>
      <c r="G178">
        <v>3257317.0989999999</v>
      </c>
      <c r="H178">
        <v>3103352.1609999998</v>
      </c>
      <c r="I178">
        <v>3188992.4249999998</v>
      </c>
      <c r="J178">
        <v>3135091.0750000002</v>
      </c>
      <c r="K178">
        <v>2972569.111</v>
      </c>
      <c r="L178">
        <v>2936436.111</v>
      </c>
      <c r="M178">
        <v>2941628.08</v>
      </c>
      <c r="N178">
        <v>3114611.6359999999</v>
      </c>
      <c r="O178">
        <v>3166497.747</v>
      </c>
      <c r="P178">
        <v>3080572.83</v>
      </c>
      <c r="Q178">
        <v>2891221.844</v>
      </c>
      <c r="R178">
        <v>2812095.5729999999</v>
      </c>
      <c r="S178">
        <v>2715026.5040000002</v>
      </c>
      <c r="T178">
        <v>2670724.1039999998</v>
      </c>
      <c r="U178">
        <v>2670051.8859999999</v>
      </c>
      <c r="V178">
        <v>2691064.32</v>
      </c>
      <c r="W178">
        <v>2569708.2089999998</v>
      </c>
      <c r="X178">
        <v>2361828.0490000001</v>
      </c>
      <c r="Y178">
        <v>2153764.9270000001</v>
      </c>
      <c r="Z178">
        <v>1964167.665</v>
      </c>
      <c r="AA178">
        <v>1800865.689</v>
      </c>
      <c r="AB178">
        <v>1661299.6170000001</v>
      </c>
      <c r="AC178">
        <v>1542000.74</v>
      </c>
      <c r="AD178">
        <v>1480892.8940000001</v>
      </c>
      <c r="AE178">
        <v>1447507.3160000001</v>
      </c>
      <c r="AF178">
        <v>1422423.5349999999</v>
      </c>
      <c r="AG178">
        <v>1408740.088</v>
      </c>
      <c r="AH178">
        <v>1399890.023</v>
      </c>
      <c r="AI178">
        <v>1379515.7150000001</v>
      </c>
      <c r="AJ178">
        <v>1346883.4029999999</v>
      </c>
      <c r="AK178">
        <v>1298887.4569999999</v>
      </c>
      <c r="AL178">
        <v>1235401.429</v>
      </c>
      <c r="AM178">
        <v>1150896.162</v>
      </c>
      <c r="AN178">
        <v>1119032.9369999999</v>
      </c>
      <c r="AO178">
        <v>1075419.169</v>
      </c>
      <c r="AP178">
        <v>1018107.731</v>
      </c>
      <c r="AQ178">
        <v>943972.74959999998</v>
      </c>
      <c r="AR178">
        <v>848278.07720000006</v>
      </c>
      <c r="AS178">
        <v>845038.22750000004</v>
      </c>
      <c r="AT178">
        <v>838584.29760000005</v>
      </c>
      <c r="AU178">
        <v>828623.33169999998</v>
      </c>
      <c r="AV178">
        <v>814694.02839999995</v>
      </c>
      <c r="AW178">
        <v>795946.28159999999</v>
      </c>
    </row>
    <row r="179" spans="2:49" x14ac:dyDescent="0.25">
      <c r="B179" t="s">
        <v>278</v>
      </c>
      <c r="C179">
        <v>6723975.7599636996</v>
      </c>
      <c r="D179">
        <v>6831931.3657214995</v>
      </c>
      <c r="E179">
        <v>6944426.6040000003</v>
      </c>
      <c r="F179">
        <v>6995387.8530000001</v>
      </c>
      <c r="G179">
        <v>7037734.0539999995</v>
      </c>
      <c r="H179">
        <v>6575196.3700000001</v>
      </c>
      <c r="I179">
        <v>6843842.2010000004</v>
      </c>
      <c r="J179">
        <v>6935022.4409999996</v>
      </c>
      <c r="K179">
        <v>6820889.1569999997</v>
      </c>
      <c r="L179">
        <v>6812650.4579999996</v>
      </c>
      <c r="M179">
        <v>6826482.8720000004</v>
      </c>
      <c r="N179">
        <v>7058045.9060000004</v>
      </c>
      <c r="O179">
        <v>7132564.8660000004</v>
      </c>
      <c r="P179">
        <v>7219857.5449999999</v>
      </c>
      <c r="Q179">
        <v>7150083.0049999999</v>
      </c>
      <c r="R179">
        <v>7236078.2489999998</v>
      </c>
      <c r="S179">
        <v>7173897.557</v>
      </c>
      <c r="T179">
        <v>7094496.8530000001</v>
      </c>
      <c r="U179">
        <v>7072672.2690000003</v>
      </c>
      <c r="V179">
        <v>7089434.6979999999</v>
      </c>
      <c r="W179">
        <v>7006059.9620000003</v>
      </c>
      <c r="X179">
        <v>6907086.9119999995</v>
      </c>
      <c r="Y179">
        <v>6831587.6600000001</v>
      </c>
      <c r="Z179">
        <v>6771750.1780000003</v>
      </c>
      <c r="AA179">
        <v>6725825.4939999999</v>
      </c>
      <c r="AB179">
        <v>6690690.0980000002</v>
      </c>
      <c r="AC179">
        <v>6661484.6639999999</v>
      </c>
      <c r="AD179">
        <v>6573730.8310000002</v>
      </c>
      <c r="AE179">
        <v>6493819.7460000003</v>
      </c>
      <c r="AF179">
        <v>6408719.9570000004</v>
      </c>
      <c r="AG179">
        <v>6315633.3569999998</v>
      </c>
      <c r="AH179">
        <v>6204774.3109999998</v>
      </c>
      <c r="AI179">
        <v>6047745.3940000003</v>
      </c>
      <c r="AJ179">
        <v>5849953.7750000004</v>
      </c>
      <c r="AK179">
        <v>5599849.2199999997</v>
      </c>
      <c r="AL179">
        <v>5295275.8890000004</v>
      </c>
      <c r="AM179">
        <v>4907603.7520000003</v>
      </c>
      <c r="AN179">
        <v>4749111.3650000002</v>
      </c>
      <c r="AO179">
        <v>4545044.2240000004</v>
      </c>
      <c r="AP179">
        <v>4287107.801</v>
      </c>
      <c r="AQ179">
        <v>3962076.6460000002</v>
      </c>
      <c r="AR179">
        <v>3550971.8429999999</v>
      </c>
      <c r="AS179">
        <v>3529269.9109999998</v>
      </c>
      <c r="AT179">
        <v>3495298.014</v>
      </c>
      <c r="AU179">
        <v>3447870.0830000001</v>
      </c>
      <c r="AV179">
        <v>3384632.54</v>
      </c>
      <c r="AW179">
        <v>3302143.9890000001</v>
      </c>
    </row>
    <row r="180" spans="2:49" x14ac:dyDescent="0.25">
      <c r="B180" t="s">
        <v>279</v>
      </c>
      <c r="C180">
        <v>312332.22295347298</v>
      </c>
      <c r="D180">
        <v>317346.817819711</v>
      </c>
      <c r="E180">
        <v>322572.6018</v>
      </c>
      <c r="F180">
        <v>330405.56660000002</v>
      </c>
      <c r="G180">
        <v>317702.65820000001</v>
      </c>
      <c r="H180">
        <v>272276.45280000003</v>
      </c>
      <c r="I180">
        <v>284742.38589999999</v>
      </c>
      <c r="J180">
        <v>288781.65350000001</v>
      </c>
      <c r="K180">
        <v>269785.20860000001</v>
      </c>
      <c r="L180">
        <v>251955.3026</v>
      </c>
      <c r="M180">
        <v>243818.22339999999</v>
      </c>
      <c r="N180">
        <v>251923.57500000001</v>
      </c>
      <c r="O180">
        <v>244494.1428</v>
      </c>
      <c r="P180">
        <v>236221.3077</v>
      </c>
      <c r="Q180">
        <v>219167.2708</v>
      </c>
      <c r="R180">
        <v>199813.51439999999</v>
      </c>
      <c r="S180">
        <v>184896.1813</v>
      </c>
      <c r="T180">
        <v>176137.84080000001</v>
      </c>
      <c r="U180">
        <v>171052.73329999999</v>
      </c>
      <c r="V180">
        <v>168238.09760000001</v>
      </c>
      <c r="W180">
        <v>158114.28529999999</v>
      </c>
      <c r="X180">
        <v>144578.72709999999</v>
      </c>
      <c r="Y180">
        <v>132234.9051</v>
      </c>
      <c r="Z180">
        <v>121453.5432</v>
      </c>
      <c r="AA180">
        <v>112233.5903</v>
      </c>
      <c r="AB180">
        <v>104315.2956</v>
      </c>
      <c r="AC180">
        <v>97483.664269999994</v>
      </c>
      <c r="AD180">
        <v>92649.458440000002</v>
      </c>
      <c r="AE180">
        <v>89135.969200000007</v>
      </c>
      <c r="AF180">
        <v>86328.855769999995</v>
      </c>
      <c r="AG180">
        <v>83847.355609999999</v>
      </c>
      <c r="AH180">
        <v>81346.948619999996</v>
      </c>
      <c r="AI180">
        <v>78458.805009999996</v>
      </c>
      <c r="AJ180">
        <v>75130.859519999998</v>
      </c>
      <c r="AK180">
        <v>71270.905499999906</v>
      </c>
      <c r="AL180">
        <v>66848.839319999999</v>
      </c>
      <c r="AM180">
        <v>61522.15266</v>
      </c>
      <c r="AN180">
        <v>59141.293409999998</v>
      </c>
      <c r="AO180">
        <v>56271.680990000001</v>
      </c>
      <c r="AP180">
        <v>52812.40238</v>
      </c>
      <c r="AQ180">
        <v>48601.741779999997</v>
      </c>
      <c r="AR180">
        <v>43392.034950000001</v>
      </c>
      <c r="AS180">
        <v>42938.238440000001</v>
      </c>
      <c r="AT180">
        <v>42382.705399999999</v>
      </c>
      <c r="AU180">
        <v>41690.798750000002</v>
      </c>
      <c r="AV180">
        <v>40833.92108</v>
      </c>
      <c r="AW180">
        <v>39764.954669999999</v>
      </c>
    </row>
    <row r="181" spans="2:49" x14ac:dyDescent="0.25">
      <c r="B181" t="s">
        <v>280</v>
      </c>
      <c r="C181">
        <v>7845653.0561234802</v>
      </c>
      <c r="D181">
        <v>7971617.5536879301</v>
      </c>
      <c r="E181">
        <v>8102887.0319999997</v>
      </c>
      <c r="F181">
        <v>8227279.4239999996</v>
      </c>
      <c r="G181">
        <v>7931533.8640000001</v>
      </c>
      <c r="H181">
        <v>7365982.7290000003</v>
      </c>
      <c r="I181">
        <v>7429168.9409999996</v>
      </c>
      <c r="J181">
        <v>7277137.125</v>
      </c>
      <c r="K181">
        <v>6846347.8200000003</v>
      </c>
      <c r="L181">
        <v>6576512.5839999998</v>
      </c>
      <c r="M181">
        <v>6594487.8650000002</v>
      </c>
      <c r="N181">
        <v>6869232.4230000004</v>
      </c>
      <c r="O181">
        <v>6889221.1519999998</v>
      </c>
      <c r="P181">
        <v>6603711.5080000004</v>
      </c>
      <c r="Q181">
        <v>6057549.1349999998</v>
      </c>
      <c r="R181">
        <v>5718168.2300000004</v>
      </c>
      <c r="S181">
        <v>5383511.5640000002</v>
      </c>
      <c r="T181">
        <v>5292748.8739999998</v>
      </c>
      <c r="U181">
        <v>5298213.7510000002</v>
      </c>
      <c r="V181">
        <v>5371889.4309999999</v>
      </c>
      <c r="W181">
        <v>5069276.0489999996</v>
      </c>
      <c r="X181">
        <v>4494314.0999999996</v>
      </c>
      <c r="Y181">
        <v>3984624.074</v>
      </c>
      <c r="Z181">
        <v>3544586.8259999999</v>
      </c>
      <c r="AA181">
        <v>3178240.4589999998</v>
      </c>
      <c r="AB181">
        <v>2872885.8810000001</v>
      </c>
      <c r="AC181">
        <v>2617960.0129999998</v>
      </c>
      <c r="AD181">
        <v>2502181.9920000001</v>
      </c>
      <c r="AE181">
        <v>2438898.4909999999</v>
      </c>
      <c r="AF181">
        <v>2397344.3169999998</v>
      </c>
      <c r="AG181">
        <v>2379566.7349999999</v>
      </c>
      <c r="AH181">
        <v>2372122.4709999999</v>
      </c>
      <c r="AI181">
        <v>2349566.3139999998</v>
      </c>
      <c r="AJ181">
        <v>2301956.125</v>
      </c>
      <c r="AK181">
        <v>2227853.4789999998</v>
      </c>
      <c r="AL181">
        <v>2126254.3080000002</v>
      </c>
      <c r="AM181">
        <v>1987628.899</v>
      </c>
      <c r="AN181">
        <v>1940432.923</v>
      </c>
      <c r="AO181">
        <v>1871470.2620000001</v>
      </c>
      <c r="AP181">
        <v>1778028.496</v>
      </c>
      <c r="AQ181">
        <v>1654641.2320000001</v>
      </c>
      <c r="AR181">
        <v>1491199.2069999999</v>
      </c>
      <c r="AS181">
        <v>1488558.023</v>
      </c>
      <c r="AT181">
        <v>1481831.835</v>
      </c>
      <c r="AU181">
        <v>1468717.5889999999</v>
      </c>
      <c r="AV181">
        <v>1448550.301</v>
      </c>
      <c r="AW181">
        <v>1419620.0560000001</v>
      </c>
    </row>
    <row r="182" spans="2:49" x14ac:dyDescent="0.25">
      <c r="B182" t="s">
        <v>281</v>
      </c>
      <c r="C182">
        <v>3.3990718667427999</v>
      </c>
      <c r="D182">
        <v>3.4536450650243098</v>
      </c>
      <c r="E182">
        <v>3.5105166080000001</v>
      </c>
      <c r="F182">
        <v>3.7069726360000002</v>
      </c>
      <c r="G182">
        <v>3.668931631</v>
      </c>
      <c r="H182">
        <v>3.3556538379999998</v>
      </c>
      <c r="I182">
        <v>3.3323805970000002</v>
      </c>
      <c r="J182">
        <v>3.3711547419999999</v>
      </c>
      <c r="K182">
        <v>3.2547138590000002</v>
      </c>
      <c r="L182">
        <v>3.2177764529999999</v>
      </c>
      <c r="M182">
        <v>3.1686690080000002</v>
      </c>
      <c r="N182">
        <v>3.170784598</v>
      </c>
      <c r="O182">
        <v>3.297327122</v>
      </c>
      <c r="P182">
        <v>3.4577115470000002</v>
      </c>
      <c r="Q182">
        <v>3.5280241170000002</v>
      </c>
      <c r="R182">
        <v>3.651451824</v>
      </c>
      <c r="S182">
        <v>3.588623256</v>
      </c>
      <c r="T182">
        <v>3.7010294400000001</v>
      </c>
      <c r="U182">
        <v>3.7194860950000002</v>
      </c>
      <c r="V182">
        <v>3.8227226980000002</v>
      </c>
      <c r="W182">
        <v>3.9556273649999998</v>
      </c>
      <c r="X182">
        <v>3.9313677020000002</v>
      </c>
      <c r="Y182">
        <v>3.9444337190000001</v>
      </c>
      <c r="Z182">
        <v>3.9195290649999999</v>
      </c>
      <c r="AA182">
        <v>3.8896511450000002</v>
      </c>
      <c r="AB182">
        <v>3.8441311960000002</v>
      </c>
      <c r="AC182">
        <v>3.804469707</v>
      </c>
      <c r="AD182">
        <v>3.7779529190000001</v>
      </c>
      <c r="AE182">
        <v>3.7000591699999998</v>
      </c>
      <c r="AF182">
        <v>3.6051096610000002</v>
      </c>
      <c r="AG182">
        <v>3.5090016629999998</v>
      </c>
      <c r="AH182">
        <v>3.4098968809999999</v>
      </c>
      <c r="AI182">
        <v>3.2942688950000001</v>
      </c>
      <c r="AJ182">
        <v>3.1482071089999999</v>
      </c>
      <c r="AK182">
        <v>2.9750351959999999</v>
      </c>
      <c r="AL182">
        <v>2.7727224270000002</v>
      </c>
      <c r="AM182">
        <v>2.5384238579999998</v>
      </c>
      <c r="AN182">
        <v>2.429689701</v>
      </c>
      <c r="AO182">
        <v>2.2956320250000002</v>
      </c>
      <c r="AP182">
        <v>2.1372460499999999</v>
      </c>
      <c r="AQ182">
        <v>1.951935355</v>
      </c>
      <c r="AR182">
        <v>1.724407335</v>
      </c>
      <c r="AS182">
        <v>1.6879558320000001</v>
      </c>
      <c r="AT182">
        <v>1.65114212</v>
      </c>
      <c r="AU182">
        <v>1.6080789</v>
      </c>
      <c r="AV182">
        <v>1.558789269</v>
      </c>
      <c r="AW182">
        <v>1.5053375579999999</v>
      </c>
    </row>
    <row r="183" spans="2:49" x14ac:dyDescent="0.25">
      <c r="B183" t="s">
        <v>282</v>
      </c>
      <c r="C183">
        <v>600391.80946004903</v>
      </c>
      <c r="D183">
        <v>610031.29416316305</v>
      </c>
      <c r="E183">
        <v>620076.74470000004</v>
      </c>
      <c r="F183">
        <v>634853.61510000005</v>
      </c>
      <c r="G183">
        <v>605762.5281</v>
      </c>
      <c r="H183">
        <v>588933.22580000001</v>
      </c>
      <c r="I183">
        <v>603589.00580000004</v>
      </c>
      <c r="J183">
        <v>587123.83860000002</v>
      </c>
      <c r="K183">
        <v>557212.23419999995</v>
      </c>
      <c r="L183">
        <v>559701.36910000001</v>
      </c>
      <c r="M183">
        <v>568698.94960000005</v>
      </c>
      <c r="N183">
        <v>596429.19319999998</v>
      </c>
      <c r="O183">
        <v>636712.76549999998</v>
      </c>
      <c r="P183">
        <v>662041.03359999997</v>
      </c>
      <c r="Q183">
        <v>627875.72970000003</v>
      </c>
      <c r="R183">
        <v>643186.7463</v>
      </c>
      <c r="S183">
        <v>638817.70070000004</v>
      </c>
      <c r="T183">
        <v>643089.12699999998</v>
      </c>
      <c r="U183">
        <v>651002.29009999998</v>
      </c>
      <c r="V183">
        <v>662026.12329999998</v>
      </c>
      <c r="W183">
        <v>693340.23479999998</v>
      </c>
      <c r="X183">
        <v>708942.42610000004</v>
      </c>
      <c r="Y183">
        <v>711609.02910000004</v>
      </c>
      <c r="Z183">
        <v>721159.06129999994</v>
      </c>
      <c r="AA183">
        <v>734951.26639999996</v>
      </c>
      <c r="AB183">
        <v>735189.63040000002</v>
      </c>
      <c r="AC183">
        <v>730541.9719</v>
      </c>
      <c r="AD183">
        <v>722421.11159999995</v>
      </c>
      <c r="AE183">
        <v>715443.39740000002</v>
      </c>
      <c r="AF183">
        <v>707231.35089999996</v>
      </c>
      <c r="AG183">
        <v>703546.23510000005</v>
      </c>
      <c r="AH183">
        <v>702362.51520000002</v>
      </c>
      <c r="AI183">
        <v>699893.9155</v>
      </c>
      <c r="AJ183">
        <v>692155.92260000005</v>
      </c>
      <c r="AK183">
        <v>677098.64469999995</v>
      </c>
      <c r="AL183">
        <v>654200.4584</v>
      </c>
      <c r="AM183">
        <v>620483.46329999994</v>
      </c>
      <c r="AN183">
        <v>609047.84310000006</v>
      </c>
      <c r="AO183">
        <v>588880.38390000002</v>
      </c>
      <c r="AP183">
        <v>561205.62190000003</v>
      </c>
      <c r="AQ183">
        <v>525077.31830000004</v>
      </c>
      <c r="AR183">
        <v>478157.57290000003</v>
      </c>
      <c r="AS183">
        <v>479754.11</v>
      </c>
      <c r="AT183">
        <v>478582.0183</v>
      </c>
      <c r="AU183">
        <v>475231.11599999998</v>
      </c>
      <c r="AV183">
        <v>469795.78019999998</v>
      </c>
      <c r="AW183">
        <v>461855.44520000002</v>
      </c>
    </row>
    <row r="184" spans="2:49" x14ac:dyDescent="0.25">
      <c r="B184" t="s">
        <v>283</v>
      </c>
      <c r="C184">
        <v>2139866.37253871</v>
      </c>
      <c r="D184">
        <v>2174222.6193092102</v>
      </c>
      <c r="E184">
        <v>2197623.409</v>
      </c>
      <c r="F184">
        <v>2183234.6609999998</v>
      </c>
      <c r="G184">
        <v>2173472.9070000001</v>
      </c>
      <c r="H184">
        <v>2169560.321</v>
      </c>
      <c r="I184">
        <v>2173628.307</v>
      </c>
      <c r="J184">
        <v>2185879.8870000001</v>
      </c>
      <c r="K184">
        <v>2186609.1490000002</v>
      </c>
      <c r="L184">
        <v>2183238.5860000001</v>
      </c>
      <c r="M184">
        <v>2196143.415</v>
      </c>
      <c r="N184">
        <v>2174148.8149999999</v>
      </c>
      <c r="O184">
        <v>2202605.747</v>
      </c>
      <c r="P184">
        <v>2222240.733</v>
      </c>
      <c r="Q184">
        <v>2249246.9040000001</v>
      </c>
      <c r="R184">
        <v>2271647.39</v>
      </c>
      <c r="S184">
        <v>2241543.5129999998</v>
      </c>
      <c r="T184">
        <v>2203970.7000000002</v>
      </c>
      <c r="U184">
        <v>2184852.96</v>
      </c>
      <c r="V184">
        <v>2175436.1460000002</v>
      </c>
      <c r="W184">
        <v>2161692.852</v>
      </c>
      <c r="X184">
        <v>2124213.3220000002</v>
      </c>
      <c r="Y184">
        <v>2059799.189</v>
      </c>
      <c r="Z184">
        <v>2007276.3160000001</v>
      </c>
      <c r="AA184">
        <v>1959039.0209999999</v>
      </c>
      <c r="AB184">
        <v>1911223.23</v>
      </c>
      <c r="AC184">
        <v>1862908.9169999999</v>
      </c>
      <c r="AD184">
        <v>1743919.791</v>
      </c>
      <c r="AE184">
        <v>1624377.534</v>
      </c>
      <c r="AF184">
        <v>1503921.747</v>
      </c>
      <c r="AG184">
        <v>1383174.57</v>
      </c>
      <c r="AH184">
        <v>1261753.865</v>
      </c>
      <c r="AI184">
        <v>1129941.8030000001</v>
      </c>
      <c r="AJ184">
        <v>997458.63280000002</v>
      </c>
      <c r="AK184">
        <v>865005.2317</v>
      </c>
      <c r="AL184">
        <v>734778.27740000002</v>
      </c>
      <c r="AM184">
        <v>605614.04720000003</v>
      </c>
      <c r="AN184">
        <v>524623.14690000005</v>
      </c>
      <c r="AO184">
        <v>445028.48349999997</v>
      </c>
      <c r="AP184">
        <v>367252.8824</v>
      </c>
      <c r="AQ184">
        <v>291928.32890000002</v>
      </c>
      <c r="AR184">
        <v>220292.94349999999</v>
      </c>
      <c r="AS184">
        <v>189777.33059999999</v>
      </c>
      <c r="AT184">
        <v>159706.94330000001</v>
      </c>
      <c r="AU184">
        <v>130237.3311</v>
      </c>
      <c r="AV184">
        <v>101561.0778</v>
      </c>
      <c r="AW184">
        <v>73733.688330000004</v>
      </c>
    </row>
    <row r="185" spans="2:49" x14ac:dyDescent="0.25">
      <c r="B185" t="s">
        <v>284</v>
      </c>
      <c r="C185">
        <v>48247577.676067904</v>
      </c>
      <c r="D185">
        <v>49022208.141778298</v>
      </c>
      <c r="E185">
        <v>49829417.740000002</v>
      </c>
      <c r="F185">
        <v>49477913</v>
      </c>
      <c r="G185">
        <v>48471022.149999999</v>
      </c>
      <c r="H185">
        <v>46731509.560000002</v>
      </c>
      <c r="I185">
        <v>46297367.859999999</v>
      </c>
      <c r="J185">
        <v>45950163.18</v>
      </c>
      <c r="K185">
        <v>45345706.990000002</v>
      </c>
      <c r="L185">
        <v>44475727.869999997</v>
      </c>
      <c r="M185">
        <v>43980008.479999997</v>
      </c>
      <c r="N185">
        <v>43418252.119999997</v>
      </c>
      <c r="O185">
        <v>43347456.369999997</v>
      </c>
      <c r="P185">
        <v>43494442.82</v>
      </c>
      <c r="Q185">
        <v>42878529.399999999</v>
      </c>
      <c r="R185">
        <v>42301763.57</v>
      </c>
      <c r="S185">
        <v>41827534.869999997</v>
      </c>
      <c r="T185">
        <v>42093851.619999997</v>
      </c>
      <c r="U185">
        <v>42043947.310000002</v>
      </c>
      <c r="V185">
        <v>42097523.890000001</v>
      </c>
      <c r="W185">
        <v>41921752.909999996</v>
      </c>
      <c r="X185">
        <v>41245105.369999997</v>
      </c>
      <c r="Y185">
        <v>40221286.859999999</v>
      </c>
      <c r="Z185">
        <v>39200063.509999998</v>
      </c>
      <c r="AA185">
        <v>38167486.439999998</v>
      </c>
      <c r="AB185">
        <v>36986916.189999998</v>
      </c>
      <c r="AC185">
        <v>35764203.049999997</v>
      </c>
      <c r="AD185">
        <v>33649864.280000001</v>
      </c>
      <c r="AE185">
        <v>31494522.440000001</v>
      </c>
      <c r="AF185">
        <v>29359709.98</v>
      </c>
      <c r="AG185">
        <v>27233116.52</v>
      </c>
      <c r="AH185">
        <v>25097781.690000001</v>
      </c>
      <c r="AI185">
        <v>22658220.800000001</v>
      </c>
      <c r="AJ185">
        <v>20206379.16</v>
      </c>
      <c r="AK185">
        <v>17753935.800000001</v>
      </c>
      <c r="AL185">
        <v>15325145.32</v>
      </c>
      <c r="AM185">
        <v>12877547.800000001</v>
      </c>
      <c r="AN185">
        <v>11578306.380000001</v>
      </c>
      <c r="AO185">
        <v>10272636.720000001</v>
      </c>
      <c r="AP185">
        <v>8951750.8440000005</v>
      </c>
      <c r="AQ185">
        <v>7607534.8779999996</v>
      </c>
      <c r="AR185">
        <v>6230204.8499999996</v>
      </c>
      <c r="AS185">
        <v>5909637.7060000002</v>
      </c>
      <c r="AT185">
        <v>5590111.4009999996</v>
      </c>
      <c r="AU185">
        <v>5262124.8499999996</v>
      </c>
      <c r="AV185">
        <v>4922911.8839999996</v>
      </c>
      <c r="AW185">
        <v>4531250.4539999999</v>
      </c>
    </row>
    <row r="186" spans="2:49" x14ac:dyDescent="0.25">
      <c r="B186" t="s">
        <v>285</v>
      </c>
      <c r="C186">
        <v>9181601.5739378203</v>
      </c>
      <c r="D186">
        <v>9329015.1570805702</v>
      </c>
      <c r="E186">
        <v>9482637.0470000003</v>
      </c>
      <c r="F186">
        <v>10563817.050000001</v>
      </c>
      <c r="G186">
        <v>8751126.0539999995</v>
      </c>
      <c r="H186">
        <v>6156057.2000000002</v>
      </c>
      <c r="I186">
        <v>7210419.8200000003</v>
      </c>
      <c r="J186">
        <v>5539025.3990000002</v>
      </c>
      <c r="K186">
        <v>6375388.8109999998</v>
      </c>
      <c r="L186">
        <v>5556019.3959999997</v>
      </c>
      <c r="M186">
        <v>5476888.0149999997</v>
      </c>
      <c r="N186">
        <v>5488489.0599999996</v>
      </c>
      <c r="O186">
        <v>4980579.74</v>
      </c>
      <c r="P186">
        <v>5352462.5930000003</v>
      </c>
      <c r="Q186">
        <v>5356798.7429999998</v>
      </c>
      <c r="R186">
        <v>5443272.5</v>
      </c>
      <c r="S186">
        <v>5389701.7790000001</v>
      </c>
      <c r="T186">
        <v>5288824.3430000003</v>
      </c>
      <c r="U186">
        <v>5288234.92</v>
      </c>
      <c r="V186">
        <v>5304582.5420000004</v>
      </c>
      <c r="W186">
        <v>5281979.5240000002</v>
      </c>
      <c r="X186">
        <v>5235672.2019999996</v>
      </c>
      <c r="Y186">
        <v>5214051.3420000002</v>
      </c>
      <c r="Z186">
        <v>5206693.7379999999</v>
      </c>
      <c r="AA186">
        <v>5208346.4869999997</v>
      </c>
      <c r="AB186">
        <v>5166174.8049999997</v>
      </c>
      <c r="AC186">
        <v>5098699.5140000004</v>
      </c>
      <c r="AD186">
        <v>4979978.1050000004</v>
      </c>
      <c r="AE186">
        <v>4858137.2659999998</v>
      </c>
      <c r="AF186">
        <v>4733226.2230000002</v>
      </c>
      <c r="AG186">
        <v>4605026.4359999998</v>
      </c>
      <c r="AH186">
        <v>4468213.0990000004</v>
      </c>
      <c r="AI186">
        <v>4316231.2240000004</v>
      </c>
      <c r="AJ186">
        <v>4144816.017</v>
      </c>
      <c r="AK186">
        <v>3946005.5290000001</v>
      </c>
      <c r="AL186">
        <v>3716740.6430000002</v>
      </c>
      <c r="AM186">
        <v>3436471.1230000001</v>
      </c>
      <c r="AN186">
        <v>3313882.1549999998</v>
      </c>
      <c r="AO186">
        <v>3157125.625</v>
      </c>
      <c r="AP186">
        <v>2963543.594</v>
      </c>
      <c r="AQ186">
        <v>2726683.0180000002</v>
      </c>
      <c r="AR186">
        <v>2435009.3870000001</v>
      </c>
      <c r="AS186">
        <v>2410141.0460000001</v>
      </c>
      <c r="AT186">
        <v>2375978.58</v>
      </c>
      <c r="AU186">
        <v>2331588.5759999999</v>
      </c>
      <c r="AV186">
        <v>2276339.202</v>
      </c>
      <c r="AW186">
        <v>2208412.9389999998</v>
      </c>
    </row>
    <row r="187" spans="2:49" x14ac:dyDescent="0.25">
      <c r="B187" t="s">
        <v>286</v>
      </c>
      <c r="C187">
        <v>2568505.4482754301</v>
      </c>
      <c r="D187">
        <v>2609743.6340541099</v>
      </c>
      <c r="E187">
        <v>2652718.5619999999</v>
      </c>
      <c r="F187">
        <v>2748362.3280000002</v>
      </c>
      <c r="G187">
        <v>2733901.2340000002</v>
      </c>
      <c r="H187">
        <v>2228957.719</v>
      </c>
      <c r="I187">
        <v>2300979.2889999999</v>
      </c>
      <c r="J187">
        <v>2414125.7930000001</v>
      </c>
      <c r="K187">
        <v>2355155.9309999999</v>
      </c>
      <c r="L187">
        <v>2274134.3480000002</v>
      </c>
      <c r="M187">
        <v>2250438.398</v>
      </c>
      <c r="N187">
        <v>2346892.807</v>
      </c>
      <c r="O187">
        <v>2334051.273</v>
      </c>
      <c r="P187">
        <v>2344071.6869999999</v>
      </c>
      <c r="Q187">
        <v>2443825.4210000001</v>
      </c>
      <c r="R187">
        <v>2486273.3259999999</v>
      </c>
      <c r="S187">
        <v>2480094.8569999998</v>
      </c>
      <c r="T187">
        <v>2476275.5950000002</v>
      </c>
      <c r="U187">
        <v>2462637.389</v>
      </c>
      <c r="V187">
        <v>2453341.1009999998</v>
      </c>
      <c r="W187">
        <v>2435724.298</v>
      </c>
      <c r="X187">
        <v>2408049.9380000001</v>
      </c>
      <c r="Y187">
        <v>2389359.89</v>
      </c>
      <c r="Z187">
        <v>2377634.5329999998</v>
      </c>
      <c r="AA187">
        <v>2370184.855</v>
      </c>
      <c r="AB187">
        <v>2367466.659</v>
      </c>
      <c r="AC187">
        <v>2366857.8679999998</v>
      </c>
      <c r="AD187">
        <v>2321346.7250000001</v>
      </c>
      <c r="AE187">
        <v>2270553.6340000001</v>
      </c>
      <c r="AF187">
        <v>2214137.4870000002</v>
      </c>
      <c r="AG187">
        <v>2152262.199</v>
      </c>
      <c r="AH187">
        <v>2083251.334</v>
      </c>
      <c r="AI187">
        <v>2000745.433</v>
      </c>
      <c r="AJ187">
        <v>1905791.648</v>
      </c>
      <c r="AK187">
        <v>1796386.409</v>
      </c>
      <c r="AL187">
        <v>1672698.6880000001</v>
      </c>
      <c r="AM187">
        <v>1526794.051</v>
      </c>
      <c r="AN187">
        <v>1456469.409</v>
      </c>
      <c r="AO187">
        <v>1374444.8489999999</v>
      </c>
      <c r="AP187">
        <v>1278615.19</v>
      </c>
      <c r="AQ187">
        <v>1165645.879</v>
      </c>
      <c r="AR187">
        <v>1030555.6629999999</v>
      </c>
      <c r="AS187">
        <v>1010644.874</v>
      </c>
      <c r="AT187">
        <v>988178.92969999998</v>
      </c>
      <c r="AU187">
        <v>962557.41819999996</v>
      </c>
      <c r="AV187">
        <v>933281.16220000002</v>
      </c>
      <c r="AW187">
        <v>899226.9915</v>
      </c>
    </row>
    <row r="188" spans="2:49" x14ac:dyDescent="0.25">
      <c r="B188" t="s">
        <v>287</v>
      </c>
      <c r="C188">
        <v>12693844.6626458</v>
      </c>
      <c r="D188">
        <v>12897648.444645001</v>
      </c>
      <c r="E188">
        <v>13110035.4</v>
      </c>
      <c r="F188">
        <v>13330483.07</v>
      </c>
      <c r="G188">
        <v>12974930.52</v>
      </c>
      <c r="H188">
        <v>12446584.560000001</v>
      </c>
      <c r="I188">
        <v>12366081.26</v>
      </c>
      <c r="J188">
        <v>11974969.720000001</v>
      </c>
      <c r="K188">
        <v>11403888.33</v>
      </c>
      <c r="L188">
        <v>11047309.41</v>
      </c>
      <c r="M188">
        <v>10950104.279999999</v>
      </c>
      <c r="N188">
        <v>11120325.470000001</v>
      </c>
      <c r="O188">
        <v>10632361.43</v>
      </c>
      <c r="P188">
        <v>9988250.2259999998</v>
      </c>
      <c r="Q188">
        <v>9303849.7019999996</v>
      </c>
      <c r="R188">
        <v>8768279.5130000003</v>
      </c>
      <c r="S188">
        <v>8225972.9359999998</v>
      </c>
      <c r="T188">
        <v>8234153.0729999999</v>
      </c>
      <c r="U188">
        <v>8322311.6880000001</v>
      </c>
      <c r="V188">
        <v>8440280.8210000005</v>
      </c>
      <c r="W188">
        <v>7612809.9299999997</v>
      </c>
      <c r="X188">
        <v>6819763.4009999996</v>
      </c>
      <c r="Y188">
        <v>6165386.4060000004</v>
      </c>
      <c r="Z188">
        <v>5626006.7130000005</v>
      </c>
      <c r="AA188">
        <v>5174902.8540000003</v>
      </c>
      <c r="AB188">
        <v>4792860.6430000002</v>
      </c>
      <c r="AC188">
        <v>4460454.8490000004</v>
      </c>
      <c r="AD188">
        <v>4308444.517</v>
      </c>
      <c r="AE188">
        <v>4186042.8259999999</v>
      </c>
      <c r="AF188">
        <v>4065829.8679999998</v>
      </c>
      <c r="AG188">
        <v>3948014.3760000002</v>
      </c>
      <c r="AH188">
        <v>3823464.6030000001</v>
      </c>
      <c r="AI188">
        <v>3667524.71</v>
      </c>
      <c r="AJ188">
        <v>3486526.486</v>
      </c>
      <c r="AK188">
        <v>3275360.5079999999</v>
      </c>
      <c r="AL188">
        <v>3035511.344</v>
      </c>
      <c r="AM188">
        <v>2756099.1179999998</v>
      </c>
      <c r="AN188">
        <v>2613037.0619999999</v>
      </c>
      <c r="AO188">
        <v>2448980.517</v>
      </c>
      <c r="AP188">
        <v>2260999.3760000002</v>
      </c>
      <c r="AQ188">
        <v>2044304.9380000001</v>
      </c>
      <c r="AR188">
        <v>1791697.6910000001</v>
      </c>
      <c r="AS188">
        <v>1742148.463</v>
      </c>
      <c r="AT188">
        <v>1687727.9240000001</v>
      </c>
      <c r="AU188">
        <v>1628176.4380000001</v>
      </c>
      <c r="AV188">
        <v>1562864.716</v>
      </c>
      <c r="AW188">
        <v>1490894.2290000001</v>
      </c>
    </row>
    <row r="189" spans="2:49" x14ac:dyDescent="0.25">
      <c r="B189" t="s">
        <v>288</v>
      </c>
      <c r="C189">
        <v>1234344.16589374</v>
      </c>
      <c r="D189">
        <v>1254161.9607370901</v>
      </c>
      <c r="E189">
        <v>1274814.3799999999</v>
      </c>
      <c r="F189">
        <v>1262928.8559999999</v>
      </c>
      <c r="G189">
        <v>1206977.024</v>
      </c>
      <c r="H189">
        <v>1220549.9410000001</v>
      </c>
      <c r="I189">
        <v>1168676.179</v>
      </c>
      <c r="J189">
        <v>1100785.0549999999</v>
      </c>
      <c r="K189">
        <v>1039266.603</v>
      </c>
      <c r="L189">
        <v>1002837.385</v>
      </c>
      <c r="M189">
        <v>978933.80379999999</v>
      </c>
      <c r="N189">
        <v>981979.99210000003</v>
      </c>
      <c r="O189">
        <v>930623.45389999996</v>
      </c>
      <c r="P189">
        <v>860027.68629999994</v>
      </c>
      <c r="Q189">
        <v>785842.24349999998</v>
      </c>
      <c r="R189">
        <v>730622.43859999999</v>
      </c>
      <c r="S189">
        <v>676524.18889999995</v>
      </c>
      <c r="T189">
        <v>679877.11679999996</v>
      </c>
      <c r="U189">
        <v>694470.94680000003</v>
      </c>
      <c r="V189">
        <v>713531.80839999998</v>
      </c>
      <c r="W189">
        <v>609289.48049999995</v>
      </c>
      <c r="X189">
        <v>515877.76370000001</v>
      </c>
      <c r="Y189">
        <v>445221.6189</v>
      </c>
      <c r="Z189">
        <v>391543.89669999998</v>
      </c>
      <c r="AA189">
        <v>349725.78220000002</v>
      </c>
      <c r="AB189">
        <v>316555.701</v>
      </c>
      <c r="AC189">
        <v>289280.15580000001</v>
      </c>
      <c r="AD189">
        <v>278389.84539999999</v>
      </c>
      <c r="AE189">
        <v>271004.35830000002</v>
      </c>
      <c r="AF189">
        <v>264265.98499999999</v>
      </c>
      <c r="AG189">
        <v>257978.0815</v>
      </c>
      <c r="AH189">
        <v>251338.40460000001</v>
      </c>
      <c r="AI189">
        <v>242461.6354</v>
      </c>
      <c r="AJ189">
        <v>231754.39420000001</v>
      </c>
      <c r="AK189">
        <v>218831.2316</v>
      </c>
      <c r="AL189">
        <v>203768.77970000001</v>
      </c>
      <c r="AM189">
        <v>185915.7261</v>
      </c>
      <c r="AN189">
        <v>177090.79889999999</v>
      </c>
      <c r="AO189">
        <v>166676.36309999999</v>
      </c>
      <c r="AP189">
        <v>154492.94500000001</v>
      </c>
      <c r="AQ189">
        <v>140219.75390000001</v>
      </c>
      <c r="AR189">
        <v>123354.2647</v>
      </c>
      <c r="AS189">
        <v>120347.0711</v>
      </c>
      <c r="AT189">
        <v>116951.16680000001</v>
      </c>
      <c r="AU189">
        <v>113159.1174</v>
      </c>
      <c r="AV189">
        <v>108931.3944</v>
      </c>
      <c r="AW189">
        <v>104208.73119999999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16828458.440000001</v>
      </c>
      <c r="G190">
        <v>16204905.43</v>
      </c>
      <c r="H190">
        <v>15617833.289999999</v>
      </c>
      <c r="I190">
        <v>15590034.15</v>
      </c>
      <c r="J190">
        <v>13729872.02</v>
      </c>
      <c r="K190">
        <v>11935614.49</v>
      </c>
      <c r="L190">
        <v>10429076.529999999</v>
      </c>
      <c r="M190">
        <v>9287778.0010000002</v>
      </c>
      <c r="N190">
        <v>8350560.2400000002</v>
      </c>
      <c r="O190">
        <v>7664254.5530000003</v>
      </c>
      <c r="P190">
        <v>6946274.7980000004</v>
      </c>
      <c r="Q190">
        <v>6142598.3190000001</v>
      </c>
      <c r="R190">
        <v>5450895.0480000004</v>
      </c>
      <c r="S190">
        <v>4753613.0820000004</v>
      </c>
      <c r="T190">
        <v>6331865.4819999998</v>
      </c>
      <c r="U190">
        <v>7875105.2970000003</v>
      </c>
      <c r="V190">
        <v>9404009.0580000002</v>
      </c>
      <c r="W190">
        <v>8906740.3029999901</v>
      </c>
      <c r="X190">
        <v>8936035.0649999995</v>
      </c>
      <c r="Y190">
        <v>8675546.727</v>
      </c>
      <c r="Z190">
        <v>8410482.5950000007</v>
      </c>
      <c r="AA190">
        <v>8151659.1710000001</v>
      </c>
      <c r="AB190">
        <v>7907405.6809999999</v>
      </c>
      <c r="AC190">
        <v>7660407.8229999999</v>
      </c>
      <c r="AD190">
        <v>7571197.7960000001</v>
      </c>
      <c r="AE190">
        <v>7459383.449</v>
      </c>
      <c r="AF190">
        <v>7025813.9129999997</v>
      </c>
      <c r="AG190">
        <v>6886230.6279999996</v>
      </c>
      <c r="AH190">
        <v>6723326.0769999996</v>
      </c>
      <c r="AI190">
        <v>6674373.8030000003</v>
      </c>
      <c r="AJ190">
        <v>6544043.477</v>
      </c>
      <c r="AK190">
        <v>6324986.6940000001</v>
      </c>
      <c r="AL190">
        <v>6315975.6639999999</v>
      </c>
      <c r="AM190">
        <v>6123268.2479999997</v>
      </c>
      <c r="AN190">
        <v>6169141.4550000001</v>
      </c>
      <c r="AO190">
        <v>6110780.8030000003</v>
      </c>
      <c r="AP190">
        <v>5937139.8030000003</v>
      </c>
      <c r="AQ190">
        <v>5628930.1509999996</v>
      </c>
      <c r="AR190">
        <v>5150534.0650000004</v>
      </c>
      <c r="AS190">
        <v>4697044.2379999999</v>
      </c>
      <c r="AT190">
        <v>4261144.7450000001</v>
      </c>
      <c r="AU190">
        <v>3840602.7149999999</v>
      </c>
      <c r="AV190">
        <v>3434881.3390000002</v>
      </c>
      <c r="AW190">
        <v>3039249.787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4281326.0860000001</v>
      </c>
      <c r="G191">
        <v>4106331.6320000002</v>
      </c>
      <c r="H191">
        <v>3702124.781</v>
      </c>
      <c r="I191">
        <v>3545645.202</v>
      </c>
      <c r="J191">
        <v>3432922.3369999998</v>
      </c>
      <c r="K191">
        <v>3284113.986</v>
      </c>
      <c r="L191">
        <v>3089313.1090000002</v>
      </c>
      <c r="M191">
        <v>2896627.4309999999</v>
      </c>
      <c r="N191">
        <v>2683994.5240000002</v>
      </c>
      <c r="O191">
        <v>2372208.4950000001</v>
      </c>
      <c r="P191">
        <v>2106156.9559999998</v>
      </c>
      <c r="Q191">
        <v>1849925.8030000001</v>
      </c>
      <c r="R191">
        <v>1549081.4310000001</v>
      </c>
      <c r="S191">
        <v>1245860.436</v>
      </c>
      <c r="T191">
        <v>1858833.7520000001</v>
      </c>
      <c r="U191">
        <v>2518349.298</v>
      </c>
      <c r="V191">
        <v>3119380.9679999999</v>
      </c>
      <c r="W191">
        <v>1621773.101</v>
      </c>
      <c r="X191">
        <v>1007806.091</v>
      </c>
      <c r="Y191">
        <v>756497.46519999998</v>
      </c>
      <c r="Z191">
        <v>528408.27179999999</v>
      </c>
      <c r="AA191">
        <v>304587.10369999998</v>
      </c>
      <c r="AB191">
        <v>257456.90909999999</v>
      </c>
      <c r="AC191">
        <v>223729.08809999999</v>
      </c>
      <c r="AD191">
        <v>214438.86249999999</v>
      </c>
      <c r="AE191">
        <v>207496.9454</v>
      </c>
      <c r="AF191">
        <v>200584.81349999999</v>
      </c>
      <c r="AG191">
        <v>185207.7928</v>
      </c>
      <c r="AH191">
        <v>168583.57060000001</v>
      </c>
      <c r="AI191">
        <v>132069.7317</v>
      </c>
      <c r="AJ191">
        <v>96355.153080000004</v>
      </c>
      <c r="AK191">
        <v>63466.400249999999</v>
      </c>
      <c r="AL191">
        <v>60507.734149999997</v>
      </c>
      <c r="AM191">
        <v>58596.866349999997</v>
      </c>
      <c r="AN191">
        <v>54526.91964</v>
      </c>
      <c r="AO191">
        <v>49747.383759999997</v>
      </c>
      <c r="AP191">
        <v>44662.262609999998</v>
      </c>
      <c r="AQ191">
        <v>39243.694309999999</v>
      </c>
      <c r="AR191">
        <v>33388.77246</v>
      </c>
      <c r="AS191">
        <v>32630.633519999999</v>
      </c>
      <c r="AT191">
        <v>31926.387139999999</v>
      </c>
      <c r="AU191">
        <v>31139.740259999999</v>
      </c>
      <c r="AV191">
        <v>30234.516640000002</v>
      </c>
      <c r="AW191">
        <v>29154.491429999998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4281326.0860000001</v>
      </c>
      <c r="G192">
        <v>4106331.6320000002</v>
      </c>
      <c r="H192">
        <v>3702124.781</v>
      </c>
      <c r="I192">
        <v>3545645.202</v>
      </c>
      <c r="J192">
        <v>3432922.3369999998</v>
      </c>
      <c r="K192">
        <v>3284113.986</v>
      </c>
      <c r="L192">
        <v>3089313.1090000002</v>
      </c>
      <c r="M192">
        <v>2896627.4309999999</v>
      </c>
      <c r="N192">
        <v>2683994.5240000002</v>
      </c>
      <c r="O192">
        <v>2372208.4950000001</v>
      </c>
      <c r="P192">
        <v>2106156.9559999998</v>
      </c>
      <c r="Q192">
        <v>1849925.8030000001</v>
      </c>
      <c r="R192">
        <v>1549081.4310000001</v>
      </c>
      <c r="S192">
        <v>1245860.436</v>
      </c>
      <c r="T192">
        <v>1858833.7520000001</v>
      </c>
      <c r="U192">
        <v>2518349.298</v>
      </c>
      <c r="V192">
        <v>3119380.9679999999</v>
      </c>
      <c r="W192">
        <v>1621773.101</v>
      </c>
      <c r="X192">
        <v>1007806.091</v>
      </c>
      <c r="Y192">
        <v>756497.46519999998</v>
      </c>
      <c r="Z192">
        <v>528408.27179999999</v>
      </c>
      <c r="AA192">
        <v>304587.10369999998</v>
      </c>
      <c r="AB192">
        <v>257456.90909999999</v>
      </c>
      <c r="AC192">
        <v>223729.08809999999</v>
      </c>
      <c r="AD192">
        <v>214438.86249999999</v>
      </c>
      <c r="AE192">
        <v>207496.9454</v>
      </c>
      <c r="AF192">
        <v>200584.81349999999</v>
      </c>
      <c r="AG192">
        <v>185207.7928</v>
      </c>
      <c r="AH192">
        <v>168583.57060000001</v>
      </c>
      <c r="AI192">
        <v>132069.7317</v>
      </c>
      <c r="AJ192">
        <v>96355.153080000004</v>
      </c>
      <c r="AK192">
        <v>63466.400249999999</v>
      </c>
      <c r="AL192">
        <v>60507.734149999997</v>
      </c>
      <c r="AM192">
        <v>58596.866349999997</v>
      </c>
      <c r="AN192">
        <v>54526.91964</v>
      </c>
      <c r="AO192">
        <v>49747.383759999997</v>
      </c>
      <c r="AP192">
        <v>44662.262609999998</v>
      </c>
      <c r="AQ192">
        <v>39243.694309999999</v>
      </c>
      <c r="AR192">
        <v>33388.77246</v>
      </c>
      <c r="AS192">
        <v>32630.633519999999</v>
      </c>
      <c r="AT192">
        <v>31926.387139999999</v>
      </c>
      <c r="AU192">
        <v>31139.740259999999</v>
      </c>
      <c r="AV192">
        <v>30234.516640000002</v>
      </c>
      <c r="AW192">
        <v>29154.491429999998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8363835.7719999999</v>
      </c>
      <c r="G193">
        <v>8258749.1449999996</v>
      </c>
      <c r="H193">
        <v>7669403.5300000003</v>
      </c>
      <c r="I193">
        <v>7565858.4019999998</v>
      </c>
      <c r="J193">
        <v>7545027.0310000004</v>
      </c>
      <c r="K193">
        <v>7434129.6210000003</v>
      </c>
      <c r="L193">
        <v>7202309.5190000003</v>
      </c>
      <c r="M193">
        <v>6954805.7079999996</v>
      </c>
      <c r="N193">
        <v>6636553.6330000004</v>
      </c>
      <c r="O193">
        <v>7019232.523</v>
      </c>
      <c r="P193">
        <v>7634066.9730000002</v>
      </c>
      <c r="Q193">
        <v>8361244.6859999998</v>
      </c>
      <c r="R193">
        <v>8952947.3829999994</v>
      </c>
      <c r="S193">
        <v>9573846.8640000001</v>
      </c>
      <c r="T193">
        <v>7364092.6859999998</v>
      </c>
      <c r="U193">
        <v>5040786.2110000001</v>
      </c>
      <c r="V193">
        <v>2895581.6269999999</v>
      </c>
      <c r="W193">
        <v>6937872.199</v>
      </c>
      <c r="X193">
        <v>7881707.2079999996</v>
      </c>
      <c r="Y193">
        <v>7487225.2599999998</v>
      </c>
      <c r="Z193">
        <v>6914854.2039999999</v>
      </c>
      <c r="AA193">
        <v>6322913.0959999999</v>
      </c>
      <c r="AB193">
        <v>5769199.7630000003</v>
      </c>
      <c r="AC193">
        <v>5239802.4919999996</v>
      </c>
      <c r="AD193">
        <v>4689455.3059999999</v>
      </c>
      <c r="AE193">
        <v>4165913.2540000002</v>
      </c>
      <c r="AF193">
        <v>3676319.6979999999</v>
      </c>
      <c r="AG193">
        <v>3111953.3280000002</v>
      </c>
      <c r="AH193">
        <v>2588600.7859999998</v>
      </c>
      <c r="AI193">
        <v>1955166.0149999999</v>
      </c>
      <c r="AJ193">
        <v>1391355.385</v>
      </c>
      <c r="AK193">
        <v>906500.95409999997</v>
      </c>
      <c r="AL193">
        <v>518640.98080000002</v>
      </c>
      <c r="AM193">
        <v>193462.916</v>
      </c>
      <c r="AN193">
        <v>171967.7402</v>
      </c>
      <c r="AO193">
        <v>165188.61110000001</v>
      </c>
      <c r="AP193">
        <v>157858.81469999999</v>
      </c>
      <c r="AQ193">
        <v>148466.40900000001</v>
      </c>
      <c r="AR193">
        <v>136793.97500000001</v>
      </c>
      <c r="AS193">
        <v>116109.2319</v>
      </c>
      <c r="AT193">
        <v>92953.836859999996</v>
      </c>
      <c r="AU193">
        <v>67379.88291</v>
      </c>
      <c r="AV193">
        <v>39338.315170000002</v>
      </c>
      <c r="AW193">
        <v>8771.6636909999997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19584880.239999998</v>
      </c>
      <c r="G194">
        <v>18331937.859999999</v>
      </c>
      <c r="H194">
        <v>16125212.369999999</v>
      </c>
      <c r="I194">
        <v>15067757.130000001</v>
      </c>
      <c r="J194">
        <v>14233961.25</v>
      </c>
      <c r="K194">
        <v>13286119.59</v>
      </c>
      <c r="L194">
        <v>12194635.23</v>
      </c>
      <c r="M194">
        <v>11156665.52</v>
      </c>
      <c r="N194">
        <v>10087079.17</v>
      </c>
      <c r="O194">
        <v>8612325.6689999998</v>
      </c>
      <c r="P194">
        <v>7298729.875</v>
      </c>
      <c r="Q194">
        <v>5999399.5499999998</v>
      </c>
      <c r="R194">
        <v>4535452.0279999999</v>
      </c>
      <c r="S194">
        <v>3048662.648</v>
      </c>
      <c r="T194">
        <v>2398306.5410000002</v>
      </c>
      <c r="U194">
        <v>1842964.277</v>
      </c>
      <c r="V194">
        <v>1332337.8600000001</v>
      </c>
      <c r="W194">
        <v>1654639.9850000001</v>
      </c>
      <c r="X194">
        <v>762033.44</v>
      </c>
      <c r="Y194">
        <v>561380.10679999995</v>
      </c>
      <c r="Z194">
        <v>399511.63640000002</v>
      </c>
      <c r="AA194">
        <v>241004.4325</v>
      </c>
      <c r="AB194">
        <v>226765.50459999999</v>
      </c>
      <c r="AC194">
        <v>223484.55009999999</v>
      </c>
      <c r="AD194">
        <v>189825.5288</v>
      </c>
      <c r="AE194">
        <v>153020.67069999999</v>
      </c>
      <c r="AF194">
        <v>115855.53389999999</v>
      </c>
      <c r="AG194">
        <v>108158.27619999999</v>
      </c>
      <c r="AH194">
        <v>102692.6225</v>
      </c>
      <c r="AI194">
        <v>101488.35370000001</v>
      </c>
      <c r="AJ194">
        <v>100862.95480000001</v>
      </c>
      <c r="AK194">
        <v>100397.1688</v>
      </c>
      <c r="AL194">
        <v>100029.28049999999</v>
      </c>
      <c r="AM194">
        <v>99705.035300000003</v>
      </c>
      <c r="AN194">
        <v>99683.680229999998</v>
      </c>
      <c r="AO194">
        <v>99748.182320000007</v>
      </c>
      <c r="AP194">
        <v>99843.738370000006</v>
      </c>
      <c r="AQ194">
        <v>99961.197020000007</v>
      </c>
      <c r="AR194">
        <v>100067.6568</v>
      </c>
      <c r="AS194">
        <v>100280.4911</v>
      </c>
      <c r="AT194">
        <v>100569.6289</v>
      </c>
      <c r="AU194">
        <v>100888.1363</v>
      </c>
      <c r="AV194">
        <v>101221.4534</v>
      </c>
      <c r="AW194">
        <v>101470.11320000001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470409.28869999998</v>
      </c>
      <c r="G195">
        <v>450361.96620000002</v>
      </c>
      <c r="H195">
        <v>420927.29560000001</v>
      </c>
      <c r="I195">
        <v>417850.02549999999</v>
      </c>
      <c r="J195">
        <v>427469.16200000001</v>
      </c>
      <c r="K195">
        <v>423023.6557</v>
      </c>
      <c r="L195">
        <v>422136.7328</v>
      </c>
      <c r="M195">
        <v>426973.2806</v>
      </c>
      <c r="N195">
        <v>434508.61859999999</v>
      </c>
      <c r="O195">
        <v>404602.77149999997</v>
      </c>
      <c r="P195">
        <v>374395.44449999998</v>
      </c>
      <c r="Q195">
        <v>334608.7415</v>
      </c>
      <c r="R195">
        <v>295609.1654</v>
      </c>
      <c r="S195">
        <v>259669.0864</v>
      </c>
      <c r="T195">
        <v>241746.334</v>
      </c>
      <c r="U195">
        <v>226923.06090000001</v>
      </c>
      <c r="V195">
        <v>213229.47899999999</v>
      </c>
      <c r="W195">
        <v>185309.16089999999</v>
      </c>
      <c r="X195">
        <v>177005.73190000001</v>
      </c>
      <c r="Y195">
        <v>164907.1954</v>
      </c>
      <c r="Z195">
        <v>154587.4693</v>
      </c>
      <c r="AA195">
        <v>145270.7647</v>
      </c>
      <c r="AB195">
        <v>137226.07870000001</v>
      </c>
      <c r="AC195">
        <v>129113.7236</v>
      </c>
      <c r="AD195">
        <v>122558.97100000001</v>
      </c>
      <c r="AE195">
        <v>115785.43610000001</v>
      </c>
      <c r="AF195">
        <v>106212.9363</v>
      </c>
      <c r="AG195">
        <v>100258.1991</v>
      </c>
      <c r="AH195">
        <v>94674.777709999995</v>
      </c>
      <c r="AI195">
        <v>88191.231769999999</v>
      </c>
      <c r="AJ195">
        <v>81521.290630000003</v>
      </c>
      <c r="AK195">
        <v>74704.315270000006</v>
      </c>
      <c r="AL195">
        <v>68844.091990000001</v>
      </c>
      <c r="AM195">
        <v>62763.389519999997</v>
      </c>
      <c r="AN195">
        <v>58252.79666</v>
      </c>
      <c r="AO195">
        <v>53619.394319999999</v>
      </c>
      <c r="AP195">
        <v>48834.85699</v>
      </c>
      <c r="AQ195">
        <v>43889.03757</v>
      </c>
      <c r="AR195">
        <v>38762.397109999998</v>
      </c>
      <c r="AS195">
        <v>25030.166120000002</v>
      </c>
      <c r="AT195">
        <v>14329.31761</v>
      </c>
      <c r="AU195">
        <v>6612.8857870000002</v>
      </c>
      <c r="AV195">
        <v>1846.4850630000001</v>
      </c>
      <c r="AW195">
        <v>57.271855479999999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765921.99250000005</v>
      </c>
      <c r="G196">
        <v>727391.84010000003</v>
      </c>
      <c r="H196">
        <v>689747.04610000004</v>
      </c>
      <c r="I196">
        <v>701670.41489999997</v>
      </c>
      <c r="J196">
        <v>674248.02599999995</v>
      </c>
      <c r="K196">
        <v>646818.18299999996</v>
      </c>
      <c r="L196">
        <v>594810.01199999999</v>
      </c>
      <c r="M196">
        <v>586494.92969999998</v>
      </c>
      <c r="N196">
        <v>550462.12</v>
      </c>
      <c r="O196">
        <v>526050.85930000001</v>
      </c>
      <c r="P196">
        <v>531497.27560000005</v>
      </c>
      <c r="Q196">
        <v>518454.0062</v>
      </c>
      <c r="R196">
        <v>503655.51360000001</v>
      </c>
      <c r="S196">
        <v>497691.14360000001</v>
      </c>
      <c r="T196">
        <v>494557.17739999999</v>
      </c>
      <c r="U196">
        <v>493084.2193</v>
      </c>
      <c r="V196">
        <v>494780.61200000002</v>
      </c>
      <c r="W196">
        <v>430478.14539999998</v>
      </c>
      <c r="X196">
        <v>407749.51569999999</v>
      </c>
      <c r="Y196">
        <v>385520.50180000003</v>
      </c>
      <c r="Z196">
        <v>366457.61219999997</v>
      </c>
      <c r="AA196">
        <v>349323.07250000001</v>
      </c>
      <c r="AB196">
        <v>334781.82520000002</v>
      </c>
      <c r="AC196">
        <v>320469.87170000002</v>
      </c>
      <c r="AD196">
        <v>306565.31880000001</v>
      </c>
      <c r="AE196">
        <v>292056.49979999999</v>
      </c>
      <c r="AF196">
        <v>277197.96350000001</v>
      </c>
      <c r="AG196">
        <v>263516.57669999998</v>
      </c>
      <c r="AH196">
        <v>249643.0447</v>
      </c>
      <c r="AI196">
        <v>233996.68919999999</v>
      </c>
      <c r="AJ196">
        <v>217726.7887</v>
      </c>
      <c r="AK196">
        <v>200909.5001</v>
      </c>
      <c r="AL196">
        <v>185768.14290000001</v>
      </c>
      <c r="AM196">
        <v>169887.9596</v>
      </c>
      <c r="AN196">
        <v>158167.69510000001</v>
      </c>
      <c r="AO196">
        <v>146336.03760000001</v>
      </c>
      <c r="AP196">
        <v>134023.63149999999</v>
      </c>
      <c r="AQ196">
        <v>121103.55469999999</v>
      </c>
      <c r="AR196">
        <v>107469.602</v>
      </c>
      <c r="AS196">
        <v>89094.193520000001</v>
      </c>
      <c r="AT196">
        <v>69858.941189999998</v>
      </c>
      <c r="AU196">
        <v>49660.23618</v>
      </c>
      <c r="AV196">
        <v>28466.57388</v>
      </c>
      <c r="AW196">
        <v>6246.2827740000002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5111685.716</v>
      </c>
      <c r="G197">
        <v>4790680.46</v>
      </c>
      <c r="H197">
        <v>4566526.3779999996</v>
      </c>
      <c r="I197">
        <v>4444203.5149999997</v>
      </c>
      <c r="J197">
        <v>4322830.2609999999</v>
      </c>
      <c r="K197">
        <v>4022598.7340000002</v>
      </c>
      <c r="L197">
        <v>3773850.2110000001</v>
      </c>
      <c r="M197">
        <v>3659350.5649999999</v>
      </c>
      <c r="N197">
        <v>3492236.6170000001</v>
      </c>
      <c r="O197">
        <v>3483139.5630000001</v>
      </c>
      <c r="P197">
        <v>3531712.9479999999</v>
      </c>
      <c r="Q197">
        <v>3446584.7379999999</v>
      </c>
      <c r="R197">
        <v>3306128.804</v>
      </c>
      <c r="S197">
        <v>3269043.8960000002</v>
      </c>
      <c r="T197">
        <v>3218254.585</v>
      </c>
      <c r="U197">
        <v>3209985.6469999999</v>
      </c>
      <c r="V197">
        <v>3229370.398</v>
      </c>
      <c r="W197">
        <v>2456301.014</v>
      </c>
      <c r="X197">
        <v>1968127.7960000001</v>
      </c>
      <c r="Y197">
        <v>1580952.923</v>
      </c>
      <c r="Z197">
        <v>1291801.9739999999</v>
      </c>
      <c r="AA197">
        <v>1072998.6459999999</v>
      </c>
      <c r="AB197">
        <v>907002.18039999995</v>
      </c>
      <c r="AC197">
        <v>774027.14809999999</v>
      </c>
      <c r="AD197">
        <v>707258.82209999999</v>
      </c>
      <c r="AE197">
        <v>663736.86950000003</v>
      </c>
      <c r="AF197">
        <v>628542.59409999999</v>
      </c>
      <c r="AG197">
        <v>603495.65549999999</v>
      </c>
      <c r="AH197">
        <v>581636.36100000003</v>
      </c>
      <c r="AI197">
        <v>554747.29579999996</v>
      </c>
      <c r="AJ197">
        <v>524789.18689999997</v>
      </c>
      <c r="AK197">
        <v>491508.77439999999</v>
      </c>
      <c r="AL197">
        <v>460448.78619999997</v>
      </c>
      <c r="AM197">
        <v>426832.04499999998</v>
      </c>
      <c r="AN197">
        <v>401409.76990000001</v>
      </c>
      <c r="AO197">
        <v>373930.37400000001</v>
      </c>
      <c r="AP197">
        <v>344435.47039999999</v>
      </c>
      <c r="AQ197">
        <v>312926.0723</v>
      </c>
      <c r="AR197">
        <v>279277.55060000002</v>
      </c>
      <c r="AS197">
        <v>232297.25399999999</v>
      </c>
      <c r="AT197">
        <v>182480.5496</v>
      </c>
      <c r="AU197">
        <v>129908.23669999999</v>
      </c>
      <c r="AV197">
        <v>74566.970809999999</v>
      </c>
      <c r="AW197">
        <v>16380.447539999999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719978.58279999997</v>
      </c>
      <c r="G198">
        <v>657773.96959999995</v>
      </c>
      <c r="H198">
        <v>547899.10340000002</v>
      </c>
      <c r="I198">
        <v>562359.64670000004</v>
      </c>
      <c r="J198">
        <v>533611.42700000003</v>
      </c>
      <c r="K198">
        <v>491354.75140000001</v>
      </c>
      <c r="L198">
        <v>451726.97639999999</v>
      </c>
      <c r="M198">
        <v>427520.89990000002</v>
      </c>
      <c r="N198">
        <v>414278.53690000001</v>
      </c>
      <c r="O198">
        <v>420301.92609999998</v>
      </c>
      <c r="P198">
        <v>430508.09080000001</v>
      </c>
      <c r="Q198">
        <v>410565.3702</v>
      </c>
      <c r="R198">
        <v>388254.45689999999</v>
      </c>
      <c r="S198">
        <v>363136.08319999999</v>
      </c>
      <c r="T198">
        <v>340999.33880000003</v>
      </c>
      <c r="U198">
        <v>328448.90730000002</v>
      </c>
      <c r="V198">
        <v>322452.37520000001</v>
      </c>
      <c r="W198">
        <v>239521.1226</v>
      </c>
      <c r="X198">
        <v>184048.56969999999</v>
      </c>
      <c r="Y198">
        <v>138936.3382</v>
      </c>
      <c r="Z198">
        <v>108225.9814</v>
      </c>
      <c r="AA198">
        <v>86291.42568</v>
      </c>
      <c r="AB198">
        <v>70301.132930000007</v>
      </c>
      <c r="AC198">
        <v>58000.958989999999</v>
      </c>
      <c r="AD198">
        <v>51698.494980000003</v>
      </c>
      <c r="AE198">
        <v>47643.347629999997</v>
      </c>
      <c r="AF198">
        <v>44536.567969999996</v>
      </c>
      <c r="AG198">
        <v>42275.674780000001</v>
      </c>
      <c r="AH198">
        <v>40301.581279999999</v>
      </c>
      <c r="AI198">
        <v>38173.060680000002</v>
      </c>
      <c r="AJ198">
        <v>35849.550049999998</v>
      </c>
      <c r="AK198">
        <v>33354.923699999999</v>
      </c>
      <c r="AL198">
        <v>31063.809379999999</v>
      </c>
      <c r="AM198">
        <v>28635.36419</v>
      </c>
      <c r="AN198">
        <v>26791.4879</v>
      </c>
      <c r="AO198">
        <v>24841.15697</v>
      </c>
      <c r="AP198">
        <v>22785.079369999999</v>
      </c>
      <c r="AQ198">
        <v>20620.27738</v>
      </c>
      <c r="AR198">
        <v>18369.777620000001</v>
      </c>
      <c r="AS198">
        <v>15242.428519999999</v>
      </c>
      <c r="AT198">
        <v>11951.6525</v>
      </c>
      <c r="AU198">
        <v>8493.7508980000002</v>
      </c>
      <c r="AV198">
        <v>4867.3062360000004</v>
      </c>
      <c r="AW198">
        <v>1066.4141549999999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1469964.1140000001</v>
      </c>
      <c r="G199">
        <v>1326518.1610000001</v>
      </c>
      <c r="H199">
        <v>1107727.449</v>
      </c>
      <c r="I199">
        <v>1105182.318</v>
      </c>
      <c r="J199">
        <v>1184528.071</v>
      </c>
      <c r="K199">
        <v>1052875.2830000001</v>
      </c>
      <c r="L199">
        <v>970094.13800000004</v>
      </c>
      <c r="M199">
        <v>945609.83239999996</v>
      </c>
      <c r="N199">
        <v>904754.49399999995</v>
      </c>
      <c r="O199">
        <v>942931.25069999998</v>
      </c>
      <c r="P199">
        <v>987570.05240000004</v>
      </c>
      <c r="Q199">
        <v>990057.10600000003</v>
      </c>
      <c r="R199">
        <v>973267.20019999996</v>
      </c>
      <c r="S199">
        <v>962722.89110000001</v>
      </c>
      <c r="T199">
        <v>945221.37690000003</v>
      </c>
      <c r="U199">
        <v>935711.34100000001</v>
      </c>
      <c r="V199">
        <v>933486.35149999999</v>
      </c>
      <c r="W199">
        <v>720056.27520000003</v>
      </c>
      <c r="X199">
        <v>582933.25470000005</v>
      </c>
      <c r="Y199">
        <v>471604.201</v>
      </c>
      <c r="Z199">
        <v>387579.21960000001</v>
      </c>
      <c r="AA199">
        <v>323484.16039999999</v>
      </c>
      <c r="AB199">
        <v>274495.2512</v>
      </c>
      <c r="AC199">
        <v>235073.97029999999</v>
      </c>
      <c r="AD199">
        <v>214970.98130000001</v>
      </c>
      <c r="AE199">
        <v>201287.54990000001</v>
      </c>
      <c r="AF199">
        <v>189929.57209999999</v>
      </c>
      <c r="AG199">
        <v>181657.66560000001</v>
      </c>
      <c r="AH199">
        <v>174463.62340000001</v>
      </c>
      <c r="AI199">
        <v>165923.41570000001</v>
      </c>
      <c r="AJ199">
        <v>156461.4136</v>
      </c>
      <c r="AK199">
        <v>146074.9417</v>
      </c>
      <c r="AL199">
        <v>136414.17110000001</v>
      </c>
      <c r="AM199">
        <v>126079.46219999999</v>
      </c>
      <c r="AN199">
        <v>118228.53260000001</v>
      </c>
      <c r="AO199">
        <v>109804.6697</v>
      </c>
      <c r="AP199">
        <v>100839.3547</v>
      </c>
      <c r="AQ199">
        <v>91345.751029999999</v>
      </c>
      <c r="AR199">
        <v>81292.169529999999</v>
      </c>
      <c r="AS199">
        <v>67429.516759999999</v>
      </c>
      <c r="AT199">
        <v>52837.721749999997</v>
      </c>
      <c r="AU199">
        <v>37519.992050000001</v>
      </c>
      <c r="AV199">
        <v>21480.74293</v>
      </c>
      <c r="AW199">
        <v>4706.3465729999998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1843065.101</v>
      </c>
      <c r="G200">
        <v>1673084.352</v>
      </c>
      <c r="H200">
        <v>1378283.496</v>
      </c>
      <c r="I200">
        <v>1379124.375</v>
      </c>
      <c r="J200">
        <v>1502148.4879999999</v>
      </c>
      <c r="K200">
        <v>1333318.5989999999</v>
      </c>
      <c r="L200">
        <v>1223585.3529999999</v>
      </c>
      <c r="M200">
        <v>1185926.558</v>
      </c>
      <c r="N200">
        <v>1112182.118</v>
      </c>
      <c r="O200">
        <v>1166470.7779999999</v>
      </c>
      <c r="P200">
        <v>1248811.4410000001</v>
      </c>
      <c r="Q200">
        <v>1280968.601</v>
      </c>
      <c r="R200">
        <v>1280019.6310000001</v>
      </c>
      <c r="S200">
        <v>1251868.4439999999</v>
      </c>
      <c r="T200">
        <v>1231446.453</v>
      </c>
      <c r="U200">
        <v>1201867.672</v>
      </c>
      <c r="V200">
        <v>1193285.838</v>
      </c>
      <c r="W200">
        <v>924919.95719999995</v>
      </c>
      <c r="X200">
        <v>747535.94010000001</v>
      </c>
      <c r="Y200">
        <v>608481.56590000005</v>
      </c>
      <c r="Z200">
        <v>500377.5416</v>
      </c>
      <c r="AA200">
        <v>416736.3799</v>
      </c>
      <c r="AB200">
        <v>351456.70990000002</v>
      </c>
      <c r="AC200">
        <v>298849.10879999999</v>
      </c>
      <c r="AD200">
        <v>271130.84759999998</v>
      </c>
      <c r="AE200">
        <v>249657.8394</v>
      </c>
      <c r="AF200">
        <v>231252.98980000001</v>
      </c>
      <c r="AG200">
        <v>216899.63560000001</v>
      </c>
      <c r="AH200">
        <v>204259.2384</v>
      </c>
      <c r="AI200">
        <v>190830.50099999999</v>
      </c>
      <c r="AJ200">
        <v>176730.19080000001</v>
      </c>
      <c r="AK200">
        <v>162172.11040000001</v>
      </c>
      <c r="AL200">
        <v>148893.8124</v>
      </c>
      <c r="AM200">
        <v>135501.9877</v>
      </c>
      <c r="AN200">
        <v>125196.8921</v>
      </c>
      <c r="AO200">
        <v>114547.38740000001</v>
      </c>
      <c r="AP200">
        <v>103666.2637</v>
      </c>
      <c r="AQ200">
        <v>92619.679659999994</v>
      </c>
      <c r="AR200">
        <v>81251.312189999997</v>
      </c>
      <c r="AS200">
        <v>66435.612779999996</v>
      </c>
      <c r="AT200">
        <v>51393.890780000002</v>
      </c>
      <c r="AU200">
        <v>36035.136449999998</v>
      </c>
      <c r="AV200">
        <v>20376.892609999999</v>
      </c>
      <c r="AW200">
        <v>4414.0628749999996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2326772.719</v>
      </c>
      <c r="G201">
        <v>2143651.6120000002</v>
      </c>
      <c r="H201">
        <v>1855668.328</v>
      </c>
      <c r="I201">
        <v>1888514.946</v>
      </c>
      <c r="J201">
        <v>1752547.2709999999</v>
      </c>
      <c r="K201">
        <v>1575646.2520000001</v>
      </c>
      <c r="L201">
        <v>1493659.4280000001</v>
      </c>
      <c r="M201">
        <v>1418753.2009999999</v>
      </c>
      <c r="N201">
        <v>1381483.388</v>
      </c>
      <c r="O201">
        <v>1401728.213</v>
      </c>
      <c r="P201">
        <v>1432704.4750000001</v>
      </c>
      <c r="Q201">
        <v>1437928.1869999999</v>
      </c>
      <c r="R201">
        <v>1406358.5830000001</v>
      </c>
      <c r="S201">
        <v>1400788.7339999999</v>
      </c>
      <c r="T201">
        <v>1380040.304</v>
      </c>
      <c r="U201">
        <v>1369103.554</v>
      </c>
      <c r="V201">
        <v>1366033.4620000001</v>
      </c>
      <c r="W201">
        <v>1032068.2659999999</v>
      </c>
      <c r="X201">
        <v>814715.37690000003</v>
      </c>
      <c r="Y201">
        <v>644988.17749999999</v>
      </c>
      <c r="Z201">
        <v>520657.46720000001</v>
      </c>
      <c r="AA201">
        <v>428245.97649999999</v>
      </c>
      <c r="AB201">
        <v>359076.95559999999</v>
      </c>
      <c r="AC201">
        <v>304423.21830000001</v>
      </c>
      <c r="AD201">
        <v>276733.37180000002</v>
      </c>
      <c r="AE201">
        <v>257720.696</v>
      </c>
      <c r="AF201">
        <v>241799.76550000001</v>
      </c>
      <c r="AG201">
        <v>230190.2836</v>
      </c>
      <c r="AH201">
        <v>220276.3118</v>
      </c>
      <c r="AI201">
        <v>208726.1243</v>
      </c>
      <c r="AJ201">
        <v>196006.87479999999</v>
      </c>
      <c r="AK201">
        <v>182154.9026</v>
      </c>
      <c r="AL201">
        <v>169257.35920000001</v>
      </c>
      <c r="AM201">
        <v>155608.65890000001</v>
      </c>
      <c r="AN201">
        <v>145142.46830000001</v>
      </c>
      <c r="AO201">
        <v>134072.64199999999</v>
      </c>
      <c r="AP201">
        <v>122451.89780000001</v>
      </c>
      <c r="AQ201">
        <v>110305.1588</v>
      </c>
      <c r="AR201">
        <v>97599.205390000003</v>
      </c>
      <c r="AS201">
        <v>80476.561530000006</v>
      </c>
      <c r="AT201">
        <v>62687.956510000004</v>
      </c>
      <c r="AU201">
        <v>44248.351029999998</v>
      </c>
      <c r="AV201">
        <v>25179.99382</v>
      </c>
      <c r="AW201">
        <v>5483.3858069999997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4696550.216</v>
      </c>
      <c r="G202">
        <v>4573587.5130000003</v>
      </c>
      <c r="H202">
        <v>4133297.145</v>
      </c>
      <c r="I202">
        <v>4182041.0970000001</v>
      </c>
      <c r="J202">
        <v>4092108.696</v>
      </c>
      <c r="K202">
        <v>3829780.378</v>
      </c>
      <c r="L202">
        <v>3669805.4879999999</v>
      </c>
      <c r="M202">
        <v>3542737.9879999999</v>
      </c>
      <c r="N202">
        <v>3534118.5589999999</v>
      </c>
      <c r="O202">
        <v>3643564.176</v>
      </c>
      <c r="P202">
        <v>3737099.38</v>
      </c>
      <c r="Q202">
        <v>3720862.426</v>
      </c>
      <c r="R202">
        <v>3738372.19</v>
      </c>
      <c r="S202">
        <v>3722674.6749999998</v>
      </c>
      <c r="T202">
        <v>3672838.7790000001</v>
      </c>
      <c r="U202">
        <v>3651413.4040000001</v>
      </c>
      <c r="V202">
        <v>3652201.6439999999</v>
      </c>
      <c r="W202">
        <v>2924797.4410000001</v>
      </c>
      <c r="X202">
        <v>2470879.5070000002</v>
      </c>
      <c r="Y202">
        <v>2069777.9069999999</v>
      </c>
      <c r="Z202">
        <v>1748074.922</v>
      </c>
      <c r="AA202">
        <v>1491025.8189999999</v>
      </c>
      <c r="AB202">
        <v>1287657.747</v>
      </c>
      <c r="AC202">
        <v>1119197.8400000001</v>
      </c>
      <c r="AD202">
        <v>1027852.62</v>
      </c>
      <c r="AE202">
        <v>962815.09759999998</v>
      </c>
      <c r="AF202">
        <v>906956.44030000002</v>
      </c>
      <c r="AG202">
        <v>864732.65769999998</v>
      </c>
      <c r="AH202">
        <v>827359.00159999996</v>
      </c>
      <c r="AI202">
        <v>783835.72580000001</v>
      </c>
      <c r="AJ202">
        <v>736600.647</v>
      </c>
      <c r="AK202">
        <v>685448.67839999998</v>
      </c>
      <c r="AL202">
        <v>638114.09490000003</v>
      </c>
      <c r="AM202">
        <v>587901.11589999998</v>
      </c>
      <c r="AN202">
        <v>549588.22699999996</v>
      </c>
      <c r="AO202">
        <v>508965.94620000001</v>
      </c>
      <c r="AP202">
        <v>466103.76040000003</v>
      </c>
      <c r="AQ202">
        <v>421024.17930000002</v>
      </c>
      <c r="AR202">
        <v>373646.42430000001</v>
      </c>
      <c r="AS202">
        <v>309116.15840000001</v>
      </c>
      <c r="AT202">
        <v>241575.117</v>
      </c>
      <c r="AU202">
        <v>171090.7929</v>
      </c>
      <c r="AV202">
        <v>97689.730639999994</v>
      </c>
      <c r="AW202">
        <v>21342.170409999999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3958032.8650000002</v>
      </c>
      <c r="F203">
        <v>3883028.3650000002</v>
      </c>
      <c r="G203">
        <v>3818774.9240000001</v>
      </c>
      <c r="H203">
        <v>3435664.5589999999</v>
      </c>
      <c r="I203">
        <v>3501864.7089999998</v>
      </c>
      <c r="J203">
        <v>3497386.3640000001</v>
      </c>
      <c r="K203">
        <v>3375870.9870000002</v>
      </c>
      <c r="L203">
        <v>3284602.926</v>
      </c>
      <c r="M203">
        <v>3194631.7659999998</v>
      </c>
      <c r="N203">
        <v>3160280.8840000001</v>
      </c>
      <c r="O203">
        <v>3219622.4539999999</v>
      </c>
      <c r="P203">
        <v>3352390.0240000002</v>
      </c>
      <c r="Q203">
        <v>3430691.95</v>
      </c>
      <c r="R203">
        <v>3545325.1230000001</v>
      </c>
      <c r="S203">
        <v>3581300.9789999998</v>
      </c>
      <c r="T203">
        <v>3541519.1519999998</v>
      </c>
      <c r="U203">
        <v>3507635.9019999998</v>
      </c>
      <c r="V203">
        <v>3486626.7289999998</v>
      </c>
      <c r="W203">
        <v>2972312.3110000002</v>
      </c>
      <c r="X203">
        <v>2773374.5019999999</v>
      </c>
      <c r="Y203">
        <v>2590756.682</v>
      </c>
      <c r="Z203">
        <v>2435254.0830000001</v>
      </c>
      <c r="AA203">
        <v>2295662.6090000002</v>
      </c>
      <c r="AB203">
        <v>2173072.4040000001</v>
      </c>
      <c r="AC203">
        <v>2055060.287</v>
      </c>
      <c r="AD203">
        <v>1950573.5079999999</v>
      </c>
      <c r="AE203">
        <v>1851212.915</v>
      </c>
      <c r="AF203">
        <v>1753550.899</v>
      </c>
      <c r="AG203">
        <v>1663806.5279999999</v>
      </c>
      <c r="AH203">
        <v>1572712.361</v>
      </c>
      <c r="AI203">
        <v>1472661.3529999999</v>
      </c>
      <c r="AJ203">
        <v>1370303.923</v>
      </c>
      <c r="AK203">
        <v>1265216.652</v>
      </c>
      <c r="AL203">
        <v>1170647.922</v>
      </c>
      <c r="AM203">
        <v>1072824.727</v>
      </c>
      <c r="AN203">
        <v>997712.83310000005</v>
      </c>
      <c r="AO203">
        <v>919543.28590000002</v>
      </c>
      <c r="AP203">
        <v>838439.41370000003</v>
      </c>
      <c r="AQ203">
        <v>754365.91</v>
      </c>
      <c r="AR203">
        <v>667251.29449999996</v>
      </c>
      <c r="AS203">
        <v>550347.36490000004</v>
      </c>
      <c r="AT203">
        <v>428926.7231</v>
      </c>
      <c r="AU203">
        <v>303042.5526</v>
      </c>
      <c r="AV203">
        <v>172639.60920000001</v>
      </c>
      <c r="AW203">
        <v>37636.697939999998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279956.34220000001</v>
      </c>
      <c r="G204">
        <v>259875.1943</v>
      </c>
      <c r="H204">
        <v>216832.67120000001</v>
      </c>
      <c r="I204">
        <v>220848.4711</v>
      </c>
      <c r="J204">
        <v>216700.5557</v>
      </c>
      <c r="K204">
        <v>194490.97510000001</v>
      </c>
      <c r="L204">
        <v>175040.9455</v>
      </c>
      <c r="M204">
        <v>164346.68049999999</v>
      </c>
      <c r="N204">
        <v>165004.02309999999</v>
      </c>
      <c r="O204">
        <v>166791.03580000001</v>
      </c>
      <c r="P204">
        <v>169703.22020000001</v>
      </c>
      <c r="Q204">
        <v>163988.56849999999</v>
      </c>
      <c r="R204">
        <v>154306.0865</v>
      </c>
      <c r="S204">
        <v>146617.29500000001</v>
      </c>
      <c r="T204">
        <v>140009.75580000001</v>
      </c>
      <c r="U204">
        <v>135895.68359999999</v>
      </c>
      <c r="V204">
        <v>133819.23689999999</v>
      </c>
      <c r="W204">
        <v>95477.733500000002</v>
      </c>
      <c r="X204">
        <v>71054.044120000006</v>
      </c>
      <c r="Y204">
        <v>53487.710319999998</v>
      </c>
      <c r="Z204">
        <v>41371.870940000001</v>
      </c>
      <c r="AA204">
        <v>32775.968659999999</v>
      </c>
      <c r="AB204">
        <v>26561.713889999999</v>
      </c>
      <c r="AC204">
        <v>21826.48588</v>
      </c>
      <c r="AD204">
        <v>19412.742200000001</v>
      </c>
      <c r="AE204">
        <v>17789.947540000001</v>
      </c>
      <c r="AF204">
        <v>16503.618630000001</v>
      </c>
      <c r="AG204">
        <v>15559.875599999999</v>
      </c>
      <c r="AH204">
        <v>14754.99005</v>
      </c>
      <c r="AI204">
        <v>13882.890100000001</v>
      </c>
      <c r="AJ204">
        <v>12963.055490000001</v>
      </c>
      <c r="AK204">
        <v>11995.963589999999</v>
      </c>
      <c r="AL204">
        <v>11113.217259999999</v>
      </c>
      <c r="AM204">
        <v>10198.213320000001</v>
      </c>
      <c r="AN204">
        <v>9490.8708609999994</v>
      </c>
      <c r="AO204">
        <v>8751.4860840000001</v>
      </c>
      <c r="AP204">
        <v>7983.8968670000004</v>
      </c>
      <c r="AQ204">
        <v>7188.818671</v>
      </c>
      <c r="AR204">
        <v>6362.9180649999998</v>
      </c>
      <c r="AS204">
        <v>5242.5184090000002</v>
      </c>
      <c r="AT204">
        <v>4082.049606</v>
      </c>
      <c r="AU204">
        <v>2881.3255640000002</v>
      </c>
      <c r="AV204">
        <v>1640.291336</v>
      </c>
      <c r="AW204">
        <v>357.46804100000003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2042230.054</v>
      </c>
      <c r="G205">
        <v>1817720.277</v>
      </c>
      <c r="H205">
        <v>1439877.993</v>
      </c>
      <c r="I205">
        <v>1534692.764</v>
      </c>
      <c r="J205">
        <v>1502722.7120000001</v>
      </c>
      <c r="K205">
        <v>1350164.3589999999</v>
      </c>
      <c r="L205">
        <v>1293581.9110000001</v>
      </c>
      <c r="M205">
        <v>1262996.236</v>
      </c>
      <c r="N205">
        <v>1248476.3999999999</v>
      </c>
      <c r="O205">
        <v>1230057.4669999999</v>
      </c>
      <c r="P205">
        <v>1286272.5</v>
      </c>
      <c r="Q205">
        <v>1265915.111</v>
      </c>
      <c r="R205">
        <v>1207432.19</v>
      </c>
      <c r="S205">
        <v>1194003.8259999999</v>
      </c>
      <c r="T205">
        <v>1179811.27</v>
      </c>
      <c r="U205">
        <v>1178817.56</v>
      </c>
      <c r="V205">
        <v>1188384.8540000001</v>
      </c>
      <c r="W205">
        <v>908013.33490000002</v>
      </c>
      <c r="X205">
        <v>725414.4142</v>
      </c>
      <c r="Y205">
        <v>581743.09470000002</v>
      </c>
      <c r="Z205">
        <v>475907.9915</v>
      </c>
      <c r="AA205">
        <v>396499.49449999997</v>
      </c>
      <c r="AB205">
        <v>336372.41480000003</v>
      </c>
      <c r="AC205">
        <v>288349.41190000001</v>
      </c>
      <c r="AD205">
        <v>264308.28580000001</v>
      </c>
      <c r="AE205">
        <v>247731.84080000001</v>
      </c>
      <c r="AF205">
        <v>233703.81849999999</v>
      </c>
      <c r="AG205">
        <v>223657.53330000001</v>
      </c>
      <c r="AH205">
        <v>215167.05439999999</v>
      </c>
      <c r="AI205">
        <v>204990.38190000001</v>
      </c>
      <c r="AJ205">
        <v>193490.49050000001</v>
      </c>
      <c r="AK205">
        <v>180707.66519999999</v>
      </c>
      <c r="AL205">
        <v>168709.14850000001</v>
      </c>
      <c r="AM205">
        <v>155827.18669999999</v>
      </c>
      <c r="AN205">
        <v>145979.54250000001</v>
      </c>
      <c r="AO205">
        <v>135395.77480000001</v>
      </c>
      <c r="AP205">
        <v>124140.655</v>
      </c>
      <c r="AQ205">
        <v>112242.05409999999</v>
      </c>
      <c r="AR205">
        <v>99672.723069999905</v>
      </c>
      <c r="AS205">
        <v>82475.576050000003</v>
      </c>
      <c r="AT205">
        <v>64471.619890000002</v>
      </c>
      <c r="AU205">
        <v>45665.070189999999</v>
      </c>
      <c r="AV205">
        <v>26074.50937</v>
      </c>
      <c r="AW205">
        <v>5696.9911110000003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610653.56949999998</v>
      </c>
      <c r="G206">
        <v>548780.33310000005</v>
      </c>
      <c r="H206">
        <v>450682.6348</v>
      </c>
      <c r="I206">
        <v>473681.00449999998</v>
      </c>
      <c r="J206">
        <v>454455.87839999999</v>
      </c>
      <c r="K206">
        <v>407972.54009999998</v>
      </c>
      <c r="L206">
        <v>379240.19500000001</v>
      </c>
      <c r="M206">
        <v>367632.70789999998</v>
      </c>
      <c r="N206">
        <v>355610.75390000001</v>
      </c>
      <c r="O206">
        <v>341109.50180000003</v>
      </c>
      <c r="P206">
        <v>340000.25709999999</v>
      </c>
      <c r="Q206">
        <v>310786.34019999998</v>
      </c>
      <c r="R206">
        <v>282493.3469</v>
      </c>
      <c r="S206">
        <v>266861.59509999998</v>
      </c>
      <c r="T206">
        <v>255113.61869999999</v>
      </c>
      <c r="U206">
        <v>250108.0514</v>
      </c>
      <c r="V206">
        <v>249434.53419999999</v>
      </c>
      <c r="W206">
        <v>177194.15119999999</v>
      </c>
      <c r="X206">
        <v>129936.6841</v>
      </c>
      <c r="Y206">
        <v>95786.234079999995</v>
      </c>
      <c r="Z206">
        <v>72577.235780000003</v>
      </c>
      <c r="AA206">
        <v>56488.3914</v>
      </c>
      <c r="AB206">
        <v>45135.617709999999</v>
      </c>
      <c r="AC206">
        <v>36667.875549999997</v>
      </c>
      <c r="AD206">
        <v>32647.432580000001</v>
      </c>
      <c r="AE206">
        <v>30172.405739999998</v>
      </c>
      <c r="AF206">
        <v>28315.75086</v>
      </c>
      <c r="AG206">
        <v>27058.980940000001</v>
      </c>
      <c r="AH206">
        <v>26019.015510000001</v>
      </c>
      <c r="AI206">
        <v>24786.8698</v>
      </c>
      <c r="AJ206">
        <v>23418.726760000001</v>
      </c>
      <c r="AK206">
        <v>21909.592690000001</v>
      </c>
      <c r="AL206">
        <v>20506.768619999999</v>
      </c>
      <c r="AM206">
        <v>18997.094669999999</v>
      </c>
      <c r="AN206">
        <v>17862.341219999998</v>
      </c>
      <c r="AO206">
        <v>16641.168170000001</v>
      </c>
      <c r="AP206">
        <v>15335.21859</v>
      </c>
      <c r="AQ206">
        <v>13942.994790000001</v>
      </c>
      <c r="AR206">
        <v>12457.79422</v>
      </c>
      <c r="AS206">
        <v>10379.476119999999</v>
      </c>
      <c r="AT206">
        <v>8172.8660970000001</v>
      </c>
      <c r="AU206">
        <v>5834.2414140000001</v>
      </c>
      <c r="AV206">
        <v>3359.034827</v>
      </c>
      <c r="AW206">
        <v>740.38651919999995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8919818.7170000002</v>
      </c>
      <c r="G207">
        <v>8469470.8200000003</v>
      </c>
      <c r="H207">
        <v>7365589.6129999999</v>
      </c>
      <c r="I207">
        <v>7305038.3799999999</v>
      </c>
      <c r="J207">
        <v>7151095.9979999997</v>
      </c>
      <c r="K207">
        <v>6671617.9809999997</v>
      </c>
      <c r="L207">
        <v>6198794.3930000002</v>
      </c>
      <c r="M207">
        <v>5890723.8300000001</v>
      </c>
      <c r="N207">
        <v>5618127.6540000001</v>
      </c>
      <c r="O207">
        <v>5751637.2630000003</v>
      </c>
      <c r="P207">
        <v>5967446.0140000004</v>
      </c>
      <c r="Q207">
        <v>5953213.7470000004</v>
      </c>
      <c r="R207">
        <v>5962363.6409999998</v>
      </c>
      <c r="S207">
        <v>5972916.3130000001</v>
      </c>
      <c r="T207">
        <v>5927428.4110000003</v>
      </c>
      <c r="U207">
        <v>5896593.9689999996</v>
      </c>
      <c r="V207">
        <v>5920152.4879999999</v>
      </c>
      <c r="W207">
        <v>4466060.3020000001</v>
      </c>
      <c r="X207">
        <v>3492470.2069999999</v>
      </c>
      <c r="Y207">
        <v>2764315.5430000001</v>
      </c>
      <c r="Z207">
        <v>2235711.0610000002</v>
      </c>
      <c r="AA207">
        <v>1842516.969</v>
      </c>
      <c r="AB207">
        <v>1547385.62</v>
      </c>
      <c r="AC207">
        <v>1313797.699</v>
      </c>
      <c r="AD207">
        <v>1198145.6969999999</v>
      </c>
      <c r="AE207">
        <v>1117930.638</v>
      </c>
      <c r="AF207">
        <v>1052701.8810000001</v>
      </c>
      <c r="AG207">
        <v>1005397.263</v>
      </c>
      <c r="AH207">
        <v>964521.29339999997</v>
      </c>
      <c r="AI207">
        <v>917937.9902</v>
      </c>
      <c r="AJ207">
        <v>865119.33089999994</v>
      </c>
      <c r="AK207">
        <v>807408.43590000004</v>
      </c>
      <c r="AL207">
        <v>753708.48459999997</v>
      </c>
      <c r="AM207">
        <v>696157.46880000003</v>
      </c>
      <c r="AN207">
        <v>652901.05810000002</v>
      </c>
      <c r="AO207">
        <v>606487.10640000005</v>
      </c>
      <c r="AP207">
        <v>557108.929</v>
      </c>
      <c r="AQ207">
        <v>504785.43280000001</v>
      </c>
      <c r="AR207">
        <v>448934.14309999999</v>
      </c>
      <c r="AS207">
        <v>372021.0759</v>
      </c>
      <c r="AT207">
        <v>291582.62319999997</v>
      </c>
      <c r="AU207">
        <v>207101.5172</v>
      </c>
      <c r="AV207">
        <v>118597.3533</v>
      </c>
      <c r="AW207">
        <v>25984.087670000001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618606.01179999998</v>
      </c>
      <c r="G208">
        <v>603076.55980000005</v>
      </c>
      <c r="H208">
        <v>516437.5895</v>
      </c>
      <c r="I208">
        <v>504366.74099999998</v>
      </c>
      <c r="J208">
        <v>510001.16369999998</v>
      </c>
      <c r="K208">
        <v>488323.717</v>
      </c>
      <c r="L208">
        <v>466964.8175</v>
      </c>
      <c r="M208">
        <v>428336.43719999999</v>
      </c>
      <c r="N208">
        <v>382648.52439999999</v>
      </c>
      <c r="O208">
        <v>362549.51659999997</v>
      </c>
      <c r="P208">
        <v>362765.97700000001</v>
      </c>
      <c r="Q208">
        <v>360148.6629</v>
      </c>
      <c r="R208">
        <v>358604.00189999997</v>
      </c>
      <c r="S208">
        <v>347736.12109999999</v>
      </c>
      <c r="T208">
        <v>357915.12170000002</v>
      </c>
      <c r="U208">
        <v>362286.4681</v>
      </c>
      <c r="V208">
        <v>377200.5491</v>
      </c>
      <c r="W208">
        <v>348703.20020000002</v>
      </c>
      <c r="X208">
        <v>336572.15769999998</v>
      </c>
      <c r="Y208">
        <v>322350.63949999999</v>
      </c>
      <c r="Z208">
        <v>304800.05810000002</v>
      </c>
      <c r="AA208">
        <v>286993.32339999999</v>
      </c>
      <c r="AB208">
        <v>269633.0626</v>
      </c>
      <c r="AC208">
        <v>253048.95240000001</v>
      </c>
      <c r="AD208">
        <v>241155.24679999999</v>
      </c>
      <c r="AE208">
        <v>226275.65890000001</v>
      </c>
      <c r="AF208">
        <v>211073.26579999999</v>
      </c>
      <c r="AG208">
        <v>197353.8443</v>
      </c>
      <c r="AH208">
        <v>184225.52290000001</v>
      </c>
      <c r="AI208">
        <v>170624.34909999999</v>
      </c>
      <c r="AJ208">
        <v>156553.20699999999</v>
      </c>
      <c r="AK208">
        <v>142425.33859999999</v>
      </c>
      <c r="AL208">
        <v>129656.47689999999</v>
      </c>
      <c r="AM208">
        <v>116984.4486</v>
      </c>
      <c r="AN208">
        <v>107560.65670000001</v>
      </c>
      <c r="AO208">
        <v>98197.458899999998</v>
      </c>
      <c r="AP208">
        <v>88762.622940000001</v>
      </c>
      <c r="AQ208">
        <v>79250.569730000003</v>
      </c>
      <c r="AR208">
        <v>69326.174570000003</v>
      </c>
      <c r="AS208">
        <v>56634.074560000001</v>
      </c>
      <c r="AT208">
        <v>43886.230649999998</v>
      </c>
      <c r="AU208">
        <v>30823.18835</v>
      </c>
      <c r="AV208">
        <v>17456.035360000002</v>
      </c>
      <c r="AW208">
        <v>3791.1373170000002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41742.339180000003</v>
      </c>
      <c r="G209">
        <v>39216.583209999997</v>
      </c>
      <c r="H209">
        <v>35723.413489999999</v>
      </c>
      <c r="I209">
        <v>35989.585639999998</v>
      </c>
      <c r="J209">
        <v>34966.45665</v>
      </c>
      <c r="K209">
        <v>32897.063269999999</v>
      </c>
      <c r="L209">
        <v>31963.415570000001</v>
      </c>
      <c r="M209">
        <v>31381.930660000002</v>
      </c>
      <c r="N209">
        <v>31000.790720000001</v>
      </c>
      <c r="O209">
        <v>32256.329129999998</v>
      </c>
      <c r="P209">
        <v>34037.048459999998</v>
      </c>
      <c r="Q209">
        <v>33642.490619999997</v>
      </c>
      <c r="R209">
        <v>33930.684370000003</v>
      </c>
      <c r="S209">
        <v>33227.74598</v>
      </c>
      <c r="T209">
        <v>33000.366679999999</v>
      </c>
      <c r="U209">
        <v>33154.728260000004</v>
      </c>
      <c r="V209">
        <v>33634.218659999999</v>
      </c>
      <c r="W209">
        <v>30578.98114</v>
      </c>
      <c r="X209">
        <v>29658.199710000001</v>
      </c>
      <c r="Y209">
        <v>27939.463650000002</v>
      </c>
      <c r="Z209">
        <v>26597.164959999998</v>
      </c>
      <c r="AA209">
        <v>25443.66143</v>
      </c>
      <c r="AB209">
        <v>24582.057799999999</v>
      </c>
      <c r="AC209">
        <v>23765.088540000001</v>
      </c>
      <c r="AD209">
        <v>22835.332750000001</v>
      </c>
      <c r="AE209">
        <v>21816.609820000001</v>
      </c>
      <c r="AF209">
        <v>20735.000779999998</v>
      </c>
      <c r="AG209">
        <v>19870.661889999999</v>
      </c>
      <c r="AH209">
        <v>19088.29219</v>
      </c>
      <c r="AI209">
        <v>18130.099310000001</v>
      </c>
      <c r="AJ209">
        <v>17049.633160000001</v>
      </c>
      <c r="AK209">
        <v>15867.84627</v>
      </c>
      <c r="AL209">
        <v>14776.881450000001</v>
      </c>
      <c r="AM209">
        <v>13603.43852</v>
      </c>
      <c r="AN209">
        <v>12749.459800000001</v>
      </c>
      <c r="AO209">
        <v>11864.665440000001</v>
      </c>
      <c r="AP209">
        <v>10928.907810000001</v>
      </c>
      <c r="AQ209">
        <v>9931.1276199999902</v>
      </c>
      <c r="AR209">
        <v>8867.691143</v>
      </c>
      <c r="AS209">
        <v>7389.7925290000003</v>
      </c>
      <c r="AT209">
        <v>5822.0534950000001</v>
      </c>
      <c r="AU209">
        <v>4158.376886</v>
      </c>
      <c r="AV209">
        <v>2395.132936</v>
      </c>
      <c r="AW209">
        <v>527.86692419999997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56874.959920000001</v>
      </c>
      <c r="F210">
        <v>59887.155310000002</v>
      </c>
      <c r="G210">
        <v>61171.770120000001</v>
      </c>
      <c r="H210">
        <v>61516.538079999998</v>
      </c>
      <c r="I210">
        <v>64449.03671</v>
      </c>
      <c r="J210">
        <v>66610.780199999994</v>
      </c>
      <c r="K210">
        <v>68058.080409999995</v>
      </c>
      <c r="L210">
        <v>69840.886060000004</v>
      </c>
      <c r="M210">
        <v>71724.904070000004</v>
      </c>
      <c r="N210">
        <v>72683.673469999994</v>
      </c>
      <c r="O210">
        <v>72125.010620000001</v>
      </c>
      <c r="P210">
        <v>74913.632540000006</v>
      </c>
      <c r="Q210">
        <v>76961.732080000002</v>
      </c>
      <c r="R210">
        <v>83987.561809999999</v>
      </c>
      <c r="S210">
        <v>99237.119089999906</v>
      </c>
      <c r="T210">
        <v>113846.92260000001</v>
      </c>
      <c r="U210">
        <v>126033.88619999999</v>
      </c>
      <c r="V210">
        <v>136145.79139999999</v>
      </c>
      <c r="W210">
        <v>153335.97640000001</v>
      </c>
      <c r="X210">
        <v>180008.96309999999</v>
      </c>
      <c r="Y210">
        <v>177766.3714</v>
      </c>
      <c r="Z210">
        <v>175928.21479999999</v>
      </c>
      <c r="AA210">
        <v>173855.93780000001</v>
      </c>
      <c r="AB210">
        <v>171698.4529</v>
      </c>
      <c r="AC210">
        <v>168899.462</v>
      </c>
      <c r="AD210">
        <v>162442.43169999999</v>
      </c>
      <c r="AE210">
        <v>155647.39009999999</v>
      </c>
      <c r="AF210">
        <v>148474.5569</v>
      </c>
      <c r="AG210">
        <v>141655.74650000001</v>
      </c>
      <c r="AH210">
        <v>134491.91010000001</v>
      </c>
      <c r="AI210">
        <v>126611.2414</v>
      </c>
      <c r="AJ210">
        <v>118291.24920000001</v>
      </c>
      <c r="AK210">
        <v>109569.5428</v>
      </c>
      <c r="AL210">
        <v>101633.96709999999</v>
      </c>
      <c r="AM210">
        <v>93346.248980000004</v>
      </c>
      <c r="AN210">
        <v>88089.10785</v>
      </c>
      <c r="AO210">
        <v>82364.17151</v>
      </c>
      <c r="AP210">
        <v>76152.302240000005</v>
      </c>
      <c r="AQ210">
        <v>69436.833960000004</v>
      </c>
      <c r="AR210">
        <v>62294.370280000003</v>
      </c>
      <c r="AS210">
        <v>52621.931449999996</v>
      </c>
      <c r="AT210">
        <v>41968.961430000003</v>
      </c>
      <c r="AU210">
        <v>30315.978159999999</v>
      </c>
      <c r="AV210">
        <v>17642.169460000001</v>
      </c>
      <c r="AW210">
        <v>3915.7561850000002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55705.495309999998</v>
      </c>
      <c r="F211">
        <v>63644.608829999997</v>
      </c>
      <c r="G211">
        <v>70099.212920000005</v>
      </c>
      <c r="H211">
        <v>75355.317769999994</v>
      </c>
      <c r="I211">
        <v>82433.469949999999</v>
      </c>
      <c r="J211">
        <v>88426.083310000002</v>
      </c>
      <c r="K211">
        <v>93336.41029</v>
      </c>
      <c r="L211">
        <v>97547.969039999996</v>
      </c>
      <c r="M211">
        <v>100075.77529999999</v>
      </c>
      <c r="N211">
        <v>100181.1378</v>
      </c>
      <c r="O211">
        <v>110027.0745</v>
      </c>
      <c r="P211">
        <v>121760.56419999999</v>
      </c>
      <c r="Q211">
        <v>134242.62150000001</v>
      </c>
      <c r="R211">
        <v>148842.269</v>
      </c>
      <c r="S211">
        <v>166753.60920000001</v>
      </c>
      <c r="T211">
        <v>253837.97959999999</v>
      </c>
      <c r="U211">
        <v>322653.6679</v>
      </c>
      <c r="V211">
        <v>378613.13429999998</v>
      </c>
      <c r="W211">
        <v>322027.92249999999</v>
      </c>
      <c r="X211">
        <v>293740.08260000002</v>
      </c>
      <c r="Y211">
        <v>327851.01179999998</v>
      </c>
      <c r="Z211">
        <v>357173.40179999999</v>
      </c>
      <c r="AA211">
        <v>381560.86259999999</v>
      </c>
      <c r="AB211">
        <v>400656.91409999999</v>
      </c>
      <c r="AC211">
        <v>414414.41119999997</v>
      </c>
      <c r="AD211">
        <v>446155.53529999999</v>
      </c>
      <c r="AE211">
        <v>470943.22489999997</v>
      </c>
      <c r="AF211">
        <v>489653.57760000002</v>
      </c>
      <c r="AG211">
        <v>504656.21490000002</v>
      </c>
      <c r="AH211">
        <v>513777.36410000001</v>
      </c>
      <c r="AI211">
        <v>522963.14179999998</v>
      </c>
      <c r="AJ211">
        <v>524611.32059999998</v>
      </c>
      <c r="AK211">
        <v>518991.79200000002</v>
      </c>
      <c r="AL211">
        <v>511732.41470000002</v>
      </c>
      <c r="AM211">
        <v>497458.65669999999</v>
      </c>
      <c r="AN211">
        <v>479735.76980000001</v>
      </c>
      <c r="AO211">
        <v>458211.96090000001</v>
      </c>
      <c r="AP211">
        <v>432588.92259999999</v>
      </c>
      <c r="AQ211">
        <v>402556.51559999998</v>
      </c>
      <c r="AR211">
        <v>367670.26520000002</v>
      </c>
      <c r="AS211">
        <v>305659.03090000001</v>
      </c>
      <c r="AT211">
        <v>240546.77189999999</v>
      </c>
      <c r="AU211">
        <v>171667.69620000001</v>
      </c>
      <c r="AV211">
        <v>98796.546849999999</v>
      </c>
      <c r="AW211">
        <v>21574.89114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241911.37109999999</v>
      </c>
      <c r="G212">
        <v>197802.9253</v>
      </c>
      <c r="H212">
        <v>127430.766</v>
      </c>
      <c r="I212">
        <v>146539.5405</v>
      </c>
      <c r="J212">
        <v>113392.98330000001</v>
      </c>
      <c r="K212">
        <v>129090.33470000001</v>
      </c>
      <c r="L212">
        <v>108699.23299999999</v>
      </c>
      <c r="M212">
        <v>90224.480960000001</v>
      </c>
      <c r="N212">
        <v>72548.803490000006</v>
      </c>
      <c r="O212">
        <v>53362.438609999997</v>
      </c>
      <c r="P212">
        <v>51519.031779999998</v>
      </c>
      <c r="Q212">
        <v>47266.204030000001</v>
      </c>
      <c r="R212">
        <v>45773.708270000003</v>
      </c>
      <c r="S212">
        <v>44810.554770000002</v>
      </c>
      <c r="T212">
        <v>44238.093719999997</v>
      </c>
      <c r="U212">
        <v>44905.650240000003</v>
      </c>
      <c r="V212">
        <v>45962.308969999998</v>
      </c>
      <c r="W212">
        <v>42531.119180000002</v>
      </c>
      <c r="X212">
        <v>42216.084860000003</v>
      </c>
      <c r="Y212">
        <v>41198.857519999998</v>
      </c>
      <c r="Z212">
        <v>40048.557000000001</v>
      </c>
      <c r="AA212">
        <v>38812.557910000003</v>
      </c>
      <c r="AB212">
        <v>35157.095710000001</v>
      </c>
      <c r="AC212">
        <v>31435.990969999999</v>
      </c>
      <c r="AD212">
        <v>29003.530719999999</v>
      </c>
      <c r="AE212">
        <v>27045.380209999999</v>
      </c>
      <c r="AF212">
        <v>25342.50058</v>
      </c>
      <c r="AG212">
        <v>23870.469219999999</v>
      </c>
      <c r="AH212">
        <v>22474.06007</v>
      </c>
      <c r="AI212">
        <v>21199.7716</v>
      </c>
      <c r="AJ212">
        <v>19968.770629999999</v>
      </c>
      <c r="AK212">
        <v>18710.278839999999</v>
      </c>
      <c r="AL212">
        <v>17547.184290000001</v>
      </c>
      <c r="AM212">
        <v>16271.167450000001</v>
      </c>
      <c r="AN212">
        <v>15266.437879999999</v>
      </c>
      <c r="AO212">
        <v>14203.65501</v>
      </c>
      <c r="AP212">
        <v>13077.732609999999</v>
      </c>
      <c r="AQ212">
        <v>11882.106169999999</v>
      </c>
      <c r="AR212">
        <v>10605.31774</v>
      </c>
      <c r="AS212">
        <v>9061.4903340000001</v>
      </c>
      <c r="AT212">
        <v>7423.1292389999999</v>
      </c>
      <c r="AU212">
        <v>5571.2798929999999</v>
      </c>
      <c r="AV212">
        <v>3407.9163939999999</v>
      </c>
      <c r="AW212">
        <v>807.92678409999996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224234.53409999999</v>
      </c>
      <c r="G213">
        <v>219667.51879999999</v>
      </c>
      <c r="H213">
        <v>165880.84</v>
      </c>
      <c r="I213">
        <v>168315.8014</v>
      </c>
      <c r="J213">
        <v>176190.50889999999</v>
      </c>
      <c r="K213">
        <v>170478.18090000001</v>
      </c>
      <c r="L213">
        <v>159184.394</v>
      </c>
      <c r="M213">
        <v>150440.94990000001</v>
      </c>
      <c r="N213">
        <v>145118.04440000001</v>
      </c>
      <c r="O213">
        <v>136948.7936</v>
      </c>
      <c r="P213">
        <v>136604.56659999999</v>
      </c>
      <c r="Q213">
        <v>145004.65530000001</v>
      </c>
      <c r="R213">
        <v>143723.85459999999</v>
      </c>
      <c r="S213">
        <v>141204.9283</v>
      </c>
      <c r="T213">
        <v>139556.89730000001</v>
      </c>
      <c r="U213">
        <v>138468.00630000001</v>
      </c>
      <c r="V213">
        <v>138433.98639999999</v>
      </c>
      <c r="W213">
        <v>119918.66280000001</v>
      </c>
      <c r="X213">
        <v>113051.0705</v>
      </c>
      <c r="Y213">
        <v>105613.0428</v>
      </c>
      <c r="Z213">
        <v>98933.030780000001</v>
      </c>
      <c r="AA213">
        <v>92726.631009999997</v>
      </c>
      <c r="AB213">
        <v>87370.904500000004</v>
      </c>
      <c r="AC213">
        <v>82239.074640000006</v>
      </c>
      <c r="AD213">
        <v>76881.295310000001</v>
      </c>
      <c r="AE213">
        <v>71581.059089999995</v>
      </c>
      <c r="AF213">
        <v>66420.346049999906</v>
      </c>
      <c r="AG213">
        <v>61669.890509999997</v>
      </c>
      <c r="AH213">
        <v>57037.419320000001</v>
      </c>
      <c r="AI213">
        <v>52246.149120000002</v>
      </c>
      <c r="AJ213">
        <v>47546.09762</v>
      </c>
      <c r="AK213">
        <v>42944.14329</v>
      </c>
      <c r="AL213">
        <v>38894.486559999998</v>
      </c>
      <c r="AM213">
        <v>34849.636639999997</v>
      </c>
      <c r="AN213">
        <v>31827.892049999999</v>
      </c>
      <c r="AO213">
        <v>28935.48834</v>
      </c>
      <c r="AP213">
        <v>26062.027190000001</v>
      </c>
      <c r="AQ213">
        <v>23165.45363</v>
      </c>
      <c r="AR213">
        <v>20228.09562</v>
      </c>
      <c r="AS213">
        <v>16509.294030000001</v>
      </c>
      <c r="AT213">
        <v>12751.604660000001</v>
      </c>
      <c r="AU213">
        <v>8932.5359840000001</v>
      </c>
      <c r="AV213">
        <v>5046.3234979999997</v>
      </c>
      <c r="AW213">
        <v>1090.6258909999999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8506510.2670000009</v>
      </c>
      <c r="G214">
        <v>8658462.2430000007</v>
      </c>
      <c r="H214">
        <v>8402810.6410000008</v>
      </c>
      <c r="I214">
        <v>8814076.8780000005</v>
      </c>
      <c r="J214">
        <v>9025144.7880000006</v>
      </c>
      <c r="K214">
        <v>8918038.7870000005</v>
      </c>
      <c r="L214">
        <v>8821277.3640000001</v>
      </c>
      <c r="M214">
        <v>8873269.50699999</v>
      </c>
      <c r="N214">
        <v>9036144.8910000008</v>
      </c>
      <c r="O214">
        <v>9015892.7259999998</v>
      </c>
      <c r="P214">
        <v>8869920.0559999999</v>
      </c>
      <c r="Q214">
        <v>8461696.0490000006</v>
      </c>
      <c r="R214">
        <v>8003902.2980000004</v>
      </c>
      <c r="S214">
        <v>7569319.4869999997</v>
      </c>
      <c r="T214">
        <v>7394391.7960000001</v>
      </c>
      <c r="U214">
        <v>7251848.1469999999</v>
      </c>
      <c r="V214">
        <v>7144568.5669999998</v>
      </c>
      <c r="W214">
        <v>6924451.3360000001</v>
      </c>
      <c r="X214">
        <v>7305027.1050000004</v>
      </c>
      <c r="Y214">
        <v>7497071.5710000005</v>
      </c>
      <c r="Z214">
        <v>7537060.3470000001</v>
      </c>
      <c r="AA214">
        <v>7430085.0190000003</v>
      </c>
      <c r="AB214">
        <v>7184057.5860000001</v>
      </c>
      <c r="AC214">
        <v>6824957.4220000003</v>
      </c>
      <c r="AD214">
        <v>6414398.6490000002</v>
      </c>
      <c r="AE214">
        <v>5915941.108</v>
      </c>
      <c r="AF214">
        <v>5402079.3839999996</v>
      </c>
      <c r="AG214">
        <v>4933339.352</v>
      </c>
      <c r="AH214">
        <v>4491722.3439999996</v>
      </c>
      <c r="AI214">
        <v>4053739.2450000001</v>
      </c>
      <c r="AJ214">
        <v>3633533.9109999998</v>
      </c>
      <c r="AK214">
        <v>3230570.5989999999</v>
      </c>
      <c r="AL214">
        <v>2878130.0660000001</v>
      </c>
      <c r="AM214">
        <v>2536254.79</v>
      </c>
      <c r="AN214">
        <v>2269207.1639999999</v>
      </c>
      <c r="AO214">
        <v>2013921.8640000001</v>
      </c>
      <c r="AP214">
        <v>1769219.8659999999</v>
      </c>
      <c r="AQ214">
        <v>1533989.5349999999</v>
      </c>
      <c r="AR214">
        <v>1307446.1980000001</v>
      </c>
      <c r="AS214">
        <v>1040384.633</v>
      </c>
      <c r="AT214">
        <v>782560.37210000004</v>
      </c>
      <c r="AU214">
        <v>533673.22829999996</v>
      </c>
      <c r="AV214">
        <v>293488.09100000001</v>
      </c>
      <c r="AW214">
        <v>61773.224110000003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4692293.3779999996</v>
      </c>
      <c r="G215">
        <v>4678434.8420000002</v>
      </c>
      <c r="H215">
        <v>4800969.227</v>
      </c>
      <c r="I215">
        <v>4844861.43</v>
      </c>
      <c r="J215">
        <v>4810931.4929999998</v>
      </c>
      <c r="K215">
        <v>4707072.0310000004</v>
      </c>
      <c r="L215">
        <v>4643247.5710000005</v>
      </c>
      <c r="M215">
        <v>4605219.3039999995</v>
      </c>
      <c r="N215">
        <v>4644223.2589999996</v>
      </c>
      <c r="O215">
        <v>4599903.6969999997</v>
      </c>
      <c r="P215">
        <v>4445451.227</v>
      </c>
      <c r="Q215">
        <v>4152858.2280000001</v>
      </c>
      <c r="R215">
        <v>3881210.9989999998</v>
      </c>
      <c r="S215">
        <v>3624215.091</v>
      </c>
      <c r="T215">
        <v>3553640.8870000001</v>
      </c>
      <c r="U215">
        <v>3520687.3190000001</v>
      </c>
      <c r="V215">
        <v>3512240.56</v>
      </c>
      <c r="W215">
        <v>3229333.2590000001</v>
      </c>
      <c r="X215">
        <v>3226825.7769999998</v>
      </c>
      <c r="Y215">
        <v>3168067.5809999998</v>
      </c>
      <c r="Z215">
        <v>3075079.89</v>
      </c>
      <c r="AA215">
        <v>2948270.9649999999</v>
      </c>
      <c r="AB215">
        <v>2789748.86</v>
      </c>
      <c r="AC215">
        <v>2605577.852</v>
      </c>
      <c r="AD215">
        <v>2440578.87</v>
      </c>
      <c r="AE215">
        <v>2255189.787</v>
      </c>
      <c r="AF215">
        <v>2067097.5330000001</v>
      </c>
      <c r="AG215">
        <v>1897351.9210000001</v>
      </c>
      <c r="AH215">
        <v>1737412.1429999999</v>
      </c>
      <c r="AI215">
        <v>1576490.5719999999</v>
      </c>
      <c r="AJ215">
        <v>1420386.176</v>
      </c>
      <c r="AK215">
        <v>1268955.551</v>
      </c>
      <c r="AL215">
        <v>1135548.024</v>
      </c>
      <c r="AM215">
        <v>1005240.394</v>
      </c>
      <c r="AN215">
        <v>903286.99560000002</v>
      </c>
      <c r="AO215">
        <v>804785.85800000001</v>
      </c>
      <c r="AP215">
        <v>709551.04850000003</v>
      </c>
      <c r="AQ215">
        <v>617331.30310000002</v>
      </c>
      <c r="AR215">
        <v>527930.63560000004</v>
      </c>
      <c r="AS215">
        <v>421349.42580000003</v>
      </c>
      <c r="AT215">
        <v>317799.83860000002</v>
      </c>
      <c r="AU215">
        <v>217285.97959999999</v>
      </c>
      <c r="AV215">
        <v>119790.55130000001</v>
      </c>
      <c r="AW215">
        <v>25274.751759999999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0.97423407159999997</v>
      </c>
      <c r="G216">
        <v>0.92712424780000002</v>
      </c>
      <c r="H216">
        <v>0.87456596330000003</v>
      </c>
      <c r="I216">
        <v>0.84380084720000004</v>
      </c>
      <c r="J216">
        <v>0.8067333954</v>
      </c>
      <c r="K216">
        <v>0.7635405931</v>
      </c>
      <c r="L216">
        <v>0.72589991519999997</v>
      </c>
      <c r="M216">
        <v>0.69698151809999997</v>
      </c>
      <c r="N216">
        <v>0.67626042559999999</v>
      </c>
      <c r="O216">
        <v>0.66611468419999997</v>
      </c>
      <c r="P216">
        <v>0.65433022269999996</v>
      </c>
      <c r="Q216">
        <v>0.63648262580000003</v>
      </c>
      <c r="R216">
        <v>0.62539468600000003</v>
      </c>
      <c r="S216">
        <v>0.61080179479999996</v>
      </c>
      <c r="T216">
        <v>0.60438520309999999</v>
      </c>
      <c r="U216">
        <v>0.5986662224</v>
      </c>
      <c r="V216">
        <v>0.59460965119999998</v>
      </c>
      <c r="W216">
        <v>0.51290076839999998</v>
      </c>
      <c r="X216">
        <v>0.4803510648</v>
      </c>
      <c r="Y216">
        <v>0.44522656290000001</v>
      </c>
      <c r="Z216">
        <v>0.41205552080000002</v>
      </c>
      <c r="AA216">
        <v>0.38075220170000001</v>
      </c>
      <c r="AB216">
        <v>0.35331851939999998</v>
      </c>
      <c r="AC216">
        <v>0.32695333789999997</v>
      </c>
      <c r="AD216">
        <v>0.29880093660000001</v>
      </c>
      <c r="AE216">
        <v>0.27136715849999998</v>
      </c>
      <c r="AF216">
        <v>0.2448677742</v>
      </c>
      <c r="AG216">
        <v>0.22076228989999999</v>
      </c>
      <c r="AH216">
        <v>0.197616035</v>
      </c>
      <c r="AI216">
        <v>0.1736420055</v>
      </c>
      <c r="AJ216">
        <v>0.15043919710000001</v>
      </c>
      <c r="AK216">
        <v>0.1281537385</v>
      </c>
      <c r="AL216">
        <v>0.1082842433</v>
      </c>
      <c r="AM216">
        <v>8.9240790599999995E-2</v>
      </c>
      <c r="AN216">
        <v>7.7462805400000001E-2</v>
      </c>
      <c r="AO216">
        <v>6.6391021699999997E-2</v>
      </c>
      <c r="AP216">
        <v>5.5736346300000003E-2</v>
      </c>
      <c r="AQ216">
        <v>4.5520496299999998E-2</v>
      </c>
      <c r="AR216">
        <v>3.5775524099999997E-2</v>
      </c>
      <c r="AS216">
        <v>2.8288939499999999E-2</v>
      </c>
      <c r="AT216">
        <v>2.1280261700000001E-2</v>
      </c>
      <c r="AU216" s="39">
        <v>1.4493825300000001E-2</v>
      </c>
      <c r="AV216">
        <v>7.9398693400000008E-3</v>
      </c>
      <c r="AW216">
        <v>1.65903936E-3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8363835.7719999999</v>
      </c>
      <c r="G217">
        <v>8258749.1449999996</v>
      </c>
      <c r="H217">
        <v>7669403.5300000003</v>
      </c>
      <c r="I217">
        <v>7565858.4019999998</v>
      </c>
      <c r="J217">
        <v>7545027.0310000004</v>
      </c>
      <c r="K217">
        <v>7434129.6210000003</v>
      </c>
      <c r="L217">
        <v>7202309.5190000003</v>
      </c>
      <c r="M217">
        <v>6954805.7079999996</v>
      </c>
      <c r="N217">
        <v>6636553.6330000004</v>
      </c>
      <c r="O217">
        <v>7019232.523</v>
      </c>
      <c r="P217">
        <v>7634066.9730000002</v>
      </c>
      <c r="Q217">
        <v>8361244.6859999998</v>
      </c>
      <c r="R217">
        <v>8952947.3829999994</v>
      </c>
      <c r="S217">
        <v>9573846.8640000001</v>
      </c>
      <c r="T217">
        <v>7364092.6859999998</v>
      </c>
      <c r="U217">
        <v>5040786.2110000001</v>
      </c>
      <c r="V217">
        <v>2895581.6269999999</v>
      </c>
      <c r="W217">
        <v>6937872.199</v>
      </c>
      <c r="X217">
        <v>7881707.2079999996</v>
      </c>
      <c r="Y217">
        <v>7487225.2599999998</v>
      </c>
      <c r="Z217">
        <v>6914854.2039999999</v>
      </c>
      <c r="AA217">
        <v>6322913.0959999999</v>
      </c>
      <c r="AB217">
        <v>5769199.7630000003</v>
      </c>
      <c r="AC217">
        <v>5239802.4919999996</v>
      </c>
      <c r="AD217">
        <v>4689455.3059999999</v>
      </c>
      <c r="AE217">
        <v>4165913.2540000002</v>
      </c>
      <c r="AF217">
        <v>3676319.6979999999</v>
      </c>
      <c r="AG217">
        <v>3111953.3280000002</v>
      </c>
      <c r="AH217">
        <v>2588600.7859999998</v>
      </c>
      <c r="AI217">
        <v>1955166.0149999999</v>
      </c>
      <c r="AJ217">
        <v>1391355.385</v>
      </c>
      <c r="AK217">
        <v>906500.95409999997</v>
      </c>
      <c r="AL217">
        <v>518640.98080000002</v>
      </c>
      <c r="AM217">
        <v>193462.916</v>
      </c>
      <c r="AN217">
        <v>171967.7402</v>
      </c>
      <c r="AO217">
        <v>165188.61110000001</v>
      </c>
      <c r="AP217">
        <v>157858.81469999999</v>
      </c>
      <c r="AQ217">
        <v>148466.40900000001</v>
      </c>
      <c r="AR217">
        <v>136793.97500000001</v>
      </c>
      <c r="AS217">
        <v>116109.2319</v>
      </c>
      <c r="AT217">
        <v>92953.836859999996</v>
      </c>
      <c r="AU217">
        <v>67379.88291</v>
      </c>
      <c r="AV217">
        <v>39338.315170000002</v>
      </c>
      <c r="AW217">
        <v>8771.6636909999997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470409.28869999998</v>
      </c>
      <c r="G218">
        <v>450361.96620000002</v>
      </c>
      <c r="H218">
        <v>420927.29560000001</v>
      </c>
      <c r="I218">
        <v>417850.02549999999</v>
      </c>
      <c r="J218">
        <v>427469.16200000001</v>
      </c>
      <c r="K218">
        <v>423023.6557</v>
      </c>
      <c r="L218">
        <v>422136.7328</v>
      </c>
      <c r="M218">
        <v>426973.2806</v>
      </c>
      <c r="N218">
        <v>434508.61859999999</v>
      </c>
      <c r="O218">
        <v>404602.77149999997</v>
      </c>
      <c r="P218">
        <v>374395.44449999998</v>
      </c>
      <c r="Q218">
        <v>334608.7415</v>
      </c>
      <c r="R218">
        <v>295609.1654</v>
      </c>
      <c r="S218">
        <v>259669.0864</v>
      </c>
      <c r="T218">
        <v>241746.334</v>
      </c>
      <c r="U218">
        <v>226923.06090000001</v>
      </c>
      <c r="V218">
        <v>213229.47899999999</v>
      </c>
      <c r="W218">
        <v>185309.16089999999</v>
      </c>
      <c r="X218">
        <v>177005.73190000001</v>
      </c>
      <c r="Y218">
        <v>164907.1954</v>
      </c>
      <c r="Z218">
        <v>154587.4693</v>
      </c>
      <c r="AA218">
        <v>145270.7647</v>
      </c>
      <c r="AB218">
        <v>137226.07870000001</v>
      </c>
      <c r="AC218">
        <v>129113.7236</v>
      </c>
      <c r="AD218">
        <v>122558.97100000001</v>
      </c>
      <c r="AE218">
        <v>115785.43610000001</v>
      </c>
      <c r="AF218">
        <v>106212.9363</v>
      </c>
      <c r="AG218">
        <v>100258.1991</v>
      </c>
      <c r="AH218">
        <v>94674.777709999995</v>
      </c>
      <c r="AI218">
        <v>88191.231769999999</v>
      </c>
      <c r="AJ218">
        <v>81521.290630000003</v>
      </c>
      <c r="AK218">
        <v>74704.315270000006</v>
      </c>
      <c r="AL218">
        <v>68844.091990000001</v>
      </c>
      <c r="AM218">
        <v>62763.389519999997</v>
      </c>
      <c r="AN218">
        <v>58252.79666</v>
      </c>
      <c r="AO218">
        <v>53619.394319999999</v>
      </c>
      <c r="AP218">
        <v>48834.85699</v>
      </c>
      <c r="AQ218">
        <v>43889.03757</v>
      </c>
      <c r="AR218">
        <v>38762.397109999998</v>
      </c>
      <c r="AS218">
        <v>25030.166120000002</v>
      </c>
      <c r="AT218">
        <v>14329.31761</v>
      </c>
      <c r="AU218">
        <v>6612.8857870000002</v>
      </c>
      <c r="AV218">
        <v>1846.4850630000001</v>
      </c>
      <c r="AW218">
        <v>57.271855479999999</v>
      </c>
    </row>
    <row r="219" spans="2:49" x14ac:dyDescent="0.25">
      <c r="B219" t="s">
        <v>318</v>
      </c>
      <c r="C219">
        <v>247860837.32111701</v>
      </c>
      <c r="D219">
        <v>251840323.237167</v>
      </c>
      <c r="E219">
        <v>255927916</v>
      </c>
      <c r="F219">
        <v>255966782.59999999</v>
      </c>
      <c r="G219">
        <v>242196882.30000001</v>
      </c>
      <c r="H219">
        <v>222463275.30000001</v>
      </c>
      <c r="I219">
        <v>224340934.09999999</v>
      </c>
      <c r="J219">
        <v>218588952.09999999</v>
      </c>
      <c r="K219">
        <v>207953900.09999999</v>
      </c>
      <c r="L219">
        <v>200186461.80000001</v>
      </c>
      <c r="M219">
        <v>197198304.30000001</v>
      </c>
      <c r="N219">
        <v>195907927.40000001</v>
      </c>
      <c r="O219">
        <v>189731567.40000001</v>
      </c>
      <c r="P219">
        <v>183960446.19999999</v>
      </c>
      <c r="Q219">
        <v>174433054.59999999</v>
      </c>
      <c r="R219">
        <v>166686202.59999999</v>
      </c>
      <c r="S219">
        <v>159602892.90000001</v>
      </c>
      <c r="T219">
        <v>157819490.59999999</v>
      </c>
      <c r="U219">
        <v>156945589.30000001</v>
      </c>
      <c r="V219">
        <v>157225410.69999999</v>
      </c>
      <c r="W219">
        <v>152521599.59999999</v>
      </c>
      <c r="X219">
        <v>144866110.09999999</v>
      </c>
      <c r="Y219">
        <v>136774095.90000001</v>
      </c>
      <c r="Z219">
        <v>129266105</v>
      </c>
      <c r="AA219">
        <v>122445286.59999999</v>
      </c>
      <c r="AB219">
        <v>116334027.90000001</v>
      </c>
      <c r="AC219">
        <v>110620357.8</v>
      </c>
      <c r="AD219">
        <v>105540353.2</v>
      </c>
      <c r="AE219">
        <v>100838489.90000001</v>
      </c>
      <c r="AF219">
        <v>96015060.829999998</v>
      </c>
      <c r="AG219">
        <v>91776833.209999904</v>
      </c>
      <c r="AH219">
        <v>87683647.659999996</v>
      </c>
      <c r="AI219">
        <v>83014060.519999996</v>
      </c>
      <c r="AJ219">
        <v>78041652.900000006</v>
      </c>
      <c r="AK219">
        <v>72733775.359999999</v>
      </c>
      <c r="AL219">
        <v>67544081.909999996</v>
      </c>
      <c r="AM219">
        <v>61761731.009999998</v>
      </c>
      <c r="AN219">
        <v>59123799.490000002</v>
      </c>
      <c r="AO219">
        <v>56110958.619999997</v>
      </c>
      <c r="AP219">
        <v>52664267.090000004</v>
      </c>
      <c r="AQ219">
        <v>48696472.600000001</v>
      </c>
      <c r="AR219">
        <v>44048922.829999998</v>
      </c>
      <c r="AS219">
        <v>42456510.100000001</v>
      </c>
      <c r="AT219">
        <v>40813290.579999998</v>
      </c>
      <c r="AU219">
        <v>39093144.890000001</v>
      </c>
      <c r="AV219">
        <v>37287709.68</v>
      </c>
      <c r="AW219">
        <v>35336845.810000002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41274411.18</v>
      </c>
      <c r="G220">
        <v>36908973.799999997</v>
      </c>
      <c r="H220">
        <v>31694618.899999999</v>
      </c>
      <c r="I220">
        <v>31698231.210000001</v>
      </c>
      <c r="J220">
        <v>30379008.239999998</v>
      </c>
      <c r="K220">
        <v>28596257.93</v>
      </c>
      <c r="L220">
        <v>28400188.859999999</v>
      </c>
      <c r="M220">
        <v>27999788.219999999</v>
      </c>
      <c r="N220">
        <v>27412889.09</v>
      </c>
      <c r="O220">
        <v>22896340.329999998</v>
      </c>
      <c r="P220">
        <v>19357142.719999999</v>
      </c>
      <c r="Q220">
        <v>16326707.33</v>
      </c>
      <c r="R220">
        <v>13741193.640000001</v>
      </c>
      <c r="S220">
        <v>11498371.810000001</v>
      </c>
      <c r="T220">
        <v>10675894.48</v>
      </c>
      <c r="U220">
        <v>10219826.1</v>
      </c>
      <c r="V220">
        <v>9952969.9409999996</v>
      </c>
      <c r="W220">
        <v>10359289.939999999</v>
      </c>
      <c r="X220">
        <v>9171730.8379999995</v>
      </c>
      <c r="Y220">
        <v>8585517.8530000001</v>
      </c>
      <c r="Z220">
        <v>8009999.8590000002</v>
      </c>
      <c r="AA220">
        <v>7453023.7850000001</v>
      </c>
      <c r="AB220">
        <v>7066776.1390000004</v>
      </c>
      <c r="AC220">
        <v>6729056.9100000001</v>
      </c>
      <c r="AD220">
        <v>6630299.8499999996</v>
      </c>
      <c r="AE220">
        <v>6619835.9859999996</v>
      </c>
      <c r="AF220">
        <v>6650084.7560000001</v>
      </c>
      <c r="AG220">
        <v>6783757.074</v>
      </c>
      <c r="AH220">
        <v>6978808.534</v>
      </c>
      <c r="AI220">
        <v>7188585.6229999997</v>
      </c>
      <c r="AJ220">
        <v>7390832.7019999996</v>
      </c>
      <c r="AK220">
        <v>7584798.5630000001</v>
      </c>
      <c r="AL220">
        <v>7770890.1660000002</v>
      </c>
      <c r="AM220">
        <v>7957507.0420000004</v>
      </c>
      <c r="AN220">
        <v>8139049.9069999997</v>
      </c>
      <c r="AO220">
        <v>8314690.5599999996</v>
      </c>
      <c r="AP220">
        <v>8487844.3849999998</v>
      </c>
      <c r="AQ220">
        <v>8660523.5769999996</v>
      </c>
      <c r="AR220">
        <v>8829739.8849999998</v>
      </c>
      <c r="AS220">
        <v>8989146.3220000006</v>
      </c>
      <c r="AT220">
        <v>9148793.8249999899</v>
      </c>
      <c r="AU220">
        <v>9306850.523</v>
      </c>
      <c r="AV220">
        <v>9465422.2949999999</v>
      </c>
      <c r="AW220">
        <v>9625004.8039999995</v>
      </c>
    </row>
    <row r="221" spans="2:49" x14ac:dyDescent="0.25">
      <c r="B221" t="s">
        <v>320</v>
      </c>
      <c r="C221">
        <v>156021257.172526</v>
      </c>
      <c r="D221">
        <v>158526228.92293701</v>
      </c>
      <c r="E221">
        <v>161115633.90000001</v>
      </c>
      <c r="F221">
        <v>162544396.80000001</v>
      </c>
      <c r="G221">
        <v>154985968.09999999</v>
      </c>
      <c r="H221">
        <v>144670460.5</v>
      </c>
      <c r="I221">
        <v>146129865</v>
      </c>
      <c r="J221">
        <v>141954951</v>
      </c>
      <c r="K221">
        <v>135250060.69999999</v>
      </c>
      <c r="L221">
        <v>129474422.09999999</v>
      </c>
      <c r="M221">
        <v>127950928.7</v>
      </c>
      <c r="N221">
        <v>128099294.7</v>
      </c>
      <c r="O221">
        <v>125889246.09999999</v>
      </c>
      <c r="P221">
        <v>122766805.8</v>
      </c>
      <c r="Q221">
        <v>116430949.8</v>
      </c>
      <c r="R221">
        <v>111723461.40000001</v>
      </c>
      <c r="S221">
        <v>107125583.5</v>
      </c>
      <c r="T221">
        <v>108791844.3</v>
      </c>
      <c r="U221">
        <v>110937648.7</v>
      </c>
      <c r="V221">
        <v>113644126.2</v>
      </c>
      <c r="W221">
        <v>109436959.5</v>
      </c>
      <c r="X221">
        <v>104464501.7</v>
      </c>
      <c r="Y221">
        <v>99430145.260000005</v>
      </c>
      <c r="Z221">
        <v>94784665.340000004</v>
      </c>
      <c r="AA221">
        <v>90616644.75</v>
      </c>
      <c r="AB221">
        <v>86827973.879999995</v>
      </c>
      <c r="AC221">
        <v>83320755.909999996</v>
      </c>
      <c r="AD221">
        <v>79869095.760000005</v>
      </c>
      <c r="AE221">
        <v>76680593.010000005</v>
      </c>
      <c r="AF221">
        <v>73277992.849999994</v>
      </c>
      <c r="AG221">
        <v>70305491.170000002</v>
      </c>
      <c r="AH221">
        <v>67322651.670000002</v>
      </c>
      <c r="AI221">
        <v>63883039.57</v>
      </c>
      <c r="AJ221">
        <v>60082733.649999999</v>
      </c>
      <c r="AK221">
        <v>55879205.18</v>
      </c>
      <c r="AL221">
        <v>51618040.600000001</v>
      </c>
      <c r="AM221">
        <v>46707824.829999998</v>
      </c>
      <c r="AN221">
        <v>44482443.590000004</v>
      </c>
      <c r="AO221">
        <v>41872600.57</v>
      </c>
      <c r="AP221">
        <v>38832972.020000003</v>
      </c>
      <c r="AQ221">
        <v>35277523</v>
      </c>
      <c r="AR221">
        <v>31053671.609999999</v>
      </c>
      <c r="AS221">
        <v>30078753.550000001</v>
      </c>
      <c r="AT221">
        <v>29057386.289999999</v>
      </c>
      <c r="AU221">
        <v>27967208.84</v>
      </c>
      <c r="AV221">
        <v>26798370.399999999</v>
      </c>
      <c r="AW221">
        <v>25491311.890000001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52460922.850000001</v>
      </c>
      <c r="F222">
        <v>52147974.579999998</v>
      </c>
      <c r="G222">
        <v>50301940.420000002</v>
      </c>
      <c r="H222">
        <v>46098195.920000002</v>
      </c>
      <c r="I222">
        <v>46512837.909999996</v>
      </c>
      <c r="J222">
        <v>46254992.840000004</v>
      </c>
      <c r="K222">
        <v>44107581.539999999</v>
      </c>
      <c r="L222">
        <v>42311850.82</v>
      </c>
      <c r="M222">
        <v>41247587.460000001</v>
      </c>
      <c r="N222">
        <v>40395743.619999997</v>
      </c>
      <c r="O222">
        <v>40945980.969999999</v>
      </c>
      <c r="P222">
        <v>41836497.659999996</v>
      </c>
      <c r="Q222">
        <v>41675397.450000003</v>
      </c>
      <c r="R222">
        <v>41221547.549999997</v>
      </c>
      <c r="S222">
        <v>40978937.640000001</v>
      </c>
      <c r="T222">
        <v>38351751.840000004</v>
      </c>
      <c r="U222">
        <v>35788114.479999997</v>
      </c>
      <c r="V222">
        <v>33628314.600000001</v>
      </c>
      <c r="W222">
        <v>32725350.120000001</v>
      </c>
      <c r="X222">
        <v>31229877.52</v>
      </c>
      <c r="Y222">
        <v>28758432.760000002</v>
      </c>
      <c r="Z222">
        <v>26471439.760000002</v>
      </c>
      <c r="AA222">
        <v>24375618.079999998</v>
      </c>
      <c r="AB222">
        <v>22439277.920000002</v>
      </c>
      <c r="AC222">
        <v>20570544.960000001</v>
      </c>
      <c r="AD222">
        <v>19040957.579999998</v>
      </c>
      <c r="AE222">
        <v>17538060.93</v>
      </c>
      <c r="AF222">
        <v>16086983.23</v>
      </c>
      <c r="AG222">
        <v>14687584.970000001</v>
      </c>
      <c r="AH222">
        <v>13382187.460000001</v>
      </c>
      <c r="AI222">
        <v>11942435.32</v>
      </c>
      <c r="AJ222">
        <v>10568086.550000001</v>
      </c>
      <c r="AK222">
        <v>9269771.62099999</v>
      </c>
      <c r="AL222">
        <v>8155151.148</v>
      </c>
      <c r="AM222">
        <v>7096399.142</v>
      </c>
      <c r="AN222">
        <v>6502305.9919999996</v>
      </c>
      <c r="AO222">
        <v>5923667.4850000003</v>
      </c>
      <c r="AP222">
        <v>5343450.6830000002</v>
      </c>
      <c r="AQ222">
        <v>4758426.0240000002</v>
      </c>
      <c r="AR222">
        <v>4165511.3309999998</v>
      </c>
      <c r="AS222">
        <v>3388610.2349999999</v>
      </c>
      <c r="AT222">
        <v>2607110.4610000001</v>
      </c>
      <c r="AU222">
        <v>1819085.5279999999</v>
      </c>
      <c r="AV222">
        <v>1023916.987</v>
      </c>
      <c r="AW222">
        <v>220529.11660000001</v>
      </c>
    </row>
    <row r="223" spans="2:49" x14ac:dyDescent="0.25">
      <c r="B223" t="s">
        <v>322</v>
      </c>
      <c r="C223">
        <v>392773953.478827</v>
      </c>
      <c r="D223">
        <v>399080066.34826499</v>
      </c>
      <c r="E223">
        <v>405531640.80000001</v>
      </c>
      <c r="F223">
        <v>402946733.60000002</v>
      </c>
      <c r="G223">
        <v>385000868.89999998</v>
      </c>
      <c r="H223">
        <v>364586830.69999999</v>
      </c>
      <c r="I223">
        <v>363233513.19999999</v>
      </c>
      <c r="J223">
        <v>353734612.19999999</v>
      </c>
      <c r="K223">
        <v>338763451.39999998</v>
      </c>
      <c r="L223">
        <v>327571934.5</v>
      </c>
      <c r="M223">
        <v>321584188.19999999</v>
      </c>
      <c r="N223">
        <v>317981950.69999999</v>
      </c>
      <c r="O223">
        <v>310743326.69999999</v>
      </c>
      <c r="P223">
        <v>303394915.60000002</v>
      </c>
      <c r="Q223">
        <v>291573952</v>
      </c>
      <c r="R223">
        <v>282578060.10000002</v>
      </c>
      <c r="S223">
        <v>272966910.80000001</v>
      </c>
      <c r="T223">
        <v>268935552.39999998</v>
      </c>
      <c r="U223">
        <v>265736882.90000001</v>
      </c>
      <c r="V223">
        <v>263434266.40000001</v>
      </c>
      <c r="W223">
        <v>253074762.59999999</v>
      </c>
      <c r="X223">
        <v>241624189.30000001</v>
      </c>
      <c r="Y223">
        <v>229419656.09999999</v>
      </c>
      <c r="Z223">
        <v>217687129.59999999</v>
      </c>
      <c r="AA223">
        <v>206587760.40000001</v>
      </c>
      <c r="AB223">
        <v>196126873.30000001</v>
      </c>
      <c r="AC223">
        <v>186004779</v>
      </c>
      <c r="AD223">
        <v>175589005.80000001</v>
      </c>
      <c r="AE223">
        <v>165585218.69999999</v>
      </c>
      <c r="AF223">
        <v>155563151</v>
      </c>
      <c r="AG223">
        <v>146531494.5</v>
      </c>
      <c r="AH223">
        <v>137868281.40000001</v>
      </c>
      <c r="AI223">
        <v>128539745.5</v>
      </c>
      <c r="AJ223">
        <v>118984666.7</v>
      </c>
      <c r="AK223">
        <v>109156590.5</v>
      </c>
      <c r="AL223">
        <v>99592913.620000005</v>
      </c>
      <c r="AM223">
        <v>89434722.120000005</v>
      </c>
      <c r="AN223">
        <v>83986100.269999996</v>
      </c>
      <c r="AO223">
        <v>78215243.920000002</v>
      </c>
      <c r="AP223">
        <v>72053541.230000004</v>
      </c>
      <c r="AQ223">
        <v>65384932.240000002</v>
      </c>
      <c r="AR223">
        <v>57973874.060000002</v>
      </c>
      <c r="AS223">
        <v>55080573.560000002</v>
      </c>
      <c r="AT223">
        <v>52195528.5</v>
      </c>
      <c r="AU223">
        <v>49289004.329999998</v>
      </c>
      <c r="AV223">
        <v>46347496.43</v>
      </c>
      <c r="AW223">
        <v>43306233.32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42381296.719999999</v>
      </c>
      <c r="G224">
        <v>37986432.82</v>
      </c>
      <c r="H224">
        <v>32741807.579999998</v>
      </c>
      <c r="I224">
        <v>32719826.120000001</v>
      </c>
      <c r="J224">
        <v>31374399.98</v>
      </c>
      <c r="K224">
        <v>29562172.870000001</v>
      </c>
      <c r="L224">
        <v>29333732.140000001</v>
      </c>
      <c r="M224">
        <v>28901673.91</v>
      </c>
      <c r="N224">
        <v>28286662.510000002</v>
      </c>
      <c r="O224">
        <v>23748992.129999999</v>
      </c>
      <c r="P224">
        <v>20192262</v>
      </c>
      <c r="Q224">
        <v>17143311.530000001</v>
      </c>
      <c r="R224">
        <v>14533559.460000001</v>
      </c>
      <c r="S224">
        <v>12265441.310000001</v>
      </c>
      <c r="T224">
        <v>11415028.689999999</v>
      </c>
      <c r="U224">
        <v>10930356.390000001</v>
      </c>
      <c r="V224">
        <v>10632447.970000001</v>
      </c>
      <c r="W224">
        <v>11004660.32</v>
      </c>
      <c r="X224">
        <v>9780200.0120000001</v>
      </c>
      <c r="Y224">
        <v>9156344.5610000007</v>
      </c>
      <c r="Z224">
        <v>8545551.8080000002</v>
      </c>
      <c r="AA224">
        <v>7956864.0310000004</v>
      </c>
      <c r="AB224">
        <v>7542574.4780000001</v>
      </c>
      <c r="AC224">
        <v>7179785.8269999996</v>
      </c>
      <c r="AD224">
        <v>7058006.6979999999</v>
      </c>
      <c r="AE224">
        <v>7026469.7350000003</v>
      </c>
      <c r="AF224">
        <v>7037498.733</v>
      </c>
      <c r="AG224">
        <v>7153451.8650000002</v>
      </c>
      <c r="AH224">
        <v>7332111.3669999996</v>
      </c>
      <c r="AI224">
        <v>7526744.5</v>
      </c>
      <c r="AJ224">
        <v>7714955.7680000002</v>
      </c>
      <c r="AK224">
        <v>7895888.3260000004</v>
      </c>
      <c r="AL224">
        <v>8069854.8470000001</v>
      </c>
      <c r="AM224">
        <v>8244997.7779999999</v>
      </c>
      <c r="AN224">
        <v>8415697.1050000004</v>
      </c>
      <c r="AO224">
        <v>8581049.9759999998</v>
      </c>
      <c r="AP224">
        <v>8744392.4149999898</v>
      </c>
      <c r="AQ224">
        <v>8907726.1380000003</v>
      </c>
      <c r="AR224">
        <v>9068057.557</v>
      </c>
      <c r="AS224">
        <v>9219007.5889999997</v>
      </c>
      <c r="AT224">
        <v>9370529.5020000003</v>
      </c>
      <c r="AU224">
        <v>9520747.3560000006</v>
      </c>
      <c r="AV224">
        <v>9671760.2139999997</v>
      </c>
      <c r="AW224">
        <v>9824125.1879999898</v>
      </c>
    </row>
    <row r="225" spans="2:49" x14ac:dyDescent="0.25">
      <c r="B225" t="s">
        <v>324</v>
      </c>
      <c r="C225">
        <v>261896523.70399499</v>
      </c>
      <c r="D225">
        <v>266101357.10489401</v>
      </c>
      <c r="E225">
        <v>270417915.5</v>
      </c>
      <c r="F225">
        <v>270531840.39999998</v>
      </c>
      <c r="G225">
        <v>260566995</v>
      </c>
      <c r="H225">
        <v>251093233.5</v>
      </c>
      <c r="I225">
        <v>250403354.90000001</v>
      </c>
      <c r="J225">
        <v>244087420</v>
      </c>
      <c r="K225">
        <v>235059925.69999999</v>
      </c>
      <c r="L225">
        <v>227592189.5</v>
      </c>
      <c r="M225">
        <v>224568377.40000001</v>
      </c>
      <c r="N225">
        <v>223739984.59999999</v>
      </c>
      <c r="O225">
        <v>220731016.69999999</v>
      </c>
      <c r="P225">
        <v>216454303.40000001</v>
      </c>
      <c r="Q225">
        <v>208741983.5</v>
      </c>
      <c r="R225">
        <v>203730483.19999999</v>
      </c>
      <c r="S225">
        <v>197499463.90000001</v>
      </c>
      <c r="T225">
        <v>197626226.30000001</v>
      </c>
      <c r="U225">
        <v>197741502.09999999</v>
      </c>
      <c r="V225">
        <v>198171806.19999999</v>
      </c>
      <c r="W225">
        <v>191840266.09999999</v>
      </c>
      <c r="X225">
        <v>184784212.19999999</v>
      </c>
      <c r="Y225">
        <v>177231169.30000001</v>
      </c>
      <c r="Z225">
        <v>169756018.30000001</v>
      </c>
      <c r="AA225">
        <v>162553053.69999999</v>
      </c>
      <c r="AB225">
        <v>155509313.69999999</v>
      </c>
      <c r="AC225">
        <v>148605613.59999999</v>
      </c>
      <c r="AD225">
        <v>140753181.40000001</v>
      </c>
      <c r="AE225">
        <v>133138859.8</v>
      </c>
      <c r="AF225">
        <v>125353172.09999999</v>
      </c>
      <c r="AG225">
        <v>118234197.7</v>
      </c>
      <c r="AH225">
        <v>111256468</v>
      </c>
      <c r="AI225">
        <v>103760243.7</v>
      </c>
      <c r="AJ225">
        <v>95961902.459999904</v>
      </c>
      <c r="AK225">
        <v>87800475.359999999</v>
      </c>
      <c r="AL225">
        <v>79657335.810000002</v>
      </c>
      <c r="AM225">
        <v>70846050.769999996</v>
      </c>
      <c r="AN225">
        <v>66176350.130000003</v>
      </c>
      <c r="AO225">
        <v>61155709.979999997</v>
      </c>
      <c r="AP225">
        <v>55732944.619999997</v>
      </c>
      <c r="AQ225">
        <v>49793848.25</v>
      </c>
      <c r="AR225">
        <v>43109620.450000003</v>
      </c>
      <c r="AS225">
        <v>41183756.850000001</v>
      </c>
      <c r="AT225">
        <v>39254929.359999999</v>
      </c>
      <c r="AU225">
        <v>37297250.799999997</v>
      </c>
      <c r="AV225">
        <v>35295974.979999997</v>
      </c>
      <c r="AW225">
        <v>33187207.609999999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</v>
      </c>
      <c r="F226">
        <v>90033596.450000003</v>
      </c>
      <c r="G226">
        <v>86447441.090000004</v>
      </c>
      <c r="H226">
        <v>80751789.620000005</v>
      </c>
      <c r="I226">
        <v>80110332.209999904</v>
      </c>
      <c r="J226">
        <v>78272792.25</v>
      </c>
      <c r="K226">
        <v>74141352.840000004</v>
      </c>
      <c r="L226">
        <v>70646012.849999994</v>
      </c>
      <c r="M226">
        <v>68114136.930000007</v>
      </c>
      <c r="N226">
        <v>65955303.590000004</v>
      </c>
      <c r="O226">
        <v>66263317.899999999</v>
      </c>
      <c r="P226">
        <v>66748350.140000001</v>
      </c>
      <c r="Q226">
        <v>65688656.990000002</v>
      </c>
      <c r="R226">
        <v>64314017.43</v>
      </c>
      <c r="S226">
        <v>63202005.640000001</v>
      </c>
      <c r="T226">
        <v>59894297.390000001</v>
      </c>
      <c r="U226">
        <v>57065024.359999999</v>
      </c>
      <c r="V226">
        <v>54630012.240000002</v>
      </c>
      <c r="W226">
        <v>50229836.159999996</v>
      </c>
      <c r="X226">
        <v>47059777.030000001</v>
      </c>
      <c r="Y226">
        <v>43032142.170000002</v>
      </c>
      <c r="Z226">
        <v>39385559.520000003</v>
      </c>
      <c r="AA226">
        <v>36077842.609999999</v>
      </c>
      <c r="AB226">
        <v>33074985.190000001</v>
      </c>
      <c r="AC226">
        <v>30219379.52</v>
      </c>
      <c r="AD226">
        <v>27777817.699999999</v>
      </c>
      <c r="AE226">
        <v>25419889.190000001</v>
      </c>
      <c r="AF226">
        <v>23172480.149999999</v>
      </c>
      <c r="AG226">
        <v>21143844.940000001</v>
      </c>
      <c r="AH226">
        <v>19279702.010000002</v>
      </c>
      <c r="AI226">
        <v>17252757.300000001</v>
      </c>
      <c r="AJ226">
        <v>15307808.49</v>
      </c>
      <c r="AK226">
        <v>13460226.82</v>
      </c>
      <c r="AL226">
        <v>11865722.960000001</v>
      </c>
      <c r="AM226">
        <v>10343673.57</v>
      </c>
      <c r="AN226">
        <v>9394053.0390000008</v>
      </c>
      <c r="AO226">
        <v>8478483.96199999</v>
      </c>
      <c r="AP226">
        <v>7576204.1979999999</v>
      </c>
      <c r="AQ226">
        <v>6683357.8490000004</v>
      </c>
      <c r="AR226">
        <v>5796196.0599999996</v>
      </c>
      <c r="AS226">
        <v>4677809.1220000004</v>
      </c>
      <c r="AT226">
        <v>3570069.6370000001</v>
      </c>
      <c r="AU226">
        <v>2471006.1680000001</v>
      </c>
      <c r="AV226">
        <v>1379761.2339999999</v>
      </c>
      <c r="AW226">
        <v>294900.52370000002</v>
      </c>
    </row>
    <row r="227" spans="2:49" x14ac:dyDescent="0.25">
      <c r="B227" t="s">
        <v>326</v>
      </c>
      <c r="C227">
        <v>419119515.24800497</v>
      </c>
      <c r="D227">
        <v>425848614.63336003</v>
      </c>
      <c r="E227">
        <v>432732246.89999998</v>
      </c>
      <c r="F227">
        <v>430460227.89999998</v>
      </c>
      <c r="G227">
        <v>411869266.30000001</v>
      </c>
      <c r="H227">
        <v>388633448.80000001</v>
      </c>
      <c r="I227">
        <v>388171651.89999998</v>
      </c>
      <c r="J227">
        <v>379298990</v>
      </c>
      <c r="K227">
        <v>363672933.69999999</v>
      </c>
      <c r="L227">
        <v>352166070.89999998</v>
      </c>
      <c r="M227">
        <v>346150047.80000001</v>
      </c>
      <c r="N227">
        <v>342830206.10000002</v>
      </c>
      <c r="O227">
        <v>335755519.39999998</v>
      </c>
      <c r="P227">
        <v>329262696.19999999</v>
      </c>
      <c r="Q227">
        <v>317654209.60000002</v>
      </c>
      <c r="R227">
        <v>308939350.60000002</v>
      </c>
      <c r="S227">
        <v>299117644.80000001</v>
      </c>
      <c r="T227">
        <v>295186917.60000002</v>
      </c>
      <c r="U227">
        <v>291947459.80000001</v>
      </c>
      <c r="V227">
        <v>289846399.89999998</v>
      </c>
      <c r="W227">
        <v>279310397.89999998</v>
      </c>
      <c r="X227">
        <v>267607770.40000001</v>
      </c>
      <c r="Y227">
        <v>255239664.5</v>
      </c>
      <c r="Z227">
        <v>243293689.40000001</v>
      </c>
      <c r="AA227">
        <v>231983942.40000001</v>
      </c>
      <c r="AB227">
        <v>221300710.30000001</v>
      </c>
      <c r="AC227">
        <v>210979407.19999999</v>
      </c>
      <c r="AD227">
        <v>200457934.5</v>
      </c>
      <c r="AE227">
        <v>190276236.5</v>
      </c>
      <c r="AF227">
        <v>180072387.90000001</v>
      </c>
      <c r="AG227">
        <v>170870742.30000001</v>
      </c>
      <c r="AH227">
        <v>162036525.59999999</v>
      </c>
      <c r="AI227">
        <v>152524722.80000001</v>
      </c>
      <c r="AJ227">
        <v>142743226.19999999</v>
      </c>
      <c r="AK227">
        <v>132653684.09999999</v>
      </c>
      <c r="AL227">
        <v>122797293.8</v>
      </c>
      <c r="AM227">
        <v>112296388.5</v>
      </c>
      <c r="AN227">
        <v>106740813.90000001</v>
      </c>
      <c r="AO227">
        <v>100820367.5</v>
      </c>
      <c r="AP227">
        <v>94467183.640000001</v>
      </c>
      <c r="AQ227">
        <v>87559838.450000003</v>
      </c>
      <c r="AR227">
        <v>79821422.150000006</v>
      </c>
      <c r="AS227">
        <v>76900734.959999904</v>
      </c>
      <c r="AT227">
        <v>73997941.569999903</v>
      </c>
      <c r="AU227">
        <v>71060377.159999996</v>
      </c>
      <c r="AV227">
        <v>68074882.079999998</v>
      </c>
      <c r="AW227">
        <v>64980168.390000001</v>
      </c>
    </row>
    <row r="228" spans="2:49" x14ac:dyDescent="0.25">
      <c r="B228" t="s">
        <v>327</v>
      </c>
      <c r="C228">
        <v>255.88316116441601</v>
      </c>
      <c r="D228">
        <v>259.991448084664</v>
      </c>
      <c r="E228">
        <v>264.74876819999997</v>
      </c>
      <c r="F228">
        <v>270.81950740000002</v>
      </c>
      <c r="G228">
        <v>272.1377463</v>
      </c>
      <c r="H228">
        <v>261.52921509999999</v>
      </c>
      <c r="I228">
        <v>270.70294760000002</v>
      </c>
      <c r="J228">
        <v>272.47062849999998</v>
      </c>
      <c r="K228">
        <v>269.19788940000001</v>
      </c>
      <c r="L228">
        <v>265.15069640000002</v>
      </c>
      <c r="M228">
        <v>263.16587980000003</v>
      </c>
      <c r="N228">
        <v>260.50871819999998</v>
      </c>
      <c r="O228">
        <v>252.75801419999999</v>
      </c>
      <c r="P228">
        <v>248.75700670000001</v>
      </c>
      <c r="Q228">
        <v>243.4428413</v>
      </c>
      <c r="R228">
        <v>235.9846014</v>
      </c>
      <c r="S228">
        <v>229.10207969999999</v>
      </c>
      <c r="T228">
        <v>224.94191280000001</v>
      </c>
      <c r="U228">
        <v>220.69131569999999</v>
      </c>
      <c r="V228">
        <v>216.4022563</v>
      </c>
      <c r="W228">
        <v>224.8721711</v>
      </c>
      <c r="X228">
        <v>230.007474</v>
      </c>
      <c r="Y228">
        <v>227.5335326</v>
      </c>
      <c r="Z228">
        <v>224.1684429</v>
      </c>
      <c r="AA228">
        <v>220.30979049999999</v>
      </c>
      <c r="AB228">
        <v>216.2136155</v>
      </c>
      <c r="AC228">
        <v>212.02654179999999</v>
      </c>
      <c r="AD228">
        <v>211.20542789999999</v>
      </c>
      <c r="AE228">
        <v>210.3332504</v>
      </c>
      <c r="AF228">
        <v>207.7626281</v>
      </c>
      <c r="AG228">
        <v>197.27559450000001</v>
      </c>
      <c r="AH228">
        <v>186.80911710000001</v>
      </c>
      <c r="AI228">
        <v>185.3142776</v>
      </c>
      <c r="AJ228">
        <v>183.89756070000001</v>
      </c>
      <c r="AK228">
        <v>182.6230525</v>
      </c>
      <c r="AL228">
        <v>181.6132795</v>
      </c>
      <c r="AM228">
        <v>180.65329360000001</v>
      </c>
      <c r="AN228">
        <v>177.46231180000001</v>
      </c>
      <c r="AO228">
        <v>174.4003438</v>
      </c>
      <c r="AP228">
        <v>171.44155660000001</v>
      </c>
      <c r="AQ228">
        <v>168.5753115</v>
      </c>
      <c r="AR228">
        <v>165.71125480000001</v>
      </c>
      <c r="AS228">
        <v>162.7739431</v>
      </c>
      <c r="AT228">
        <v>160.02334629999999</v>
      </c>
      <c r="AU228">
        <v>157.39072229999999</v>
      </c>
      <c r="AV228">
        <v>154.8684666</v>
      </c>
      <c r="AW228">
        <v>152.2996699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5.783402154</v>
      </c>
      <c r="G229">
        <v>4.9956807129999996</v>
      </c>
      <c r="H229">
        <v>4.2339004500000001</v>
      </c>
      <c r="I229">
        <v>4.490819729</v>
      </c>
      <c r="J229">
        <v>4.3609165890000003</v>
      </c>
      <c r="K229">
        <v>4.1425753350000001</v>
      </c>
      <c r="L229">
        <v>4.3558708849999999</v>
      </c>
      <c r="M229">
        <v>4.504937784</v>
      </c>
      <c r="N229">
        <v>4.6164405469999998</v>
      </c>
      <c r="O229">
        <v>3.8491027529999999</v>
      </c>
      <c r="P229">
        <v>3.2869839289999998</v>
      </c>
      <c r="Q229">
        <v>2.848168823</v>
      </c>
      <c r="R229">
        <v>2.5598717440000001</v>
      </c>
      <c r="S229">
        <v>2.362613037</v>
      </c>
      <c r="T229">
        <v>2.3104714149999999</v>
      </c>
      <c r="U229">
        <v>2.3259604949999999</v>
      </c>
      <c r="V229">
        <v>2.37677512</v>
      </c>
      <c r="W229">
        <v>2.3866551120000001</v>
      </c>
      <c r="X229">
        <v>2.3008813529999999</v>
      </c>
      <c r="Y229">
        <v>2.1922140539999999</v>
      </c>
      <c r="Z229">
        <v>2.0772965330000002</v>
      </c>
      <c r="AA229">
        <v>1.967336295</v>
      </c>
      <c r="AB229">
        <v>1.8651880270000001</v>
      </c>
      <c r="AC229">
        <v>1.773401869</v>
      </c>
      <c r="AD229">
        <v>1.7496185310000001</v>
      </c>
      <c r="AE229">
        <v>1.749330622</v>
      </c>
      <c r="AF229">
        <v>1.7599154189999999</v>
      </c>
      <c r="AG229">
        <v>1.789478562</v>
      </c>
      <c r="AH229">
        <v>1.8342614740000001</v>
      </c>
      <c r="AI229">
        <v>1.8820674930000001</v>
      </c>
      <c r="AJ229">
        <v>1.928207722</v>
      </c>
      <c r="AK229">
        <v>1.97256472</v>
      </c>
      <c r="AL229">
        <v>2.0152249019999999</v>
      </c>
      <c r="AM229">
        <v>2.058217865</v>
      </c>
      <c r="AN229">
        <v>2.100072215</v>
      </c>
      <c r="AO229">
        <v>2.1406108110000002</v>
      </c>
      <c r="AP229">
        <v>2.180675318</v>
      </c>
      <c r="AQ229">
        <v>2.2207676529999998</v>
      </c>
      <c r="AR229">
        <v>2.2601472390000001</v>
      </c>
      <c r="AS229">
        <v>2.2971875169999998</v>
      </c>
      <c r="AT229">
        <v>2.334376883</v>
      </c>
      <c r="AU229">
        <v>2.37125473</v>
      </c>
      <c r="AV229">
        <v>2.4083489450000002</v>
      </c>
      <c r="AW229">
        <v>2.4458283509999998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5.783402154</v>
      </c>
      <c r="G230">
        <v>4.9956807129999996</v>
      </c>
      <c r="H230">
        <v>4.2339004500000001</v>
      </c>
      <c r="I230">
        <v>4.490819729</v>
      </c>
      <c r="J230">
        <v>4.3609165890000003</v>
      </c>
      <c r="K230">
        <v>4.1425753350000001</v>
      </c>
      <c r="L230">
        <v>4.3558708849999999</v>
      </c>
      <c r="M230">
        <v>4.504937784</v>
      </c>
      <c r="N230">
        <v>4.6164405469999998</v>
      </c>
      <c r="O230">
        <v>3.8491027529999999</v>
      </c>
      <c r="P230">
        <v>3.2869839289999998</v>
      </c>
      <c r="Q230">
        <v>2.848168823</v>
      </c>
      <c r="R230">
        <v>2.5598717440000001</v>
      </c>
      <c r="S230">
        <v>2.362613037</v>
      </c>
      <c r="T230">
        <v>2.3104714149999999</v>
      </c>
      <c r="U230">
        <v>2.3259604949999999</v>
      </c>
      <c r="V230">
        <v>2.37677512</v>
      </c>
      <c r="W230">
        <v>2.3866551120000001</v>
      </c>
      <c r="X230">
        <v>2.3008813529999999</v>
      </c>
      <c r="Y230">
        <v>2.1922140539999999</v>
      </c>
      <c r="Z230">
        <v>2.0772965330000002</v>
      </c>
      <c r="AA230">
        <v>1.967336295</v>
      </c>
      <c r="AB230">
        <v>1.8651880270000001</v>
      </c>
      <c r="AC230">
        <v>1.773401869</v>
      </c>
      <c r="AD230">
        <v>1.7496185310000001</v>
      </c>
      <c r="AE230">
        <v>1.749330622</v>
      </c>
      <c r="AF230">
        <v>1.7599154189999999</v>
      </c>
      <c r="AG230">
        <v>1.789478562</v>
      </c>
      <c r="AH230">
        <v>1.8342614740000001</v>
      </c>
      <c r="AI230">
        <v>1.8820674930000001</v>
      </c>
      <c r="AJ230">
        <v>1.928207722</v>
      </c>
      <c r="AK230">
        <v>1.97256472</v>
      </c>
      <c r="AL230">
        <v>2.0152249019999999</v>
      </c>
      <c r="AM230">
        <v>2.058217865</v>
      </c>
      <c r="AN230">
        <v>2.100072215</v>
      </c>
      <c r="AO230">
        <v>2.1406108110000002</v>
      </c>
      <c r="AP230">
        <v>2.180675318</v>
      </c>
      <c r="AQ230">
        <v>2.2207676529999998</v>
      </c>
      <c r="AR230">
        <v>2.2601472390000001</v>
      </c>
      <c r="AS230">
        <v>2.2971875169999998</v>
      </c>
      <c r="AT230">
        <v>2.334376883</v>
      </c>
      <c r="AU230">
        <v>2.37125473</v>
      </c>
      <c r="AV230">
        <v>2.4083489450000002</v>
      </c>
      <c r="AW230">
        <v>2.4458283509999998</v>
      </c>
    </row>
    <row r="231" spans="2:49" x14ac:dyDescent="0.25">
      <c r="B231" t="s">
        <v>330</v>
      </c>
      <c r="C231">
        <v>82.165927612137295</v>
      </c>
      <c r="D231">
        <v>83.485128157272499</v>
      </c>
      <c r="E231">
        <v>84.604501369999994</v>
      </c>
      <c r="F231">
        <v>84.718166199999999</v>
      </c>
      <c r="G231">
        <v>81.579063020000007</v>
      </c>
      <c r="H231">
        <v>78.623612570000006</v>
      </c>
      <c r="I231">
        <v>78.483665560000006</v>
      </c>
      <c r="J231">
        <v>76.582292719999998</v>
      </c>
      <c r="K231">
        <v>73.80302725</v>
      </c>
      <c r="L231">
        <v>71.525090640000002</v>
      </c>
      <c r="M231">
        <v>70.681032380000005</v>
      </c>
      <c r="N231">
        <v>70.54429931</v>
      </c>
      <c r="O231">
        <v>69.708990990000004</v>
      </c>
      <c r="P231">
        <v>68.450250499999996</v>
      </c>
      <c r="Q231">
        <v>66.069886550000007</v>
      </c>
      <c r="R231">
        <v>64.567010980000006</v>
      </c>
      <c r="S231">
        <v>62.686047690000002</v>
      </c>
      <c r="T231">
        <v>62.466454550000002</v>
      </c>
      <c r="U231">
        <v>62.237341209999997</v>
      </c>
      <c r="V231">
        <v>62.135276730000001</v>
      </c>
      <c r="W231">
        <v>60.609938470000003</v>
      </c>
      <c r="X231">
        <v>58.528632940000001</v>
      </c>
      <c r="Y231">
        <v>56.187691999999998</v>
      </c>
      <c r="Z231">
        <v>53.869758580000003</v>
      </c>
      <c r="AA231">
        <v>51.642528130000002</v>
      </c>
      <c r="AB231">
        <v>49.41221891</v>
      </c>
      <c r="AC231">
        <v>47.225776570000001</v>
      </c>
      <c r="AD231">
        <v>44.727475409999997</v>
      </c>
      <c r="AE231">
        <v>42.30806802</v>
      </c>
      <c r="AF231">
        <v>39.848951990000003</v>
      </c>
      <c r="AG231">
        <v>37.591853409999999</v>
      </c>
      <c r="AH231">
        <v>35.380358399999999</v>
      </c>
      <c r="AI231">
        <v>33.00027223</v>
      </c>
      <c r="AJ231">
        <v>30.524295899999998</v>
      </c>
      <c r="AK231">
        <v>27.932453769999999</v>
      </c>
      <c r="AL231">
        <v>25.324416509999999</v>
      </c>
      <c r="AM231">
        <v>22.507060800000001</v>
      </c>
      <c r="AN231">
        <v>21.012928200000001</v>
      </c>
      <c r="AO231">
        <v>19.409000899999999</v>
      </c>
      <c r="AP231">
        <v>17.679044279999999</v>
      </c>
      <c r="AQ231">
        <v>15.787089419999999</v>
      </c>
      <c r="AR231">
        <v>13.661237939999999</v>
      </c>
      <c r="AS231">
        <v>13.069024049999999</v>
      </c>
      <c r="AT231">
        <v>12.474206519999999</v>
      </c>
      <c r="AU231">
        <v>11.868516319999999</v>
      </c>
      <c r="AV231">
        <v>11.247235269999999</v>
      </c>
      <c r="AW231">
        <v>10.589752499999999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0.66735271709999999</v>
      </c>
      <c r="F232">
        <v>1.0011635510000001</v>
      </c>
      <c r="G232">
        <v>1.2859669890000001</v>
      </c>
      <c r="H232">
        <v>1.550895927</v>
      </c>
      <c r="I232">
        <v>1.860379695</v>
      </c>
      <c r="J232">
        <v>2.1331698160000001</v>
      </c>
      <c r="K232">
        <v>2.3654011619999999</v>
      </c>
      <c r="L232">
        <v>2.5953868280000001</v>
      </c>
      <c r="M232">
        <v>2.8667752200000001</v>
      </c>
      <c r="N232">
        <v>3.1650174299999998</v>
      </c>
      <c r="O232">
        <v>3.18784497</v>
      </c>
      <c r="P232">
        <v>3.193170619</v>
      </c>
      <c r="Q232">
        <v>3.1467324809999999</v>
      </c>
      <c r="R232">
        <v>3.1425013069999999</v>
      </c>
      <c r="S232">
        <v>3.1208696840000001</v>
      </c>
      <c r="T232">
        <v>3.288040348</v>
      </c>
      <c r="U232">
        <v>3.450036887</v>
      </c>
      <c r="V232">
        <v>3.6148393209999998</v>
      </c>
      <c r="W232">
        <v>4.0197655809999997</v>
      </c>
      <c r="X232">
        <v>4.1303799579999998</v>
      </c>
      <c r="Y232">
        <v>4.143427558</v>
      </c>
      <c r="Z232">
        <v>4.1600774180000002</v>
      </c>
      <c r="AA232">
        <v>4.1863623309999998</v>
      </c>
      <c r="AB232">
        <v>4.2114286390000002</v>
      </c>
      <c r="AC232">
        <v>4.2442578610000004</v>
      </c>
      <c r="AD232">
        <v>4.9474192730000004</v>
      </c>
      <c r="AE232">
        <v>5.6876505140000004</v>
      </c>
      <c r="AF232">
        <v>6.4723977359999996</v>
      </c>
      <c r="AG232">
        <v>7.3165032009999997</v>
      </c>
      <c r="AH232">
        <v>8.2449857390000005</v>
      </c>
      <c r="AI232">
        <v>9.3382736729999998</v>
      </c>
      <c r="AJ232">
        <v>10.53560452</v>
      </c>
      <c r="AK232">
        <v>11.865708789999999</v>
      </c>
      <c r="AL232">
        <v>13.308022230000001</v>
      </c>
      <c r="AM232">
        <v>14.96341896</v>
      </c>
      <c r="AN232">
        <v>15.58388575</v>
      </c>
      <c r="AO232">
        <v>16.30179841</v>
      </c>
      <c r="AP232">
        <v>17.150311980000001</v>
      </c>
      <c r="AQ232">
        <v>18.165903849999999</v>
      </c>
      <c r="AR232">
        <v>19.370206450000001</v>
      </c>
      <c r="AS232">
        <v>19.289566350000001</v>
      </c>
      <c r="AT232">
        <v>19.25072235</v>
      </c>
      <c r="AU232">
        <v>19.25336896</v>
      </c>
      <c r="AV232">
        <v>19.305537470000001</v>
      </c>
      <c r="AW232">
        <v>19.391366680000001</v>
      </c>
    </row>
    <row r="233" spans="2:49" x14ac:dyDescent="0.25">
      <c r="B233" t="s">
        <v>332</v>
      </c>
      <c r="C233">
        <v>82.165927612137295</v>
      </c>
      <c r="D233">
        <v>83.485128157272499</v>
      </c>
      <c r="E233">
        <v>84.604501369999994</v>
      </c>
      <c r="F233">
        <v>84.718166199999999</v>
      </c>
      <c r="G233">
        <v>81.579063020000007</v>
      </c>
      <c r="H233">
        <v>78.623612570000006</v>
      </c>
      <c r="I233">
        <v>78.483665560000006</v>
      </c>
      <c r="J233">
        <v>76.582292719999998</v>
      </c>
      <c r="K233">
        <v>73.80302725</v>
      </c>
      <c r="L233">
        <v>71.525090640000002</v>
      </c>
      <c r="M233">
        <v>70.681032380000005</v>
      </c>
      <c r="N233">
        <v>70.54429931</v>
      </c>
      <c r="O233">
        <v>69.708990990000004</v>
      </c>
      <c r="P233">
        <v>68.450250499999996</v>
      </c>
      <c r="Q233">
        <v>66.069886550000007</v>
      </c>
      <c r="R233">
        <v>64.567010980000006</v>
      </c>
      <c r="S233">
        <v>62.686047690000002</v>
      </c>
      <c r="T233">
        <v>62.466454550000002</v>
      </c>
      <c r="U233">
        <v>62.237341209999997</v>
      </c>
      <c r="V233">
        <v>62.135276730000001</v>
      </c>
      <c r="W233">
        <v>60.609938470000003</v>
      </c>
      <c r="X233">
        <v>58.528632940000001</v>
      </c>
      <c r="Y233">
        <v>56.187691999999998</v>
      </c>
      <c r="Z233">
        <v>53.869758580000003</v>
      </c>
      <c r="AA233">
        <v>51.642528130000002</v>
      </c>
      <c r="AB233">
        <v>49.41221891</v>
      </c>
      <c r="AC233">
        <v>47.225776570000001</v>
      </c>
      <c r="AD233">
        <v>44.727475409999997</v>
      </c>
      <c r="AE233">
        <v>42.30806802</v>
      </c>
      <c r="AF233">
        <v>39.848951990000003</v>
      </c>
      <c r="AG233">
        <v>37.591853409999999</v>
      </c>
      <c r="AH233">
        <v>35.380358399999999</v>
      </c>
      <c r="AI233">
        <v>33.00027223</v>
      </c>
      <c r="AJ233">
        <v>30.524295899999998</v>
      </c>
      <c r="AK233">
        <v>27.932453769999999</v>
      </c>
      <c r="AL233">
        <v>25.324416509999999</v>
      </c>
      <c r="AM233">
        <v>22.507060800000001</v>
      </c>
      <c r="AN233">
        <v>21.012928200000001</v>
      </c>
      <c r="AO233">
        <v>19.409000899999999</v>
      </c>
      <c r="AP233">
        <v>17.679044279999999</v>
      </c>
      <c r="AQ233">
        <v>15.787089419999999</v>
      </c>
      <c r="AR233">
        <v>13.661237939999999</v>
      </c>
      <c r="AS233">
        <v>13.069024049999999</v>
      </c>
      <c r="AT233">
        <v>12.474206519999999</v>
      </c>
      <c r="AU233">
        <v>11.868516319999999</v>
      </c>
      <c r="AV233">
        <v>11.247235269999999</v>
      </c>
      <c r="AW233">
        <v>10.589752499999999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0.66735271709999999</v>
      </c>
      <c r="F234">
        <v>1.0011635510000001</v>
      </c>
      <c r="G234">
        <v>1.2859669890000001</v>
      </c>
      <c r="H234">
        <v>1.550895927</v>
      </c>
      <c r="I234">
        <v>1.860379695</v>
      </c>
      <c r="J234">
        <v>2.1331698160000001</v>
      </c>
      <c r="K234">
        <v>2.3654011619999999</v>
      </c>
      <c r="L234">
        <v>2.5953868280000001</v>
      </c>
      <c r="M234">
        <v>2.8667752200000001</v>
      </c>
      <c r="N234">
        <v>3.1650174299999998</v>
      </c>
      <c r="O234">
        <v>3.18784497</v>
      </c>
      <c r="P234">
        <v>3.193170619</v>
      </c>
      <c r="Q234">
        <v>3.1467324809999999</v>
      </c>
      <c r="R234">
        <v>3.1425013069999999</v>
      </c>
      <c r="S234">
        <v>3.1208696840000001</v>
      </c>
      <c r="T234">
        <v>3.288040348</v>
      </c>
      <c r="U234">
        <v>3.450036887</v>
      </c>
      <c r="V234">
        <v>3.6148393209999998</v>
      </c>
      <c r="W234">
        <v>4.0197655809999997</v>
      </c>
      <c r="X234">
        <v>4.1303799579999998</v>
      </c>
      <c r="Y234">
        <v>4.143427558</v>
      </c>
      <c r="Z234">
        <v>4.1600774180000002</v>
      </c>
      <c r="AA234">
        <v>4.1863623309999998</v>
      </c>
      <c r="AB234">
        <v>4.2114286390000002</v>
      </c>
      <c r="AC234">
        <v>4.2442578610000004</v>
      </c>
      <c r="AD234">
        <v>4.9474192730000004</v>
      </c>
      <c r="AE234">
        <v>5.6876505140000004</v>
      </c>
      <c r="AF234">
        <v>6.4723977359999996</v>
      </c>
      <c r="AG234">
        <v>7.3165032009999997</v>
      </c>
      <c r="AH234">
        <v>8.2449857390000005</v>
      </c>
      <c r="AI234">
        <v>9.3382736729999998</v>
      </c>
      <c r="AJ234">
        <v>10.53560452</v>
      </c>
      <c r="AK234">
        <v>11.865708789999999</v>
      </c>
      <c r="AL234">
        <v>13.308022230000001</v>
      </c>
      <c r="AM234">
        <v>14.96341896</v>
      </c>
      <c r="AN234">
        <v>15.58388575</v>
      </c>
      <c r="AO234">
        <v>16.30179841</v>
      </c>
      <c r="AP234">
        <v>17.150311980000001</v>
      </c>
      <c r="AQ234">
        <v>18.165903849999999</v>
      </c>
      <c r="AR234">
        <v>19.370206450000001</v>
      </c>
      <c r="AS234">
        <v>19.289566350000001</v>
      </c>
      <c r="AT234">
        <v>19.25072235</v>
      </c>
      <c r="AU234">
        <v>19.25336896</v>
      </c>
      <c r="AV234">
        <v>19.305537470000001</v>
      </c>
      <c r="AW234">
        <v>19.391366680000001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118.4711975</v>
      </c>
      <c r="F235">
        <v>123.1292361</v>
      </c>
      <c r="G235">
        <v>128.09122099999999</v>
      </c>
      <c r="H235">
        <v>123.1610606</v>
      </c>
      <c r="I235">
        <v>130.18095299999999</v>
      </c>
      <c r="J235">
        <v>132.83640070000001</v>
      </c>
      <c r="K235">
        <v>132.99785180000001</v>
      </c>
      <c r="L235">
        <v>131.3385519</v>
      </c>
      <c r="M235">
        <v>129.78200960000001</v>
      </c>
      <c r="N235">
        <v>126.81522339999999</v>
      </c>
      <c r="O235">
        <v>120.68716569999999</v>
      </c>
      <c r="P235">
        <v>118.0341284</v>
      </c>
      <c r="Q235">
        <v>116.0100509</v>
      </c>
      <c r="R235">
        <v>111.33601729999999</v>
      </c>
      <c r="S235">
        <v>107.290949</v>
      </c>
      <c r="T235">
        <v>104.420125</v>
      </c>
      <c r="U235">
        <v>101.1628959</v>
      </c>
      <c r="V235">
        <v>97.655558200000002</v>
      </c>
      <c r="W235">
        <v>106.0636126</v>
      </c>
      <c r="X235">
        <v>113.425955</v>
      </c>
      <c r="Y235">
        <v>114.1172253</v>
      </c>
      <c r="Z235">
        <v>113.7959446</v>
      </c>
      <c r="AA235">
        <v>112.83082159999999</v>
      </c>
      <c r="AB235">
        <v>111.5790913</v>
      </c>
      <c r="AC235">
        <v>110.1797026</v>
      </c>
      <c r="AD235">
        <v>110.45358539999999</v>
      </c>
      <c r="AE235">
        <v>110.56084540000001</v>
      </c>
      <c r="AF235">
        <v>108.81489070000001</v>
      </c>
      <c r="AG235">
        <v>100.9031969</v>
      </c>
      <c r="AH235">
        <v>92.930142900000007</v>
      </c>
      <c r="AI235">
        <v>92.623253869999999</v>
      </c>
      <c r="AJ235">
        <v>92.385513939999996</v>
      </c>
      <c r="AK235">
        <v>92.253022430000001</v>
      </c>
      <c r="AL235">
        <v>92.238982190000002</v>
      </c>
      <c r="AM235">
        <v>92.273213080000005</v>
      </c>
      <c r="AN235">
        <v>88.895718950000003</v>
      </c>
      <c r="AO235">
        <v>85.618738829999998</v>
      </c>
      <c r="AP235">
        <v>82.412716059999994</v>
      </c>
      <c r="AQ235">
        <v>79.268638920000001</v>
      </c>
      <c r="AR235">
        <v>76.162610950000001</v>
      </c>
      <c r="AS235">
        <v>72.870469720000003</v>
      </c>
      <c r="AT235">
        <v>69.672870939999996</v>
      </c>
      <c r="AU235">
        <v>66.529583250000002</v>
      </c>
      <c r="AV235">
        <v>63.430435109999998</v>
      </c>
      <c r="AW235">
        <v>60.307477300000002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1.3210217209999999</v>
      </c>
      <c r="F236">
        <v>1.2988896089999999</v>
      </c>
      <c r="G236">
        <v>1.278359464</v>
      </c>
      <c r="H236">
        <v>1.162889625</v>
      </c>
      <c r="I236">
        <v>1.162928545</v>
      </c>
      <c r="J236">
        <v>1.0980301180000001</v>
      </c>
      <c r="K236">
        <v>1.017447234</v>
      </c>
      <c r="L236">
        <v>0.93009630590000003</v>
      </c>
      <c r="M236">
        <v>0.85100736519999998</v>
      </c>
      <c r="N236">
        <v>0.77019649680000002</v>
      </c>
      <c r="O236">
        <v>0.672477985</v>
      </c>
      <c r="P236">
        <v>0.59440820439999997</v>
      </c>
      <c r="Q236">
        <v>0.51746652839999996</v>
      </c>
      <c r="R236">
        <v>0.42763078640000002</v>
      </c>
      <c r="S236">
        <v>0.34022356869999998</v>
      </c>
      <c r="T236">
        <v>0.53892274490000003</v>
      </c>
      <c r="U236">
        <v>0.71445149809999997</v>
      </c>
      <c r="V236">
        <v>0.86715946659999998</v>
      </c>
      <c r="W236">
        <v>0.3524198382</v>
      </c>
      <c r="X236">
        <v>0.17888866549999999</v>
      </c>
      <c r="Y236">
        <v>0.1695463384</v>
      </c>
      <c r="Z236">
        <v>0.14039790099999999</v>
      </c>
      <c r="AA236">
        <v>9.2456641000000006E-2</v>
      </c>
      <c r="AB236">
        <v>8.2864122400000004E-2</v>
      </c>
      <c r="AC236">
        <v>7.3187455999999998E-2</v>
      </c>
      <c r="AD236">
        <v>7.3907327999999994E-2</v>
      </c>
      <c r="AE236">
        <v>7.4539397499999896E-2</v>
      </c>
      <c r="AF236">
        <v>7.3938137700000003E-2</v>
      </c>
      <c r="AG236">
        <v>6.9083241300000001E-2</v>
      </c>
      <c r="AH236">
        <v>6.4121714100000005E-2</v>
      </c>
      <c r="AI236">
        <v>5.2091187599999998E-2</v>
      </c>
      <c r="AJ236">
        <v>4.0081712899999997E-2</v>
      </c>
      <c r="AK236">
        <v>2.80769105E-2</v>
      </c>
      <c r="AL236">
        <v>2.1421508999999998E-2</v>
      </c>
      <c r="AM236">
        <v>1.3589511699999999E-2</v>
      </c>
      <c r="AN236">
        <v>1.2468800299999999E-2</v>
      </c>
      <c r="AO236">
        <v>1.1402569E-2</v>
      </c>
      <c r="AP236">
        <v>1.03856607E-2</v>
      </c>
      <c r="AQ236" s="39">
        <v>9.4161838700000007E-3</v>
      </c>
      <c r="AR236" s="39">
        <v>8.49083424E-3</v>
      </c>
      <c r="AS236" s="39">
        <v>8.5049184200000003E-3</v>
      </c>
      <c r="AT236" s="39">
        <v>8.5260316400000008E-3</v>
      </c>
      <c r="AU236" s="39">
        <v>8.5500311600000007E-3</v>
      </c>
      <c r="AV236" s="39">
        <v>8.5759436900000006E-3</v>
      </c>
      <c r="AW236" s="39">
        <v>8.5943376700000004E-3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3.5861365699999999</v>
      </c>
      <c r="F237">
        <v>3.7071804890000002</v>
      </c>
      <c r="G237">
        <v>3.8361433690000002</v>
      </c>
      <c r="H237">
        <v>3.6691677409999999</v>
      </c>
      <c r="I237">
        <v>3.8582230590000002</v>
      </c>
      <c r="J237">
        <v>4.011930091</v>
      </c>
      <c r="K237">
        <v>4.099599703</v>
      </c>
      <c r="L237">
        <v>4.137536152</v>
      </c>
      <c r="M237">
        <v>4.1835534299999999</v>
      </c>
      <c r="N237">
        <v>4.1875134269999998</v>
      </c>
      <c r="O237">
        <v>4.4522385680000003</v>
      </c>
      <c r="P237">
        <v>4.845755756</v>
      </c>
      <c r="Q237">
        <v>5.2838182070000004</v>
      </c>
      <c r="R237">
        <v>5.6124853449999996</v>
      </c>
      <c r="S237">
        <v>5.9757172580000004</v>
      </c>
      <c r="T237">
        <v>4.4200886519999996</v>
      </c>
      <c r="U237">
        <v>2.9862600939999999</v>
      </c>
      <c r="V237">
        <v>1.6829634550000001</v>
      </c>
      <c r="W237">
        <v>5.6651028200000004</v>
      </c>
      <c r="X237">
        <v>6.2390151930000002</v>
      </c>
      <c r="Y237">
        <v>6.1219945100000004</v>
      </c>
      <c r="Z237">
        <v>5.9497242229999996</v>
      </c>
      <c r="AA237">
        <v>5.7451175389999998</v>
      </c>
      <c r="AB237">
        <v>5.5333677249999997</v>
      </c>
      <c r="AC237">
        <v>5.317300404</v>
      </c>
      <c r="AD237">
        <v>5.0911329509999996</v>
      </c>
      <c r="AE237">
        <v>4.8546620120000004</v>
      </c>
      <c r="AF237">
        <v>4.5829897910000001</v>
      </c>
      <c r="AG237">
        <v>4.0509255910000004</v>
      </c>
      <c r="AH237">
        <v>3.54445575</v>
      </c>
      <c r="AI237">
        <v>2.887194778</v>
      </c>
      <c r="AJ237">
        <v>2.239039059</v>
      </c>
      <c r="AK237">
        <v>1.5990056180000001</v>
      </c>
      <c r="AL237">
        <v>0.99607321100000001</v>
      </c>
      <c r="AM237">
        <v>0.39691111969999998</v>
      </c>
      <c r="AN237">
        <v>0.42105873589999998</v>
      </c>
      <c r="AO237">
        <v>0.44494343479999998</v>
      </c>
      <c r="AP237">
        <v>0.4684875449</v>
      </c>
      <c r="AQ237">
        <v>0.4916907345</v>
      </c>
      <c r="AR237">
        <v>0.51443939139999995</v>
      </c>
      <c r="AS237">
        <v>0.53376712230000001</v>
      </c>
      <c r="AT237">
        <v>0.55345673959999997</v>
      </c>
      <c r="AU237">
        <v>0.57327473890000002</v>
      </c>
      <c r="AV237">
        <v>0.59317097770000005</v>
      </c>
      <c r="AW237">
        <v>0.61248403969999998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5.2639186139999996</v>
      </c>
      <c r="F238">
        <v>5.0302647289999998</v>
      </c>
      <c r="G238">
        <v>4.811616237</v>
      </c>
      <c r="H238">
        <v>4.253984258</v>
      </c>
      <c r="I238">
        <v>4.1345648199999996</v>
      </c>
      <c r="J238">
        <v>4.0522851989999999</v>
      </c>
      <c r="K238">
        <v>3.9030437529999999</v>
      </c>
      <c r="L238">
        <v>3.713032777</v>
      </c>
      <c r="M238">
        <v>3.5388937029999998</v>
      </c>
      <c r="N238">
        <v>3.339069903</v>
      </c>
      <c r="O238">
        <v>2.8095155030000001</v>
      </c>
      <c r="P238">
        <v>2.3633528890000002</v>
      </c>
      <c r="Q238">
        <v>1.9181784319999999</v>
      </c>
      <c r="R238">
        <v>1.423466197</v>
      </c>
      <c r="S238">
        <v>0.93767214970000001</v>
      </c>
      <c r="T238">
        <v>0.74353745130000004</v>
      </c>
      <c r="U238">
        <v>0.56415652679999995</v>
      </c>
      <c r="V238">
        <v>0.40074763159999999</v>
      </c>
      <c r="W238">
        <v>0.34687805919999998</v>
      </c>
      <c r="X238">
        <v>5.9945466500000003E-2</v>
      </c>
      <c r="Y238">
        <v>4.7088498800000003E-2</v>
      </c>
      <c r="Z238">
        <v>3.3669062299999997E-2</v>
      </c>
      <c r="AA238">
        <v>2.0107418299999999E-2</v>
      </c>
      <c r="AB238">
        <v>1.9964951799999998E-2</v>
      </c>
      <c r="AC238">
        <v>1.9794670100000002E-2</v>
      </c>
      <c r="AD238">
        <v>1.65698889E-2</v>
      </c>
      <c r="AE238">
        <v>1.33047653E-2</v>
      </c>
      <c r="AF238">
        <v>1.0023251E-2</v>
      </c>
      <c r="AG238">
        <v>9.3650312299999906E-3</v>
      </c>
      <c r="AH238">
        <v>8.6943800199999997E-3</v>
      </c>
      <c r="AI238">
        <v>8.63869284E-3</v>
      </c>
      <c r="AJ238">
        <v>8.5903055800000006E-3</v>
      </c>
      <c r="AK238">
        <v>8.5524896499999999E-3</v>
      </c>
      <c r="AL238">
        <v>8.5239473600000008E-3</v>
      </c>
      <c r="AM238">
        <v>8.5004636400000007E-3</v>
      </c>
      <c r="AN238">
        <v>8.4902237600000003E-3</v>
      </c>
      <c r="AO238">
        <v>8.4859303799999994E-3</v>
      </c>
      <c r="AP238">
        <v>8.4852450000000006E-3</v>
      </c>
      <c r="AQ238">
        <v>8.4876404900000001E-3</v>
      </c>
      <c r="AR238">
        <v>8.49083424E-3</v>
      </c>
      <c r="AS238">
        <v>8.5049184200000003E-3</v>
      </c>
      <c r="AT238">
        <v>8.5260316400000008E-3</v>
      </c>
      <c r="AU238">
        <v>8.5500311600000007E-3</v>
      </c>
      <c r="AV238">
        <v>8.5759436900000006E-3</v>
      </c>
      <c r="AW238">
        <v>8.5943376700000004E-3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0.36837600240000001</v>
      </c>
      <c r="F239">
        <v>0.77672087629999997</v>
      </c>
      <c r="G239">
        <v>1.1673337370000001</v>
      </c>
      <c r="H239">
        <v>1.419685509</v>
      </c>
      <c r="I239">
        <v>1.763210358</v>
      </c>
      <c r="J239">
        <v>2.0900927999999999</v>
      </c>
      <c r="K239">
        <v>2.3401329280000001</v>
      </c>
      <c r="L239">
        <v>2.5004767430000001</v>
      </c>
      <c r="M239">
        <v>2.5886633469999998</v>
      </c>
      <c r="N239">
        <v>2.556830658</v>
      </c>
      <c r="O239">
        <v>2.747948601</v>
      </c>
      <c r="P239">
        <v>3.0201320370000002</v>
      </c>
      <c r="Q239">
        <v>3.3226621430000001</v>
      </c>
      <c r="R239">
        <v>3.5585626160000001</v>
      </c>
      <c r="S239">
        <v>3.8181180939999999</v>
      </c>
      <c r="T239">
        <v>3.9317293769999999</v>
      </c>
      <c r="U239">
        <v>4.0133561679999996</v>
      </c>
      <c r="V239">
        <v>4.067108288</v>
      </c>
      <c r="W239">
        <v>4.3105456340000003</v>
      </c>
      <c r="X239">
        <v>4.9031258109999998</v>
      </c>
      <c r="Y239">
        <v>5.3023405339999998</v>
      </c>
      <c r="Z239">
        <v>5.6590352130000001</v>
      </c>
      <c r="AA239">
        <v>5.9828454500000001</v>
      </c>
      <c r="AB239">
        <v>6.2755378049999999</v>
      </c>
      <c r="AC239">
        <v>6.5547474259999996</v>
      </c>
      <c r="AD239">
        <v>7.4229167780000003</v>
      </c>
      <c r="AE239">
        <v>8.2954437809999995</v>
      </c>
      <c r="AF239">
        <v>9.1659639130000006</v>
      </c>
      <c r="AG239">
        <v>9.3163339920000006</v>
      </c>
      <c r="AH239">
        <v>9.3493718339999994</v>
      </c>
      <c r="AI239">
        <v>10.00118911</v>
      </c>
      <c r="AJ239">
        <v>10.65507253</v>
      </c>
      <c r="AK239">
        <v>11.317123779999999</v>
      </c>
      <c r="AL239">
        <v>11.95495163</v>
      </c>
      <c r="AM239">
        <v>12.597652220000001</v>
      </c>
      <c r="AN239">
        <v>13.373281070000001</v>
      </c>
      <c r="AO239">
        <v>14.15939807</v>
      </c>
      <c r="AP239">
        <v>14.95354517</v>
      </c>
      <c r="AQ239">
        <v>15.755757750000001</v>
      </c>
      <c r="AR239">
        <v>16.562454349999999</v>
      </c>
      <c r="AS239">
        <v>17.386073629999999</v>
      </c>
      <c r="AT239">
        <v>18.229958539999998</v>
      </c>
      <c r="AU239">
        <v>19.086860659999999</v>
      </c>
      <c r="AV239">
        <v>19.955353039999999</v>
      </c>
      <c r="AW239">
        <v>20.813161239999999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8.2884600500000002E-2</v>
      </c>
      <c r="F240">
        <v>0.11199456739999999</v>
      </c>
      <c r="G240">
        <v>0.15144284860000001</v>
      </c>
      <c r="H240">
        <v>0.18924206090000001</v>
      </c>
      <c r="I240">
        <v>0.25991424060000001</v>
      </c>
      <c r="J240">
        <v>0.35782829109999997</v>
      </c>
      <c r="K240">
        <v>0.48307671549999998</v>
      </c>
      <c r="L240">
        <v>0.64295825630000003</v>
      </c>
      <c r="M240">
        <v>0.85603057520000003</v>
      </c>
      <c r="N240">
        <v>1.126808383</v>
      </c>
      <c r="O240">
        <v>1.2110350409999999</v>
      </c>
      <c r="P240">
        <v>1.3309876759999999</v>
      </c>
      <c r="Q240">
        <v>1.464314246</v>
      </c>
      <c r="R240">
        <v>1.568276794</v>
      </c>
      <c r="S240">
        <v>1.682664224</v>
      </c>
      <c r="T240">
        <v>1.7327332989999999</v>
      </c>
      <c r="U240">
        <v>1.7687066440000001</v>
      </c>
      <c r="V240">
        <v>1.7923954799999999</v>
      </c>
      <c r="W240">
        <v>1.9734038119999999</v>
      </c>
      <c r="X240">
        <v>2.3875294779999998</v>
      </c>
      <c r="Y240">
        <v>2.8577852529999999</v>
      </c>
      <c r="Z240">
        <v>3.3083119509999999</v>
      </c>
      <c r="AA240">
        <v>3.7390932860000001</v>
      </c>
      <c r="AB240">
        <v>4.1424470690000001</v>
      </c>
      <c r="AC240">
        <v>4.5339542130000003</v>
      </c>
      <c r="AD240">
        <v>5.035285214</v>
      </c>
      <c r="AE240">
        <v>5.5384849459999996</v>
      </c>
      <c r="AF240">
        <v>6.0395292999999999</v>
      </c>
      <c r="AG240">
        <v>6.06974999</v>
      </c>
      <c r="AH240">
        <v>6.0323562370000001</v>
      </c>
      <c r="AI240">
        <v>6.3039897720000004</v>
      </c>
      <c r="AJ240">
        <v>6.5781570499999997</v>
      </c>
      <c r="AK240">
        <v>6.8582544040000002</v>
      </c>
      <c r="AL240">
        <v>7.131686395</v>
      </c>
      <c r="AM240">
        <v>7.4083682529999999</v>
      </c>
      <c r="AN240">
        <v>7.7663175170000001</v>
      </c>
      <c r="AO240">
        <v>8.1302185169999994</v>
      </c>
      <c r="AP240">
        <v>8.4985006389999995</v>
      </c>
      <c r="AQ240">
        <v>8.8710833010000005</v>
      </c>
      <c r="AR240">
        <v>9.2458849769999905</v>
      </c>
      <c r="AS240">
        <v>9.5492171989999903</v>
      </c>
      <c r="AT240">
        <v>9.8625558669999904</v>
      </c>
      <c r="AU240">
        <v>10.181690850000001</v>
      </c>
      <c r="AV240">
        <v>10.50573271</v>
      </c>
      <c r="AW240">
        <v>10.82300873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4.6466607959999999</v>
      </c>
      <c r="F241">
        <v>4.5695768660000002</v>
      </c>
      <c r="G241">
        <v>4.4976270669999998</v>
      </c>
      <c r="H241">
        <v>4.0912177529999996</v>
      </c>
      <c r="I241">
        <v>4.0908235260000003</v>
      </c>
      <c r="J241">
        <v>4.0182133310000001</v>
      </c>
      <c r="K241">
        <v>3.8777698620000001</v>
      </c>
      <c r="L241">
        <v>3.6957262480000002</v>
      </c>
      <c r="M241">
        <v>3.5287513399999999</v>
      </c>
      <c r="N241">
        <v>3.3357014660000002</v>
      </c>
      <c r="O241">
        <v>3.5898260569999998</v>
      </c>
      <c r="P241">
        <v>3.9506451739999999</v>
      </c>
      <c r="Q241">
        <v>4.3521443639999999</v>
      </c>
      <c r="R241">
        <v>4.6672865889999997</v>
      </c>
      <c r="S241">
        <v>5.0142930149999998</v>
      </c>
      <c r="T241">
        <v>5.1601249869999997</v>
      </c>
      <c r="U241">
        <v>5.2638173410000002</v>
      </c>
      <c r="V241">
        <v>5.3308393900000004</v>
      </c>
      <c r="W241">
        <v>5.2742406109999997</v>
      </c>
      <c r="X241">
        <v>5.6865229619999997</v>
      </c>
      <c r="Y241">
        <v>5.7775576170000003</v>
      </c>
      <c r="Z241">
        <v>5.8179921620000004</v>
      </c>
      <c r="AA241">
        <v>5.825349793</v>
      </c>
      <c r="AB241">
        <v>5.8127331399999997</v>
      </c>
      <c r="AC241">
        <v>5.7915979269999998</v>
      </c>
      <c r="AD241">
        <v>5.8957493310000002</v>
      </c>
      <c r="AE241">
        <v>5.9961214260000002</v>
      </c>
      <c r="AF241">
        <v>6.0880912110000001</v>
      </c>
      <c r="AG241">
        <v>5.727427563</v>
      </c>
      <c r="AH241">
        <v>5.3536914549999999</v>
      </c>
      <c r="AI241">
        <v>5.288673975</v>
      </c>
      <c r="AJ241">
        <v>5.2283643990000002</v>
      </c>
      <c r="AK241">
        <v>5.1746660589999998</v>
      </c>
      <c r="AL241">
        <v>5.1335806890000004</v>
      </c>
      <c r="AM241">
        <v>5.0955888590000002</v>
      </c>
      <c r="AN241">
        <v>5.120585631</v>
      </c>
      <c r="AO241">
        <v>5.1491530860000001</v>
      </c>
      <c r="AP241">
        <v>5.179929102</v>
      </c>
      <c r="AQ241">
        <v>5.2126297299999997</v>
      </c>
      <c r="AR241">
        <v>5.2458787530000004</v>
      </c>
      <c r="AS241">
        <v>5.2477556400000003</v>
      </c>
      <c r="AT241">
        <v>5.2539149209999998</v>
      </c>
      <c r="AU241">
        <v>5.2617899240000003</v>
      </c>
      <c r="AV241">
        <v>5.2707752320000001</v>
      </c>
      <c r="AW241">
        <v>5.275077005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1.4697057</v>
      </c>
      <c r="F242">
        <v>1.7188210770000001</v>
      </c>
      <c r="G242">
        <v>2.011914263</v>
      </c>
      <c r="H242">
        <v>2.176470653</v>
      </c>
      <c r="I242">
        <v>2.588122238</v>
      </c>
      <c r="J242">
        <v>2.8931870059999998</v>
      </c>
      <c r="K242">
        <v>3.1722231779999999</v>
      </c>
      <c r="L242">
        <v>3.4296156710000001</v>
      </c>
      <c r="M242">
        <v>3.7094397899999998</v>
      </c>
      <c r="N242">
        <v>3.9667985350000001</v>
      </c>
      <c r="O242">
        <v>3.6509484419999998</v>
      </c>
      <c r="P242">
        <v>3.442235406</v>
      </c>
      <c r="Q242">
        <v>3.249197616</v>
      </c>
      <c r="R242">
        <v>2.981269261</v>
      </c>
      <c r="S242">
        <v>2.731714916</v>
      </c>
      <c r="T242">
        <v>3.3612517390000001</v>
      </c>
      <c r="U242">
        <v>3.8460895490000002</v>
      </c>
      <c r="V242">
        <v>4.198142281</v>
      </c>
      <c r="W242">
        <v>3.33550295</v>
      </c>
      <c r="X242">
        <v>3.5304268429999999</v>
      </c>
      <c r="Y242">
        <v>3.426268442</v>
      </c>
      <c r="Z242">
        <v>3.2930861139999998</v>
      </c>
      <c r="AA242">
        <v>3.1444599929999999</v>
      </c>
      <c r="AB242">
        <v>2.999138259</v>
      </c>
      <c r="AC242">
        <v>2.8539380759999999</v>
      </c>
      <c r="AD242">
        <v>2.8345511320000001</v>
      </c>
      <c r="AE242">
        <v>2.7985274109999998</v>
      </c>
      <c r="AF242">
        <v>2.927827051</v>
      </c>
      <c r="AG242">
        <v>2.7514174630000001</v>
      </c>
      <c r="AH242">
        <v>2.5632437440000002</v>
      </c>
      <c r="AI242">
        <v>2.591724454</v>
      </c>
      <c r="AJ242">
        <v>2.6125288420000001</v>
      </c>
      <c r="AK242">
        <v>2.62690935</v>
      </c>
      <c r="AL242">
        <v>2.657018184</v>
      </c>
      <c r="AM242">
        <v>2.6817817329999998</v>
      </c>
      <c r="AN242">
        <v>2.6817922310000002</v>
      </c>
      <c r="AO242">
        <v>2.6832730389999999</v>
      </c>
      <c r="AP242">
        <v>2.6854906230000002</v>
      </c>
      <c r="AQ242">
        <v>2.6882812309999999</v>
      </c>
      <c r="AR242">
        <v>2.6909233260000001</v>
      </c>
      <c r="AS242">
        <v>2.6939791340000001</v>
      </c>
      <c r="AT242">
        <v>2.698797919</v>
      </c>
      <c r="AU242">
        <v>2.7040614629999999</v>
      </c>
      <c r="AV242">
        <v>2.7094560360000002</v>
      </c>
      <c r="AW242">
        <v>2.7119994059999999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118.4711975</v>
      </c>
      <c r="F243">
        <v>123.1292361</v>
      </c>
      <c r="G243">
        <v>128.09122099999999</v>
      </c>
      <c r="H243">
        <v>123.1610606</v>
      </c>
      <c r="I243">
        <v>130.18095299999999</v>
      </c>
      <c r="J243">
        <v>132.83640070000001</v>
      </c>
      <c r="K243">
        <v>132.99785180000001</v>
      </c>
      <c r="L243">
        <v>131.3385519</v>
      </c>
      <c r="M243">
        <v>129.78200960000001</v>
      </c>
      <c r="N243">
        <v>126.81522339999999</v>
      </c>
      <c r="O243">
        <v>120.68716569999999</v>
      </c>
      <c r="P243">
        <v>118.0341284</v>
      </c>
      <c r="Q243">
        <v>116.0100509</v>
      </c>
      <c r="R243">
        <v>111.33601729999999</v>
      </c>
      <c r="S243">
        <v>107.290949</v>
      </c>
      <c r="T243">
        <v>104.420125</v>
      </c>
      <c r="U243">
        <v>101.1628959</v>
      </c>
      <c r="V243">
        <v>97.655558200000002</v>
      </c>
      <c r="W243">
        <v>106.0636126</v>
      </c>
      <c r="X243">
        <v>113.425955</v>
      </c>
      <c r="Y243">
        <v>114.1172253</v>
      </c>
      <c r="Z243">
        <v>113.7959446</v>
      </c>
      <c r="AA243">
        <v>112.83082159999999</v>
      </c>
      <c r="AB243">
        <v>111.5790913</v>
      </c>
      <c r="AC243">
        <v>110.1797026</v>
      </c>
      <c r="AD243">
        <v>110.45358539999999</v>
      </c>
      <c r="AE243">
        <v>110.56084540000001</v>
      </c>
      <c r="AF243">
        <v>108.81489070000001</v>
      </c>
      <c r="AG243">
        <v>100.9031969</v>
      </c>
      <c r="AH243">
        <v>92.930142900000007</v>
      </c>
      <c r="AI243">
        <v>92.623253869999999</v>
      </c>
      <c r="AJ243">
        <v>92.385513939999996</v>
      </c>
      <c r="AK243">
        <v>92.253022430000001</v>
      </c>
      <c r="AL243">
        <v>92.238982190000002</v>
      </c>
      <c r="AM243">
        <v>92.273213080000005</v>
      </c>
      <c r="AN243">
        <v>88.895718950000003</v>
      </c>
      <c r="AO243">
        <v>85.618738829999998</v>
      </c>
      <c r="AP243">
        <v>82.412716059999994</v>
      </c>
      <c r="AQ243">
        <v>79.268638920000001</v>
      </c>
      <c r="AR243">
        <v>76.162610950000001</v>
      </c>
      <c r="AS243">
        <v>72.870469720000003</v>
      </c>
      <c r="AT243">
        <v>69.672870939999996</v>
      </c>
      <c r="AU243">
        <v>66.529583250000002</v>
      </c>
      <c r="AV243">
        <v>63.430435109999998</v>
      </c>
      <c r="AW243">
        <v>60.307477300000002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1.3210217209999999</v>
      </c>
      <c r="F244">
        <v>1.2988896089999999</v>
      </c>
      <c r="G244">
        <v>1.278359464</v>
      </c>
      <c r="H244">
        <v>1.162889625</v>
      </c>
      <c r="I244">
        <v>1.162928545</v>
      </c>
      <c r="J244">
        <v>1.0980301180000001</v>
      </c>
      <c r="K244">
        <v>1.017447234</v>
      </c>
      <c r="L244">
        <v>0.93009630590000003</v>
      </c>
      <c r="M244">
        <v>0.85100736519999998</v>
      </c>
      <c r="N244">
        <v>0.77019649680000002</v>
      </c>
      <c r="O244">
        <v>0.672477985</v>
      </c>
      <c r="P244">
        <v>0.59440820439999997</v>
      </c>
      <c r="Q244">
        <v>0.51746652839999996</v>
      </c>
      <c r="R244">
        <v>0.42763078640000002</v>
      </c>
      <c r="S244">
        <v>0.34022356869999998</v>
      </c>
      <c r="T244">
        <v>0.53892274490000003</v>
      </c>
      <c r="U244">
        <v>0.71445149809999997</v>
      </c>
      <c r="V244">
        <v>0.86715946659999998</v>
      </c>
      <c r="W244">
        <v>0.3524198382</v>
      </c>
      <c r="X244">
        <v>0.17888866549999999</v>
      </c>
      <c r="Y244">
        <v>0.1695463384</v>
      </c>
      <c r="Z244">
        <v>0.14039790099999999</v>
      </c>
      <c r="AA244">
        <v>9.2456641000000006E-2</v>
      </c>
      <c r="AB244">
        <v>8.2864122400000004E-2</v>
      </c>
      <c r="AC244">
        <v>7.3187455999999998E-2</v>
      </c>
      <c r="AD244">
        <v>7.3907327999999994E-2</v>
      </c>
      <c r="AE244">
        <v>7.4539397499999896E-2</v>
      </c>
      <c r="AF244">
        <v>7.3938137700000003E-2</v>
      </c>
      <c r="AG244">
        <v>6.9083241300000001E-2</v>
      </c>
      <c r="AH244">
        <v>6.4121714100000005E-2</v>
      </c>
      <c r="AI244">
        <v>5.2091187599999998E-2</v>
      </c>
      <c r="AJ244">
        <v>4.0081712899999997E-2</v>
      </c>
      <c r="AK244">
        <v>2.80769105E-2</v>
      </c>
      <c r="AL244">
        <v>2.1421508999999998E-2</v>
      </c>
      <c r="AM244">
        <v>1.3589511699999999E-2</v>
      </c>
      <c r="AN244">
        <v>1.2468800299999999E-2</v>
      </c>
      <c r="AO244">
        <v>1.1402569E-2</v>
      </c>
      <c r="AP244">
        <v>1.03856607E-2</v>
      </c>
      <c r="AQ244" s="39">
        <v>9.4161838700000007E-3</v>
      </c>
      <c r="AR244" s="39">
        <v>8.49083424E-3</v>
      </c>
      <c r="AS244" s="39">
        <v>8.5049184200000003E-3</v>
      </c>
      <c r="AT244" s="39">
        <v>8.5260316400000008E-3</v>
      </c>
      <c r="AU244" s="39">
        <v>8.5500311600000007E-3</v>
      </c>
      <c r="AV244" s="39">
        <v>8.5759436900000006E-3</v>
      </c>
      <c r="AW244" s="39">
        <v>8.5943376700000004E-3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3.5861365699999999</v>
      </c>
      <c r="F245">
        <v>3.7071804890000002</v>
      </c>
      <c r="G245">
        <v>3.8361433690000002</v>
      </c>
      <c r="H245">
        <v>3.6691677409999999</v>
      </c>
      <c r="I245">
        <v>3.8582230590000002</v>
      </c>
      <c r="J245">
        <v>4.011930091</v>
      </c>
      <c r="K245">
        <v>4.099599703</v>
      </c>
      <c r="L245">
        <v>4.137536152</v>
      </c>
      <c r="M245">
        <v>4.1835534299999999</v>
      </c>
      <c r="N245">
        <v>4.1875134269999998</v>
      </c>
      <c r="O245">
        <v>4.4522385680000003</v>
      </c>
      <c r="P245">
        <v>4.845755756</v>
      </c>
      <c r="Q245">
        <v>5.2838182070000004</v>
      </c>
      <c r="R245">
        <v>5.6124853449999996</v>
      </c>
      <c r="S245">
        <v>5.9757172580000004</v>
      </c>
      <c r="T245">
        <v>4.4200886519999996</v>
      </c>
      <c r="U245">
        <v>2.9862600939999999</v>
      </c>
      <c r="V245">
        <v>1.6829634550000001</v>
      </c>
      <c r="W245">
        <v>5.6651028200000004</v>
      </c>
      <c r="X245">
        <v>6.2390151930000002</v>
      </c>
      <c r="Y245">
        <v>6.1219945100000004</v>
      </c>
      <c r="Z245">
        <v>5.9497242229999996</v>
      </c>
      <c r="AA245">
        <v>5.7451175389999998</v>
      </c>
      <c r="AB245">
        <v>5.5333677249999997</v>
      </c>
      <c r="AC245">
        <v>5.317300404</v>
      </c>
      <c r="AD245">
        <v>5.0911329509999996</v>
      </c>
      <c r="AE245">
        <v>4.8546620120000004</v>
      </c>
      <c r="AF245">
        <v>4.5829897910000001</v>
      </c>
      <c r="AG245">
        <v>4.0509255910000004</v>
      </c>
      <c r="AH245">
        <v>3.54445575</v>
      </c>
      <c r="AI245">
        <v>2.887194778</v>
      </c>
      <c r="AJ245">
        <v>2.239039059</v>
      </c>
      <c r="AK245">
        <v>1.5990056180000001</v>
      </c>
      <c r="AL245">
        <v>0.99607321100000001</v>
      </c>
      <c r="AM245">
        <v>0.39691111969999998</v>
      </c>
      <c r="AN245">
        <v>0.42105873589999998</v>
      </c>
      <c r="AO245">
        <v>0.44494343479999998</v>
      </c>
      <c r="AP245">
        <v>0.4684875449</v>
      </c>
      <c r="AQ245">
        <v>0.4916907345</v>
      </c>
      <c r="AR245">
        <v>0.51443939139999995</v>
      </c>
      <c r="AS245">
        <v>0.53376712230000001</v>
      </c>
      <c r="AT245">
        <v>0.55345673959999997</v>
      </c>
      <c r="AU245">
        <v>0.57327473890000002</v>
      </c>
      <c r="AV245">
        <v>0.59317097770000005</v>
      </c>
      <c r="AW245">
        <v>0.61248403969999998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5.2639186139999996</v>
      </c>
      <c r="F246">
        <v>5.0302647289999998</v>
      </c>
      <c r="G246">
        <v>4.811616237</v>
      </c>
      <c r="H246">
        <v>4.253984258</v>
      </c>
      <c r="I246">
        <v>4.1345648199999996</v>
      </c>
      <c r="J246">
        <v>4.0522851989999999</v>
      </c>
      <c r="K246">
        <v>3.9030437529999999</v>
      </c>
      <c r="L246">
        <v>3.713032777</v>
      </c>
      <c r="M246">
        <v>3.5388937029999998</v>
      </c>
      <c r="N246">
        <v>3.339069903</v>
      </c>
      <c r="O246">
        <v>2.8095155030000001</v>
      </c>
      <c r="P246">
        <v>2.3633528890000002</v>
      </c>
      <c r="Q246">
        <v>1.9181784319999999</v>
      </c>
      <c r="R246">
        <v>1.423466197</v>
      </c>
      <c r="S246">
        <v>0.93767214970000001</v>
      </c>
      <c r="T246">
        <v>0.74353745130000004</v>
      </c>
      <c r="U246">
        <v>0.56415652679999995</v>
      </c>
      <c r="V246">
        <v>0.40074763159999999</v>
      </c>
      <c r="W246">
        <v>0.34687805919999998</v>
      </c>
      <c r="X246">
        <v>5.9945466500000003E-2</v>
      </c>
      <c r="Y246">
        <v>4.7088498800000003E-2</v>
      </c>
      <c r="Z246">
        <v>3.3669062299999997E-2</v>
      </c>
      <c r="AA246">
        <v>2.0107418299999999E-2</v>
      </c>
      <c r="AB246">
        <v>1.9964951799999998E-2</v>
      </c>
      <c r="AC246">
        <v>1.9794670100000002E-2</v>
      </c>
      <c r="AD246">
        <v>1.65698889E-2</v>
      </c>
      <c r="AE246">
        <v>1.33047653E-2</v>
      </c>
      <c r="AF246">
        <v>1.0023251E-2</v>
      </c>
      <c r="AG246">
        <v>9.3650312299999906E-3</v>
      </c>
      <c r="AH246">
        <v>8.6943800199999997E-3</v>
      </c>
      <c r="AI246">
        <v>8.63869284E-3</v>
      </c>
      <c r="AJ246">
        <v>8.5903055800000006E-3</v>
      </c>
      <c r="AK246">
        <v>8.5524896499999999E-3</v>
      </c>
      <c r="AL246">
        <v>8.5239473600000008E-3</v>
      </c>
      <c r="AM246">
        <v>8.5004636400000007E-3</v>
      </c>
      <c r="AN246">
        <v>8.4902237600000003E-3</v>
      </c>
      <c r="AO246">
        <v>8.4859303799999994E-3</v>
      </c>
      <c r="AP246">
        <v>8.4852450000000006E-3</v>
      </c>
      <c r="AQ246">
        <v>8.4876404900000001E-3</v>
      </c>
      <c r="AR246">
        <v>8.49083424E-3</v>
      </c>
      <c r="AS246">
        <v>8.5049184200000003E-3</v>
      </c>
      <c r="AT246">
        <v>8.5260316400000008E-3</v>
      </c>
      <c r="AU246">
        <v>8.5500311600000007E-3</v>
      </c>
      <c r="AV246">
        <v>8.5759436900000006E-3</v>
      </c>
      <c r="AW246">
        <v>8.5943376700000004E-3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0.36837600240000001</v>
      </c>
      <c r="F247">
        <v>0.77672087629999997</v>
      </c>
      <c r="G247">
        <v>1.1673337370000001</v>
      </c>
      <c r="H247">
        <v>1.419685509</v>
      </c>
      <c r="I247">
        <v>1.763210358</v>
      </c>
      <c r="J247">
        <v>2.0900927999999999</v>
      </c>
      <c r="K247">
        <v>2.3401329280000001</v>
      </c>
      <c r="L247">
        <v>2.5004767430000001</v>
      </c>
      <c r="M247">
        <v>2.5886633469999998</v>
      </c>
      <c r="N247">
        <v>2.556830658</v>
      </c>
      <c r="O247">
        <v>2.747948601</v>
      </c>
      <c r="P247">
        <v>3.0201320370000002</v>
      </c>
      <c r="Q247">
        <v>3.3226621430000001</v>
      </c>
      <c r="R247">
        <v>3.5585626160000001</v>
      </c>
      <c r="S247">
        <v>3.8181180939999999</v>
      </c>
      <c r="T247">
        <v>3.9317293769999999</v>
      </c>
      <c r="U247">
        <v>4.0133561679999996</v>
      </c>
      <c r="V247">
        <v>4.067108288</v>
      </c>
      <c r="W247">
        <v>4.3105456340000003</v>
      </c>
      <c r="X247">
        <v>4.9031258109999998</v>
      </c>
      <c r="Y247">
        <v>5.3023405339999998</v>
      </c>
      <c r="Z247">
        <v>5.6590352130000001</v>
      </c>
      <c r="AA247">
        <v>5.9828454500000001</v>
      </c>
      <c r="AB247">
        <v>6.2755378049999999</v>
      </c>
      <c r="AC247">
        <v>6.5547474259999996</v>
      </c>
      <c r="AD247">
        <v>7.4229167780000003</v>
      </c>
      <c r="AE247">
        <v>8.2954437809999995</v>
      </c>
      <c r="AF247">
        <v>9.1659639130000006</v>
      </c>
      <c r="AG247">
        <v>9.3163339920000006</v>
      </c>
      <c r="AH247">
        <v>9.3493718339999994</v>
      </c>
      <c r="AI247">
        <v>10.00118911</v>
      </c>
      <c r="AJ247">
        <v>10.65507253</v>
      </c>
      <c r="AK247">
        <v>11.317123779999999</v>
      </c>
      <c r="AL247">
        <v>11.95495163</v>
      </c>
      <c r="AM247">
        <v>12.597652220000001</v>
      </c>
      <c r="AN247">
        <v>13.373281070000001</v>
      </c>
      <c r="AO247">
        <v>14.15939807</v>
      </c>
      <c r="AP247">
        <v>14.95354517</v>
      </c>
      <c r="AQ247">
        <v>15.755757750000001</v>
      </c>
      <c r="AR247">
        <v>16.562454349999999</v>
      </c>
      <c r="AS247">
        <v>17.386073629999999</v>
      </c>
      <c r="AT247">
        <v>18.229958539999998</v>
      </c>
      <c r="AU247">
        <v>19.086860659999999</v>
      </c>
      <c r="AV247">
        <v>19.955353039999999</v>
      </c>
      <c r="AW247">
        <v>20.813161239999999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8.2884600500000002E-2</v>
      </c>
      <c r="F248">
        <v>0.11199456739999999</v>
      </c>
      <c r="G248">
        <v>0.15144284860000001</v>
      </c>
      <c r="H248">
        <v>0.18924206090000001</v>
      </c>
      <c r="I248">
        <v>0.25991424060000001</v>
      </c>
      <c r="J248">
        <v>0.35782829109999997</v>
      </c>
      <c r="K248">
        <v>0.48307671549999998</v>
      </c>
      <c r="L248">
        <v>0.64295825630000003</v>
      </c>
      <c r="M248">
        <v>0.85603057520000003</v>
      </c>
      <c r="N248">
        <v>1.126808383</v>
      </c>
      <c r="O248">
        <v>1.2110350409999999</v>
      </c>
      <c r="P248">
        <v>1.3309876759999999</v>
      </c>
      <c r="Q248">
        <v>1.464314246</v>
      </c>
      <c r="R248">
        <v>1.568276794</v>
      </c>
      <c r="S248">
        <v>1.682664224</v>
      </c>
      <c r="T248">
        <v>1.7327332989999999</v>
      </c>
      <c r="U248">
        <v>1.7687066440000001</v>
      </c>
      <c r="V248">
        <v>1.7923954799999999</v>
      </c>
      <c r="W248">
        <v>1.9734038119999999</v>
      </c>
      <c r="X248">
        <v>2.3875294779999998</v>
      </c>
      <c r="Y248">
        <v>2.8577852529999999</v>
      </c>
      <c r="Z248">
        <v>3.3083119509999999</v>
      </c>
      <c r="AA248">
        <v>3.7390932860000001</v>
      </c>
      <c r="AB248">
        <v>4.1424470690000001</v>
      </c>
      <c r="AC248">
        <v>4.5339542130000003</v>
      </c>
      <c r="AD248">
        <v>5.035285214</v>
      </c>
      <c r="AE248">
        <v>5.5384849459999996</v>
      </c>
      <c r="AF248">
        <v>6.0395292999999999</v>
      </c>
      <c r="AG248">
        <v>6.06974999</v>
      </c>
      <c r="AH248">
        <v>6.0323562370000001</v>
      </c>
      <c r="AI248">
        <v>6.3039897720000004</v>
      </c>
      <c r="AJ248">
        <v>6.5781570499999997</v>
      </c>
      <c r="AK248">
        <v>6.8582544040000002</v>
      </c>
      <c r="AL248">
        <v>7.131686395</v>
      </c>
      <c r="AM248">
        <v>7.4083682529999999</v>
      </c>
      <c r="AN248">
        <v>7.7663175170000001</v>
      </c>
      <c r="AO248">
        <v>8.1302185169999994</v>
      </c>
      <c r="AP248">
        <v>8.4985006389999995</v>
      </c>
      <c r="AQ248">
        <v>8.8710833010000005</v>
      </c>
      <c r="AR248">
        <v>9.2458849769999905</v>
      </c>
      <c r="AS248">
        <v>9.5492171989999903</v>
      </c>
      <c r="AT248">
        <v>9.8625558669999904</v>
      </c>
      <c r="AU248">
        <v>10.181690850000001</v>
      </c>
      <c r="AV248">
        <v>10.50573271</v>
      </c>
      <c r="AW248">
        <v>10.82300873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4.6466607959999999</v>
      </c>
      <c r="F249">
        <v>4.5695768660000002</v>
      </c>
      <c r="G249">
        <v>4.4976270669999998</v>
      </c>
      <c r="H249">
        <v>4.0912177529999996</v>
      </c>
      <c r="I249">
        <v>4.0908235260000003</v>
      </c>
      <c r="J249">
        <v>4.0182133310000001</v>
      </c>
      <c r="K249">
        <v>3.8777698620000001</v>
      </c>
      <c r="L249">
        <v>3.6957262480000002</v>
      </c>
      <c r="M249">
        <v>3.5287513399999999</v>
      </c>
      <c r="N249">
        <v>3.3357014660000002</v>
      </c>
      <c r="O249">
        <v>3.5898260569999998</v>
      </c>
      <c r="P249">
        <v>3.9506451739999999</v>
      </c>
      <c r="Q249">
        <v>4.3521443639999999</v>
      </c>
      <c r="R249">
        <v>4.6672865889999997</v>
      </c>
      <c r="S249">
        <v>5.0142930149999998</v>
      </c>
      <c r="T249">
        <v>5.1601249869999997</v>
      </c>
      <c r="U249">
        <v>5.2638173410000002</v>
      </c>
      <c r="V249">
        <v>5.3308393900000004</v>
      </c>
      <c r="W249">
        <v>5.2742406109999997</v>
      </c>
      <c r="X249">
        <v>5.6865229619999997</v>
      </c>
      <c r="Y249">
        <v>5.7775576170000003</v>
      </c>
      <c r="Z249">
        <v>5.8179921620000004</v>
      </c>
      <c r="AA249">
        <v>5.825349793</v>
      </c>
      <c r="AB249">
        <v>5.8127331399999997</v>
      </c>
      <c r="AC249">
        <v>5.7915979269999998</v>
      </c>
      <c r="AD249">
        <v>5.8957493310000002</v>
      </c>
      <c r="AE249">
        <v>5.9961214260000002</v>
      </c>
      <c r="AF249">
        <v>6.0880912110000001</v>
      </c>
      <c r="AG249">
        <v>5.727427563</v>
      </c>
      <c r="AH249">
        <v>5.3536914549999999</v>
      </c>
      <c r="AI249">
        <v>5.288673975</v>
      </c>
      <c r="AJ249">
        <v>5.2283643990000002</v>
      </c>
      <c r="AK249">
        <v>5.1746660589999998</v>
      </c>
      <c r="AL249">
        <v>5.1335806890000004</v>
      </c>
      <c r="AM249">
        <v>5.0955888590000002</v>
      </c>
      <c r="AN249">
        <v>5.120585631</v>
      </c>
      <c r="AO249">
        <v>5.1491530860000001</v>
      </c>
      <c r="AP249">
        <v>5.179929102</v>
      </c>
      <c r="AQ249">
        <v>5.2126297299999997</v>
      </c>
      <c r="AR249">
        <v>5.2458787530000004</v>
      </c>
      <c r="AS249">
        <v>5.2477556400000003</v>
      </c>
      <c r="AT249">
        <v>5.2539149209999998</v>
      </c>
      <c r="AU249">
        <v>5.2617899240000003</v>
      </c>
      <c r="AV249">
        <v>5.2707752320000001</v>
      </c>
      <c r="AW249">
        <v>5.275077005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1.4697057</v>
      </c>
      <c r="F250">
        <v>1.7188210770000001</v>
      </c>
      <c r="G250">
        <v>2.011914263</v>
      </c>
      <c r="H250">
        <v>2.176470653</v>
      </c>
      <c r="I250">
        <v>2.588122238</v>
      </c>
      <c r="J250">
        <v>2.8931870059999998</v>
      </c>
      <c r="K250">
        <v>3.1722231779999999</v>
      </c>
      <c r="L250">
        <v>3.4296156710000001</v>
      </c>
      <c r="M250">
        <v>3.7094397899999998</v>
      </c>
      <c r="N250">
        <v>3.9667985350000001</v>
      </c>
      <c r="O250">
        <v>3.6509484419999998</v>
      </c>
      <c r="P250">
        <v>3.442235406</v>
      </c>
      <c r="Q250">
        <v>3.249197616</v>
      </c>
      <c r="R250">
        <v>2.981269261</v>
      </c>
      <c r="S250">
        <v>2.731714916</v>
      </c>
      <c r="T250">
        <v>3.3612517390000001</v>
      </c>
      <c r="U250">
        <v>3.8460895490000002</v>
      </c>
      <c r="V250">
        <v>4.198142281</v>
      </c>
      <c r="W250">
        <v>3.33550295</v>
      </c>
      <c r="X250">
        <v>3.5304268429999999</v>
      </c>
      <c r="Y250">
        <v>3.426268442</v>
      </c>
      <c r="Z250">
        <v>3.2930861139999998</v>
      </c>
      <c r="AA250">
        <v>3.1444599929999999</v>
      </c>
      <c r="AB250">
        <v>2.999138259</v>
      </c>
      <c r="AC250">
        <v>2.8539380759999999</v>
      </c>
      <c r="AD250">
        <v>2.8345511320000001</v>
      </c>
      <c r="AE250">
        <v>2.7985274109999998</v>
      </c>
      <c r="AF250">
        <v>2.927827051</v>
      </c>
      <c r="AG250">
        <v>2.7514174630000001</v>
      </c>
      <c r="AH250">
        <v>2.5632437440000002</v>
      </c>
      <c r="AI250">
        <v>2.591724454</v>
      </c>
      <c r="AJ250">
        <v>2.6125288420000001</v>
      </c>
      <c r="AK250">
        <v>2.62690935</v>
      </c>
      <c r="AL250">
        <v>2.657018184</v>
      </c>
      <c r="AM250">
        <v>2.6817817329999998</v>
      </c>
      <c r="AN250">
        <v>2.6817922310000002</v>
      </c>
      <c r="AO250">
        <v>2.6832730389999999</v>
      </c>
      <c r="AP250">
        <v>2.6854906230000002</v>
      </c>
      <c r="AQ250">
        <v>2.6882812309999999</v>
      </c>
      <c r="AR250">
        <v>2.6909233260000001</v>
      </c>
      <c r="AS250">
        <v>2.6939791340000001</v>
      </c>
      <c r="AT250">
        <v>2.698797919</v>
      </c>
      <c r="AU250">
        <v>2.7040614629999999</v>
      </c>
      <c r="AV250">
        <v>2.7094560360000002</v>
      </c>
      <c r="AW250">
        <v>2.7119994059999999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35.359228389999998</v>
      </c>
      <c r="F251">
        <v>34.739577009999998</v>
      </c>
      <c r="G251">
        <v>33.259088599999998</v>
      </c>
      <c r="H251">
        <v>31.08534749</v>
      </c>
      <c r="I251">
        <v>30.858092070000001</v>
      </c>
      <c r="J251">
        <v>30.120094269999999</v>
      </c>
      <c r="K251">
        <v>28.441217009999999</v>
      </c>
      <c r="L251">
        <v>27.083144650000001</v>
      </c>
      <c r="M251">
        <v>26.142126619999999</v>
      </c>
      <c r="N251">
        <v>25.390204600000001</v>
      </c>
      <c r="O251">
        <v>25.30984334</v>
      </c>
      <c r="P251">
        <v>25.206314519999999</v>
      </c>
      <c r="Q251">
        <v>24.39734722</v>
      </c>
      <c r="R251">
        <v>23.514950290000002</v>
      </c>
      <c r="S251">
        <v>22.734804740000001</v>
      </c>
      <c r="T251">
        <v>22.248815969999999</v>
      </c>
      <c r="U251">
        <v>22.013858809999999</v>
      </c>
      <c r="V251">
        <v>21.87086365</v>
      </c>
      <c r="W251">
        <v>18.313350230000001</v>
      </c>
      <c r="X251">
        <v>16.588580950000001</v>
      </c>
      <c r="Y251">
        <v>15.05758953</v>
      </c>
      <c r="Z251">
        <v>13.76207657</v>
      </c>
      <c r="AA251">
        <v>12.61730077</v>
      </c>
      <c r="AB251">
        <v>11.585461909999999</v>
      </c>
      <c r="AC251">
        <v>10.60458375</v>
      </c>
      <c r="AD251">
        <v>9.807400823</v>
      </c>
      <c r="AE251">
        <v>9.0334253909999997</v>
      </c>
      <c r="AF251">
        <v>8.2865917160000002</v>
      </c>
      <c r="AG251">
        <v>7.6677675470000004</v>
      </c>
      <c r="AH251">
        <v>7.100877112</v>
      </c>
      <c r="AI251">
        <v>6.5105776669999997</v>
      </c>
      <c r="AJ251">
        <v>5.9250920499999999</v>
      </c>
      <c r="AK251">
        <v>5.3469930809999999</v>
      </c>
      <c r="AL251">
        <v>4.8353883809999996</v>
      </c>
      <c r="AM251">
        <v>4.3274578720000001</v>
      </c>
      <c r="AN251">
        <v>3.933911546</v>
      </c>
      <c r="AO251">
        <v>3.5481824839999998</v>
      </c>
      <c r="AP251">
        <v>3.167940867</v>
      </c>
      <c r="AQ251">
        <v>2.792194361</v>
      </c>
      <c r="AR251">
        <v>2.4194403119999999</v>
      </c>
      <c r="AS251">
        <v>1.9398829820000001</v>
      </c>
      <c r="AT251">
        <v>1.4708013499999999</v>
      </c>
      <c r="AU251">
        <v>1.0112743040000001</v>
      </c>
      <c r="AV251">
        <v>0.56090829330000003</v>
      </c>
      <c r="AW251">
        <v>0.1191754485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1.608608627</v>
      </c>
      <c r="F252">
        <v>2.5959592109999998</v>
      </c>
      <c r="G252">
        <v>3.4525771170000001</v>
      </c>
      <c r="H252">
        <v>4.1159047989999999</v>
      </c>
      <c r="I252">
        <v>4.9395175690000004</v>
      </c>
      <c r="J252">
        <v>5.6006932330000003</v>
      </c>
      <c r="K252">
        <v>5.9557570469999996</v>
      </c>
      <c r="L252">
        <v>6.2128341310000001</v>
      </c>
      <c r="M252">
        <v>6.3925345739999999</v>
      </c>
      <c r="N252">
        <v>6.4227475160000003</v>
      </c>
      <c r="O252">
        <v>6.5199963829999996</v>
      </c>
      <c r="P252">
        <v>6.6116798330000002</v>
      </c>
      <c r="Q252">
        <v>6.5152727759999998</v>
      </c>
      <c r="R252">
        <v>6.3924324969999997</v>
      </c>
      <c r="S252">
        <v>6.2905917139999996</v>
      </c>
      <c r="T252">
        <v>6.3927469290000003</v>
      </c>
      <c r="U252">
        <v>6.5573583160000002</v>
      </c>
      <c r="V252">
        <v>6.7434211590000004</v>
      </c>
      <c r="W252">
        <v>6.1642143779999996</v>
      </c>
      <c r="X252">
        <v>5.7760512430000004</v>
      </c>
      <c r="Y252">
        <v>5.5012178709999997</v>
      </c>
      <c r="Z252">
        <v>5.2896092140000004</v>
      </c>
      <c r="AA252">
        <v>5.1171264829999998</v>
      </c>
      <c r="AB252">
        <v>4.9644745500000003</v>
      </c>
      <c r="AC252">
        <v>4.8175108279999996</v>
      </c>
      <c r="AD252">
        <v>4.6649178549999997</v>
      </c>
      <c r="AE252">
        <v>4.514658174</v>
      </c>
      <c r="AF252">
        <v>4.3717783240000001</v>
      </c>
      <c r="AG252">
        <v>4.2664692080000002</v>
      </c>
      <c r="AH252">
        <v>4.1859491159999997</v>
      </c>
      <c r="AI252">
        <v>4.1184659620000001</v>
      </c>
      <c r="AJ252">
        <v>4.0499872249999997</v>
      </c>
      <c r="AK252">
        <v>3.982009653</v>
      </c>
      <c r="AL252">
        <v>3.917039092</v>
      </c>
      <c r="AM252">
        <v>3.850576786</v>
      </c>
      <c r="AN252">
        <v>3.7921039329999999</v>
      </c>
      <c r="AO252">
        <v>3.7379092379999999</v>
      </c>
      <c r="AP252">
        <v>3.6864773930000001</v>
      </c>
      <c r="AQ252">
        <v>3.6373653799999999</v>
      </c>
      <c r="AR252">
        <v>3.5891666710000001</v>
      </c>
      <c r="AS252">
        <v>3.5547863720000001</v>
      </c>
      <c r="AT252">
        <v>3.5222558300000002</v>
      </c>
      <c r="AU252">
        <v>3.4908818149999998</v>
      </c>
      <c r="AV252">
        <v>3.4610266099999998</v>
      </c>
      <c r="AW252">
        <v>3.431023443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0.2010760784</v>
      </c>
      <c r="F253">
        <v>0.1915518859</v>
      </c>
      <c r="G253">
        <v>0.17781833059999999</v>
      </c>
      <c r="H253">
        <v>0.1611484712</v>
      </c>
      <c r="I253">
        <v>0.1551114338</v>
      </c>
      <c r="J253">
        <v>0.1465986748</v>
      </c>
      <c r="K253">
        <v>0.13402684179999999</v>
      </c>
      <c r="L253">
        <v>0.1235612093</v>
      </c>
      <c r="M253">
        <v>0.1154600069</v>
      </c>
      <c r="N253">
        <v>0.1085503308</v>
      </c>
      <c r="O253">
        <v>0.16359468299999999</v>
      </c>
      <c r="P253">
        <v>0.2187265414</v>
      </c>
      <c r="Q253">
        <v>0.26634426890000001</v>
      </c>
      <c r="R253">
        <v>0.30998524620000001</v>
      </c>
      <c r="S253">
        <v>0.35180780299999997</v>
      </c>
      <c r="T253">
        <v>0.3239318632</v>
      </c>
      <c r="U253">
        <v>0.30055445800000002</v>
      </c>
      <c r="V253">
        <v>0.27895485749999999</v>
      </c>
      <c r="W253">
        <v>0.88915288240000001</v>
      </c>
      <c r="X253">
        <v>1.009333389</v>
      </c>
      <c r="Y253">
        <v>1.2673174199999999</v>
      </c>
      <c r="Z253">
        <v>1.513742135</v>
      </c>
      <c r="AA253">
        <v>1.7508385479999999</v>
      </c>
      <c r="AB253">
        <v>1.9367510670000001</v>
      </c>
      <c r="AC253">
        <v>2.110855167</v>
      </c>
      <c r="AD253">
        <v>2.4384889040000002</v>
      </c>
      <c r="AE253">
        <v>2.751010972</v>
      </c>
      <c r="AF253">
        <v>3.0519554289999999</v>
      </c>
      <c r="AG253">
        <v>3.3251620879999999</v>
      </c>
      <c r="AH253">
        <v>3.6111087259999999</v>
      </c>
      <c r="AI253">
        <v>3.9635281089999999</v>
      </c>
      <c r="AJ253">
        <v>4.3090520750000003</v>
      </c>
      <c r="AK253">
        <v>4.648952124</v>
      </c>
      <c r="AL253">
        <v>4.9302667610000004</v>
      </c>
      <c r="AM253">
        <v>5.2046056939999996</v>
      </c>
      <c r="AN253">
        <v>5.4394260780000003</v>
      </c>
      <c r="AO253">
        <v>5.676689509</v>
      </c>
      <c r="AP253">
        <v>5.914954421</v>
      </c>
      <c r="AQ253">
        <v>6.1541003429999996</v>
      </c>
      <c r="AR253">
        <v>6.3921565859999996</v>
      </c>
      <c r="AS253">
        <v>6.6919342300000002</v>
      </c>
      <c r="AT253">
        <v>6.9925057390000003</v>
      </c>
      <c r="AU253">
        <v>7.2929496120000001</v>
      </c>
      <c r="AV253">
        <v>7.5943811769999998</v>
      </c>
      <c r="AW253">
        <v>7.8934093069999998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0.74398149010000003</v>
      </c>
      <c r="F254">
        <v>0.72318574859999996</v>
      </c>
      <c r="G254">
        <v>0.68501748740000001</v>
      </c>
      <c r="H254">
        <v>0.6334509948</v>
      </c>
      <c r="I254">
        <v>0.6221460499</v>
      </c>
      <c r="J254">
        <v>0.61299969030000001</v>
      </c>
      <c r="K254">
        <v>0.58531012429999996</v>
      </c>
      <c r="L254">
        <v>0.56463552750000001</v>
      </c>
      <c r="M254">
        <v>0.5531996267</v>
      </c>
      <c r="N254">
        <v>0.54646401410000001</v>
      </c>
      <c r="O254">
        <v>0.7729153795</v>
      </c>
      <c r="P254">
        <v>0.97992167129999996</v>
      </c>
      <c r="Q254">
        <v>1.1350633210000001</v>
      </c>
      <c r="R254">
        <v>1.2573357999999999</v>
      </c>
      <c r="S254">
        <v>1.3572691349999999</v>
      </c>
      <c r="T254">
        <v>1.1664458950000001</v>
      </c>
      <c r="U254">
        <v>0.99603625929999995</v>
      </c>
      <c r="V254">
        <v>0.83446532419999997</v>
      </c>
      <c r="W254">
        <v>1.0066161600000001</v>
      </c>
      <c r="X254">
        <v>0.98272076750000004</v>
      </c>
      <c r="Y254">
        <v>0.96738476409999996</v>
      </c>
      <c r="Z254">
        <v>0.96031279790000001</v>
      </c>
      <c r="AA254">
        <v>0.95808226699999999</v>
      </c>
      <c r="AB254">
        <v>0.94900561770000003</v>
      </c>
      <c r="AC254">
        <v>0.93977308680000005</v>
      </c>
      <c r="AD254">
        <v>0.91345206509999999</v>
      </c>
      <c r="AE254">
        <v>0.88747151869999996</v>
      </c>
      <c r="AF254">
        <v>0.86513186490000005</v>
      </c>
      <c r="AG254">
        <v>0.84619211189999999</v>
      </c>
      <c r="AH254">
        <v>0.83215787240000005</v>
      </c>
      <c r="AI254">
        <v>0.82931051079999996</v>
      </c>
      <c r="AJ254">
        <v>0.82608601039999996</v>
      </c>
      <c r="AK254">
        <v>0.82278194589999998</v>
      </c>
      <c r="AL254">
        <v>0.81984938699999999</v>
      </c>
      <c r="AM254">
        <v>0.81643168460000004</v>
      </c>
      <c r="AN254">
        <v>0.80483191060000003</v>
      </c>
      <c r="AO254">
        <v>0.79415290159999996</v>
      </c>
      <c r="AP254">
        <v>0.78407459930000001</v>
      </c>
      <c r="AQ254">
        <v>0.7745040473</v>
      </c>
      <c r="AR254">
        <v>0.76514259510000004</v>
      </c>
      <c r="AS254">
        <v>0.76248389530000005</v>
      </c>
      <c r="AT254">
        <v>0.76017282090000005</v>
      </c>
      <c r="AU254">
        <v>0.75806577659999996</v>
      </c>
      <c r="AV254">
        <v>0.75624617910000003</v>
      </c>
      <c r="AW254">
        <v>0.75435337219999998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0.2010760784</v>
      </c>
      <c r="F255">
        <v>0.20318595119999999</v>
      </c>
      <c r="G255">
        <v>0.20007416680000001</v>
      </c>
      <c r="H255">
        <v>0.19233039439999999</v>
      </c>
      <c r="I255">
        <v>0.19636893690000001</v>
      </c>
      <c r="J255">
        <v>0.19686398190000001</v>
      </c>
      <c r="K255">
        <v>0.1909128886</v>
      </c>
      <c r="L255">
        <v>0.1866950738</v>
      </c>
      <c r="M255">
        <v>0.1850501886</v>
      </c>
      <c r="N255">
        <v>0.1845424782</v>
      </c>
      <c r="O255">
        <v>0.21494650470000001</v>
      </c>
      <c r="P255">
        <v>0.24528449760000001</v>
      </c>
      <c r="Q255">
        <v>0.26797670959999997</v>
      </c>
      <c r="R255">
        <v>0.28808430600000001</v>
      </c>
      <c r="S255">
        <v>0.30767159519999998</v>
      </c>
      <c r="T255">
        <v>0.29325720560000001</v>
      </c>
      <c r="U255">
        <v>0.28247866599999999</v>
      </c>
      <c r="V255">
        <v>0.27308339669999998</v>
      </c>
      <c r="W255">
        <v>0.41347445259999999</v>
      </c>
      <c r="X255">
        <v>0.42718696560000002</v>
      </c>
      <c r="Y255">
        <v>0.44008785249999999</v>
      </c>
      <c r="Z255">
        <v>0.45520996889999998</v>
      </c>
      <c r="AA255">
        <v>0.47147050959999998</v>
      </c>
      <c r="AB255">
        <v>0.48891263619999997</v>
      </c>
      <c r="AC255">
        <v>0.50505907839999997</v>
      </c>
      <c r="AD255">
        <v>0.53400001279999998</v>
      </c>
      <c r="AE255">
        <v>0.56134767009999997</v>
      </c>
      <c r="AF255">
        <v>0.5877818118</v>
      </c>
      <c r="AG255">
        <v>0.61931922780000004</v>
      </c>
      <c r="AH255">
        <v>0.65358782179999997</v>
      </c>
      <c r="AI255">
        <v>0.66374153290000004</v>
      </c>
      <c r="AJ255">
        <v>0.67343563510000004</v>
      </c>
      <c r="AK255">
        <v>0.68290283539999996</v>
      </c>
      <c r="AL255">
        <v>0.69270424880000003</v>
      </c>
      <c r="AM255">
        <v>0.701942913</v>
      </c>
      <c r="AN255">
        <v>0.71085727990000003</v>
      </c>
      <c r="AO255">
        <v>0.72034326650000002</v>
      </c>
      <c r="AP255">
        <v>0.73016246939999996</v>
      </c>
      <c r="AQ255">
        <v>0.74026395950000001</v>
      </c>
      <c r="AR255">
        <v>0.75038699480000004</v>
      </c>
      <c r="AS255">
        <v>0.76075028209999995</v>
      </c>
      <c r="AT255">
        <v>0.77137873189999995</v>
      </c>
      <c r="AU255">
        <v>0.78214263340000001</v>
      </c>
      <c r="AV255">
        <v>0.79314058489999995</v>
      </c>
      <c r="AW255">
        <v>0.80400356490000002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0.40215215679999999</v>
      </c>
      <c r="F256">
        <v>0.52063139420000004</v>
      </c>
      <c r="G256">
        <v>0.65680185980000005</v>
      </c>
      <c r="H256">
        <v>0.80890581930000005</v>
      </c>
      <c r="I256">
        <v>1.0581068039999999</v>
      </c>
      <c r="J256">
        <v>1.359031941</v>
      </c>
      <c r="K256">
        <v>1.688516576</v>
      </c>
      <c r="L256">
        <v>2.1154833860000002</v>
      </c>
      <c r="M256">
        <v>2.6864141899999998</v>
      </c>
      <c r="N256">
        <v>3.4323097169999999</v>
      </c>
      <c r="O256">
        <v>3.2096233609999998</v>
      </c>
      <c r="P256">
        <v>2.9830290000000002</v>
      </c>
      <c r="Q256">
        <v>2.67821664</v>
      </c>
      <c r="R256">
        <v>2.3774342609999999</v>
      </c>
      <c r="S256">
        <v>2.0990520830000001</v>
      </c>
      <c r="T256">
        <v>2.1432353709999998</v>
      </c>
      <c r="U256">
        <v>2.2079568470000002</v>
      </c>
      <c r="V256">
        <v>2.2796625060000002</v>
      </c>
      <c r="W256">
        <v>3.7472975549999998</v>
      </c>
      <c r="X256">
        <v>3.8522970230000002</v>
      </c>
      <c r="Y256">
        <v>3.9567950440000001</v>
      </c>
      <c r="Z256">
        <v>4.0821984369999997</v>
      </c>
      <c r="AA256">
        <v>4.2184933960000004</v>
      </c>
      <c r="AB256">
        <v>4.3550297540000003</v>
      </c>
      <c r="AC256">
        <v>4.4811008130000003</v>
      </c>
      <c r="AD256">
        <v>4.5989569540000002</v>
      </c>
      <c r="AE256">
        <v>4.7083584180000004</v>
      </c>
      <c r="AF256">
        <v>4.8148705019999998</v>
      </c>
      <c r="AG256">
        <v>4.9553493739999999</v>
      </c>
      <c r="AH256">
        <v>5.1197528600000002</v>
      </c>
      <c r="AI256">
        <v>5.2512845769999998</v>
      </c>
      <c r="AJ256">
        <v>5.3784516890000003</v>
      </c>
      <c r="AK256">
        <v>5.5030745659999996</v>
      </c>
      <c r="AL256">
        <v>5.6281301849999998</v>
      </c>
      <c r="AM256">
        <v>5.7479758030000001</v>
      </c>
      <c r="AN256">
        <v>5.8045817160000004</v>
      </c>
      <c r="AO256">
        <v>5.866042835</v>
      </c>
      <c r="AP256">
        <v>5.9303752740000002</v>
      </c>
      <c r="AQ256">
        <v>5.9971370129999997</v>
      </c>
      <c r="AR256">
        <v>6.0641965549999997</v>
      </c>
      <c r="AS256">
        <v>6.1100551489999999</v>
      </c>
      <c r="AT256">
        <v>6.1583190859999997</v>
      </c>
      <c r="AU256">
        <v>6.207907252</v>
      </c>
      <c r="AV256">
        <v>6.2595671189999997</v>
      </c>
      <c r="AW256">
        <v>6.3103608299999996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35.359228389999998</v>
      </c>
      <c r="F257">
        <v>34.739577009999998</v>
      </c>
      <c r="G257">
        <v>33.259088599999998</v>
      </c>
      <c r="H257">
        <v>31.08534749</v>
      </c>
      <c r="I257">
        <v>30.858092070000001</v>
      </c>
      <c r="J257">
        <v>30.120094269999999</v>
      </c>
      <c r="K257">
        <v>28.441217009999999</v>
      </c>
      <c r="L257">
        <v>27.083144650000001</v>
      </c>
      <c r="M257">
        <v>26.142126619999999</v>
      </c>
      <c r="N257">
        <v>25.390204600000001</v>
      </c>
      <c r="O257">
        <v>25.30984334</v>
      </c>
      <c r="P257">
        <v>25.206314519999999</v>
      </c>
      <c r="Q257">
        <v>24.39734722</v>
      </c>
      <c r="R257">
        <v>23.514950290000002</v>
      </c>
      <c r="S257">
        <v>22.734804740000001</v>
      </c>
      <c r="T257">
        <v>22.248815969999999</v>
      </c>
      <c r="U257">
        <v>22.013858809999999</v>
      </c>
      <c r="V257">
        <v>21.87086365</v>
      </c>
      <c r="W257">
        <v>18.313350230000001</v>
      </c>
      <c r="X257">
        <v>16.588580950000001</v>
      </c>
      <c r="Y257">
        <v>15.05758953</v>
      </c>
      <c r="Z257">
        <v>13.76207657</v>
      </c>
      <c r="AA257">
        <v>12.61730077</v>
      </c>
      <c r="AB257">
        <v>11.585461909999999</v>
      </c>
      <c r="AC257">
        <v>10.60458375</v>
      </c>
      <c r="AD257">
        <v>9.807400823</v>
      </c>
      <c r="AE257">
        <v>9.0334253909999997</v>
      </c>
      <c r="AF257">
        <v>8.2865917160000002</v>
      </c>
      <c r="AG257">
        <v>7.6677675470000004</v>
      </c>
      <c r="AH257">
        <v>7.100877112</v>
      </c>
      <c r="AI257">
        <v>6.5105776669999997</v>
      </c>
      <c r="AJ257">
        <v>5.9250920499999999</v>
      </c>
      <c r="AK257">
        <v>5.3469930809999999</v>
      </c>
      <c r="AL257">
        <v>4.8353883809999996</v>
      </c>
      <c r="AM257">
        <v>4.3274578720000001</v>
      </c>
      <c r="AN257">
        <v>3.933911546</v>
      </c>
      <c r="AO257">
        <v>3.5481824839999998</v>
      </c>
      <c r="AP257">
        <v>3.167940867</v>
      </c>
      <c r="AQ257">
        <v>2.792194361</v>
      </c>
      <c r="AR257">
        <v>2.4194403119999999</v>
      </c>
      <c r="AS257">
        <v>1.9398829820000001</v>
      </c>
      <c r="AT257">
        <v>1.4708013499999999</v>
      </c>
      <c r="AU257">
        <v>1.0112743040000001</v>
      </c>
      <c r="AV257">
        <v>0.56090829330000003</v>
      </c>
      <c r="AW257">
        <v>0.1191754485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1.608608627</v>
      </c>
      <c r="F258">
        <v>2.5959592109999998</v>
      </c>
      <c r="G258">
        <v>3.4525771170000001</v>
      </c>
      <c r="H258">
        <v>4.1159047989999999</v>
      </c>
      <c r="I258">
        <v>4.9395175690000004</v>
      </c>
      <c r="J258">
        <v>5.6006932330000003</v>
      </c>
      <c r="K258">
        <v>5.9557570469999996</v>
      </c>
      <c r="L258">
        <v>6.2128341310000001</v>
      </c>
      <c r="M258">
        <v>6.3925345739999999</v>
      </c>
      <c r="N258">
        <v>6.4227475160000003</v>
      </c>
      <c r="O258">
        <v>6.5199963829999996</v>
      </c>
      <c r="P258">
        <v>6.6116798330000002</v>
      </c>
      <c r="Q258">
        <v>6.5152727759999998</v>
      </c>
      <c r="R258">
        <v>6.3924324969999997</v>
      </c>
      <c r="S258">
        <v>6.2905917139999996</v>
      </c>
      <c r="T258">
        <v>6.3927469290000003</v>
      </c>
      <c r="U258">
        <v>6.5573583160000002</v>
      </c>
      <c r="V258">
        <v>6.7434211590000004</v>
      </c>
      <c r="W258">
        <v>6.1642143779999996</v>
      </c>
      <c r="X258">
        <v>5.7760512430000004</v>
      </c>
      <c r="Y258">
        <v>5.5012178709999997</v>
      </c>
      <c r="Z258">
        <v>5.2896092140000004</v>
      </c>
      <c r="AA258">
        <v>5.1171264829999998</v>
      </c>
      <c r="AB258">
        <v>4.9644745500000003</v>
      </c>
      <c r="AC258">
        <v>4.8175108279999996</v>
      </c>
      <c r="AD258">
        <v>4.6649178549999997</v>
      </c>
      <c r="AE258">
        <v>4.514658174</v>
      </c>
      <c r="AF258">
        <v>4.3717783240000001</v>
      </c>
      <c r="AG258">
        <v>4.2664692080000002</v>
      </c>
      <c r="AH258">
        <v>4.1859491159999997</v>
      </c>
      <c r="AI258">
        <v>4.1184659620000001</v>
      </c>
      <c r="AJ258">
        <v>4.0499872249999997</v>
      </c>
      <c r="AK258">
        <v>3.982009653</v>
      </c>
      <c r="AL258">
        <v>3.917039092</v>
      </c>
      <c r="AM258">
        <v>3.850576786</v>
      </c>
      <c r="AN258">
        <v>3.7921039329999999</v>
      </c>
      <c r="AO258">
        <v>3.7379092379999999</v>
      </c>
      <c r="AP258">
        <v>3.6864773930000001</v>
      </c>
      <c r="AQ258">
        <v>3.6373653799999999</v>
      </c>
      <c r="AR258">
        <v>3.5891666710000001</v>
      </c>
      <c r="AS258">
        <v>3.5547863720000001</v>
      </c>
      <c r="AT258">
        <v>3.5222558300000002</v>
      </c>
      <c r="AU258">
        <v>3.4908818149999998</v>
      </c>
      <c r="AV258">
        <v>3.4610266099999998</v>
      </c>
      <c r="AW258">
        <v>3.431023443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0.2010760784</v>
      </c>
      <c r="F259">
        <v>0.1915518859</v>
      </c>
      <c r="G259">
        <v>0.17781833059999999</v>
      </c>
      <c r="H259">
        <v>0.1611484712</v>
      </c>
      <c r="I259">
        <v>0.1551114338</v>
      </c>
      <c r="J259">
        <v>0.1465986748</v>
      </c>
      <c r="K259">
        <v>0.13402684179999999</v>
      </c>
      <c r="L259">
        <v>0.1235612093</v>
      </c>
      <c r="M259">
        <v>0.1154600069</v>
      </c>
      <c r="N259">
        <v>0.1085503308</v>
      </c>
      <c r="O259">
        <v>0.16359468299999999</v>
      </c>
      <c r="P259">
        <v>0.2187265414</v>
      </c>
      <c r="Q259">
        <v>0.26634426890000001</v>
      </c>
      <c r="R259">
        <v>0.30998524620000001</v>
      </c>
      <c r="S259">
        <v>0.35180780299999997</v>
      </c>
      <c r="T259">
        <v>0.3239318632</v>
      </c>
      <c r="U259">
        <v>0.30055445800000002</v>
      </c>
      <c r="V259">
        <v>0.27895485749999999</v>
      </c>
      <c r="W259">
        <v>0.88915288240000001</v>
      </c>
      <c r="X259">
        <v>1.009333389</v>
      </c>
      <c r="Y259">
        <v>1.2673174199999999</v>
      </c>
      <c r="Z259">
        <v>1.513742135</v>
      </c>
      <c r="AA259">
        <v>1.7508385479999999</v>
      </c>
      <c r="AB259">
        <v>1.9367510670000001</v>
      </c>
      <c r="AC259">
        <v>2.110855167</v>
      </c>
      <c r="AD259">
        <v>2.4384889040000002</v>
      </c>
      <c r="AE259">
        <v>2.751010972</v>
      </c>
      <c r="AF259">
        <v>3.0519554289999999</v>
      </c>
      <c r="AG259">
        <v>3.3251620879999999</v>
      </c>
      <c r="AH259">
        <v>3.6111087259999999</v>
      </c>
      <c r="AI259">
        <v>3.9635281089999999</v>
      </c>
      <c r="AJ259">
        <v>4.3090520750000003</v>
      </c>
      <c r="AK259">
        <v>4.648952124</v>
      </c>
      <c r="AL259">
        <v>4.9302667610000004</v>
      </c>
      <c r="AM259">
        <v>5.2046056939999996</v>
      </c>
      <c r="AN259">
        <v>5.4394260780000003</v>
      </c>
      <c r="AO259">
        <v>5.676689509</v>
      </c>
      <c r="AP259">
        <v>5.914954421</v>
      </c>
      <c r="AQ259">
        <v>6.1541003429999996</v>
      </c>
      <c r="AR259">
        <v>6.3921565859999996</v>
      </c>
      <c r="AS259">
        <v>6.6919342300000002</v>
      </c>
      <c r="AT259">
        <v>6.9925057390000003</v>
      </c>
      <c r="AU259">
        <v>7.2929496120000001</v>
      </c>
      <c r="AV259">
        <v>7.5943811769999998</v>
      </c>
      <c r="AW259">
        <v>7.8934093069999998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0.74398149010000003</v>
      </c>
      <c r="F260">
        <v>0.72318574859999996</v>
      </c>
      <c r="G260">
        <v>0.68501748740000001</v>
      </c>
      <c r="H260">
        <v>0.6334509948</v>
      </c>
      <c r="I260">
        <v>0.6221460499</v>
      </c>
      <c r="J260">
        <v>0.61299969030000001</v>
      </c>
      <c r="K260">
        <v>0.58531012429999996</v>
      </c>
      <c r="L260">
        <v>0.56463552750000001</v>
      </c>
      <c r="M260">
        <v>0.5531996267</v>
      </c>
      <c r="N260">
        <v>0.54646401410000001</v>
      </c>
      <c r="O260">
        <v>0.7729153795</v>
      </c>
      <c r="P260">
        <v>0.97992167129999996</v>
      </c>
      <c r="Q260">
        <v>1.1350633210000001</v>
      </c>
      <c r="R260">
        <v>1.2573357999999999</v>
      </c>
      <c r="S260">
        <v>1.3572691349999999</v>
      </c>
      <c r="T260">
        <v>1.1664458950000001</v>
      </c>
      <c r="U260">
        <v>0.99603625929999995</v>
      </c>
      <c r="V260">
        <v>0.83446532419999997</v>
      </c>
      <c r="W260">
        <v>1.0066161600000001</v>
      </c>
      <c r="X260">
        <v>0.98272076750000004</v>
      </c>
      <c r="Y260">
        <v>0.96738476409999996</v>
      </c>
      <c r="Z260">
        <v>0.96031279790000001</v>
      </c>
      <c r="AA260">
        <v>0.95808226699999999</v>
      </c>
      <c r="AB260">
        <v>0.94900561770000003</v>
      </c>
      <c r="AC260">
        <v>0.93977308680000005</v>
      </c>
      <c r="AD260">
        <v>0.91345206509999999</v>
      </c>
      <c r="AE260">
        <v>0.88747151869999996</v>
      </c>
      <c r="AF260">
        <v>0.86513186490000005</v>
      </c>
      <c r="AG260">
        <v>0.84619211189999999</v>
      </c>
      <c r="AH260">
        <v>0.83215787240000005</v>
      </c>
      <c r="AI260">
        <v>0.82931051079999996</v>
      </c>
      <c r="AJ260">
        <v>0.82608601039999996</v>
      </c>
      <c r="AK260">
        <v>0.82278194589999998</v>
      </c>
      <c r="AL260">
        <v>0.81984938699999999</v>
      </c>
      <c r="AM260">
        <v>0.81643168460000004</v>
      </c>
      <c r="AN260">
        <v>0.80483191060000003</v>
      </c>
      <c r="AO260">
        <v>0.79415290159999996</v>
      </c>
      <c r="AP260">
        <v>0.78407459930000001</v>
      </c>
      <c r="AQ260">
        <v>0.7745040473</v>
      </c>
      <c r="AR260">
        <v>0.76514259510000004</v>
      </c>
      <c r="AS260">
        <v>0.76248389530000005</v>
      </c>
      <c r="AT260">
        <v>0.76017282090000005</v>
      </c>
      <c r="AU260">
        <v>0.75806577659999996</v>
      </c>
      <c r="AV260">
        <v>0.75624617910000003</v>
      </c>
      <c r="AW260">
        <v>0.75435337219999998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0.2010760784</v>
      </c>
      <c r="F261">
        <v>0.20318595119999999</v>
      </c>
      <c r="G261">
        <v>0.20007416680000001</v>
      </c>
      <c r="H261">
        <v>0.19233039439999999</v>
      </c>
      <c r="I261">
        <v>0.19636893690000001</v>
      </c>
      <c r="J261">
        <v>0.19686398190000001</v>
      </c>
      <c r="K261">
        <v>0.1909128886</v>
      </c>
      <c r="L261">
        <v>0.1866950738</v>
      </c>
      <c r="M261">
        <v>0.1850501886</v>
      </c>
      <c r="N261">
        <v>0.1845424782</v>
      </c>
      <c r="O261">
        <v>0.21494650470000001</v>
      </c>
      <c r="P261">
        <v>0.24528449760000001</v>
      </c>
      <c r="Q261">
        <v>0.26797670959999997</v>
      </c>
      <c r="R261">
        <v>0.28808430600000001</v>
      </c>
      <c r="S261">
        <v>0.30767159519999998</v>
      </c>
      <c r="T261">
        <v>0.29325720560000001</v>
      </c>
      <c r="U261">
        <v>0.28247866599999999</v>
      </c>
      <c r="V261">
        <v>0.27308339669999998</v>
      </c>
      <c r="W261">
        <v>0.41347445259999999</v>
      </c>
      <c r="X261">
        <v>0.42718696560000002</v>
      </c>
      <c r="Y261">
        <v>0.44008785249999999</v>
      </c>
      <c r="Z261">
        <v>0.45520996889999998</v>
      </c>
      <c r="AA261">
        <v>0.47147050959999998</v>
      </c>
      <c r="AB261">
        <v>0.48891263619999997</v>
      </c>
      <c r="AC261">
        <v>0.50505907839999997</v>
      </c>
      <c r="AD261">
        <v>0.53400001279999998</v>
      </c>
      <c r="AE261">
        <v>0.56134767009999997</v>
      </c>
      <c r="AF261">
        <v>0.5877818118</v>
      </c>
      <c r="AG261">
        <v>0.61931922780000004</v>
      </c>
      <c r="AH261">
        <v>0.65358782179999997</v>
      </c>
      <c r="AI261">
        <v>0.66374153290000004</v>
      </c>
      <c r="AJ261">
        <v>0.67343563510000004</v>
      </c>
      <c r="AK261">
        <v>0.68290283539999996</v>
      </c>
      <c r="AL261">
        <v>0.69270424880000003</v>
      </c>
      <c r="AM261">
        <v>0.701942913</v>
      </c>
      <c r="AN261">
        <v>0.71085727990000003</v>
      </c>
      <c r="AO261">
        <v>0.72034326650000002</v>
      </c>
      <c r="AP261">
        <v>0.73016246939999996</v>
      </c>
      <c r="AQ261">
        <v>0.74026395950000001</v>
      </c>
      <c r="AR261">
        <v>0.75038699480000004</v>
      </c>
      <c r="AS261">
        <v>0.76075028209999995</v>
      </c>
      <c r="AT261">
        <v>0.77137873189999995</v>
      </c>
      <c r="AU261">
        <v>0.78214263340000001</v>
      </c>
      <c r="AV261">
        <v>0.79314058489999995</v>
      </c>
      <c r="AW261">
        <v>0.80400356490000002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0.40215215679999999</v>
      </c>
      <c r="F262">
        <v>0.52063139420000004</v>
      </c>
      <c r="G262">
        <v>0.65680185980000005</v>
      </c>
      <c r="H262">
        <v>0.80890581930000005</v>
      </c>
      <c r="I262">
        <v>1.0581068039999999</v>
      </c>
      <c r="J262">
        <v>1.359031941</v>
      </c>
      <c r="K262">
        <v>1.688516576</v>
      </c>
      <c r="L262">
        <v>2.1154833860000002</v>
      </c>
      <c r="M262">
        <v>2.6864141899999998</v>
      </c>
      <c r="N262">
        <v>3.4323097169999999</v>
      </c>
      <c r="O262">
        <v>3.2096233609999998</v>
      </c>
      <c r="P262">
        <v>2.9830290000000002</v>
      </c>
      <c r="Q262">
        <v>2.67821664</v>
      </c>
      <c r="R262">
        <v>2.3774342609999999</v>
      </c>
      <c r="S262">
        <v>2.0990520830000001</v>
      </c>
      <c r="T262">
        <v>2.1432353709999998</v>
      </c>
      <c r="U262">
        <v>2.2079568470000002</v>
      </c>
      <c r="V262">
        <v>2.2796625060000002</v>
      </c>
      <c r="W262">
        <v>3.7472975549999998</v>
      </c>
      <c r="X262">
        <v>3.8522970230000002</v>
      </c>
      <c r="Y262">
        <v>3.9567950440000001</v>
      </c>
      <c r="Z262">
        <v>4.0821984369999997</v>
      </c>
      <c r="AA262">
        <v>4.2184933960000004</v>
      </c>
      <c r="AB262">
        <v>4.3550297540000003</v>
      </c>
      <c r="AC262">
        <v>4.4811008130000003</v>
      </c>
      <c r="AD262">
        <v>4.5989569540000002</v>
      </c>
      <c r="AE262">
        <v>4.7083584180000004</v>
      </c>
      <c r="AF262">
        <v>4.8148705019999998</v>
      </c>
      <c r="AG262">
        <v>4.9553493739999999</v>
      </c>
      <c r="AH262">
        <v>5.1197528600000002</v>
      </c>
      <c r="AI262">
        <v>5.2512845769999998</v>
      </c>
      <c r="AJ262">
        <v>5.3784516890000003</v>
      </c>
      <c r="AK262">
        <v>5.5030745659999996</v>
      </c>
      <c r="AL262">
        <v>5.6281301849999998</v>
      </c>
      <c r="AM262">
        <v>5.7479758030000001</v>
      </c>
      <c r="AN262">
        <v>5.8045817160000004</v>
      </c>
      <c r="AO262">
        <v>5.866042835</v>
      </c>
      <c r="AP262">
        <v>5.9303752740000002</v>
      </c>
      <c r="AQ262">
        <v>5.9971370129999997</v>
      </c>
      <c r="AR262">
        <v>6.0641965549999997</v>
      </c>
      <c r="AS262">
        <v>6.1100551489999999</v>
      </c>
      <c r="AT262">
        <v>6.1583190859999997</v>
      </c>
      <c r="AU262">
        <v>6.207907252</v>
      </c>
      <c r="AV262">
        <v>6.2595671189999997</v>
      </c>
      <c r="AW262">
        <v>6.3103608299999996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1.229110154</v>
      </c>
      <c r="F263">
        <v>1.2318784780000001</v>
      </c>
      <c r="G263">
        <v>1.1441923009999999</v>
      </c>
      <c r="H263">
        <v>0.9234319258</v>
      </c>
      <c r="I263">
        <v>1.0165394169999999</v>
      </c>
      <c r="J263">
        <v>1.042209503</v>
      </c>
      <c r="K263">
        <v>0.98253385609999999</v>
      </c>
      <c r="L263">
        <v>0.97451658029999999</v>
      </c>
      <c r="M263">
        <v>0.97797297159999996</v>
      </c>
      <c r="N263">
        <v>0.98493914419999995</v>
      </c>
      <c r="O263">
        <v>0.94429889199999995</v>
      </c>
      <c r="P263">
        <v>0.97066687709999999</v>
      </c>
      <c r="Q263">
        <v>0.95519764979999999</v>
      </c>
      <c r="R263">
        <v>0.90533548620000004</v>
      </c>
      <c r="S263">
        <v>0.89110976500000005</v>
      </c>
      <c r="T263">
        <v>0.88389720319999998</v>
      </c>
      <c r="U263">
        <v>0.88347675390000002</v>
      </c>
      <c r="V263">
        <v>0.88771673529999995</v>
      </c>
      <c r="W263">
        <v>0.89177994650000003</v>
      </c>
      <c r="X263">
        <v>0.88660492550000003</v>
      </c>
      <c r="Y263">
        <v>0.88343561429999995</v>
      </c>
      <c r="Z263">
        <v>0.88169217929999999</v>
      </c>
      <c r="AA263">
        <v>0.88100760069999995</v>
      </c>
      <c r="AB263">
        <v>0.88105540120000003</v>
      </c>
      <c r="AC263">
        <v>0.8820740775</v>
      </c>
      <c r="AD263">
        <v>0.88813697120000001</v>
      </c>
      <c r="AE263">
        <v>0.89539858480000001</v>
      </c>
      <c r="AF263">
        <v>0.90448791470000001</v>
      </c>
      <c r="AG263">
        <v>0.91431598319999996</v>
      </c>
      <c r="AH263">
        <v>0.92451125069999995</v>
      </c>
      <c r="AI263">
        <v>0.93608799809999998</v>
      </c>
      <c r="AJ263">
        <v>0.94786334819999996</v>
      </c>
      <c r="AK263">
        <v>0.96043051049999995</v>
      </c>
      <c r="AL263">
        <v>0.97368667779999996</v>
      </c>
      <c r="AM263" s="39">
        <v>0.98759185869999999</v>
      </c>
      <c r="AN263" s="39">
        <v>1.00181264</v>
      </c>
      <c r="AO263" s="39">
        <v>1.0162847129999999</v>
      </c>
      <c r="AP263" s="39">
        <v>1.0311008349999999</v>
      </c>
      <c r="AQ263" s="39">
        <v>1.0462667859999999</v>
      </c>
      <c r="AR263" s="39">
        <v>1.061456629</v>
      </c>
      <c r="AS263" s="39">
        <v>1.0764671159999999</v>
      </c>
      <c r="AT263" s="39">
        <v>1.092248176</v>
      </c>
      <c r="AU263" s="39">
        <v>1.108305986</v>
      </c>
      <c r="AV263">
        <v>1.1246457510000001</v>
      </c>
      <c r="AW263">
        <v>1.1410161139999999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1.7665950779999999</v>
      </c>
      <c r="F264">
        <v>1.7866509669999999</v>
      </c>
      <c r="G264">
        <v>1.80774013</v>
      </c>
      <c r="H264">
        <v>1.691689491</v>
      </c>
      <c r="I264">
        <v>1.769062366</v>
      </c>
      <c r="J264">
        <v>1.803968188</v>
      </c>
      <c r="K264">
        <v>1.786138891</v>
      </c>
      <c r="L264">
        <v>1.7924055759999999</v>
      </c>
      <c r="M264">
        <v>1.801753352</v>
      </c>
      <c r="N264">
        <v>1.864795859</v>
      </c>
      <c r="O264">
        <v>1.881986181</v>
      </c>
      <c r="P264">
        <v>1.9078867209999999</v>
      </c>
      <c r="Q264">
        <v>1.8958286040000001</v>
      </c>
      <c r="R264">
        <v>1.922005161</v>
      </c>
      <c r="S264">
        <v>1.909779407</v>
      </c>
      <c r="T264">
        <v>1.894795496</v>
      </c>
      <c r="U264">
        <v>1.8936251799999999</v>
      </c>
      <c r="V264">
        <v>1.9020263770000001</v>
      </c>
      <c r="W264">
        <v>1.9107725179999999</v>
      </c>
      <c r="X264">
        <v>1.914187522</v>
      </c>
      <c r="Y264">
        <v>1.921236079</v>
      </c>
      <c r="Z264">
        <v>1.9311162559999999</v>
      </c>
      <c r="AA264">
        <v>1.943154732</v>
      </c>
      <c r="AB264">
        <v>1.956760074</v>
      </c>
      <c r="AC264">
        <v>1.971196342</v>
      </c>
      <c r="AD264">
        <v>1.989168324</v>
      </c>
      <c r="AE264">
        <v>2.0108508899999999</v>
      </c>
      <c r="AF264">
        <v>2.0357873940000002</v>
      </c>
      <c r="AG264">
        <v>2.0629040600000002</v>
      </c>
      <c r="AH264">
        <v>2.0918761039999998</v>
      </c>
      <c r="AI264">
        <v>2.1232919090000002</v>
      </c>
      <c r="AJ264">
        <v>2.156685612</v>
      </c>
      <c r="AK264">
        <v>2.1919400000000002</v>
      </c>
      <c r="AL264">
        <v>2.228951425</v>
      </c>
      <c r="AM264">
        <v>2.2674572500000001</v>
      </c>
      <c r="AN264">
        <v>2.3048813849999998</v>
      </c>
      <c r="AO264">
        <v>2.3418843800000002</v>
      </c>
      <c r="AP264">
        <v>2.3793330149999998</v>
      </c>
      <c r="AQ264">
        <v>2.4176112320000001</v>
      </c>
      <c r="AR264">
        <v>2.456988747</v>
      </c>
      <c r="AS264">
        <v>2.4940371300000002</v>
      </c>
      <c r="AT264">
        <v>2.5306576440000002</v>
      </c>
      <c r="AU264">
        <v>2.5673756650000001</v>
      </c>
      <c r="AV264">
        <v>2.6043471949999999</v>
      </c>
      <c r="AW264">
        <v>2.6414783179999999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1.619998329</v>
      </c>
      <c r="F266">
        <v>1.638381825</v>
      </c>
      <c r="G266">
        <v>1.661342439</v>
      </c>
      <c r="H266">
        <v>1.5404396680000001</v>
      </c>
      <c r="I266">
        <v>1.6187347990000001</v>
      </c>
      <c r="J266">
        <v>1.6670129970000001</v>
      </c>
      <c r="K266">
        <v>1.6592692090000001</v>
      </c>
      <c r="L266">
        <v>1.664400179</v>
      </c>
      <c r="M266">
        <v>1.6686580339999999</v>
      </c>
      <c r="N266">
        <v>1.7011518990000001</v>
      </c>
      <c r="O266">
        <v>1.7400965770000001</v>
      </c>
      <c r="P266">
        <v>1.819741593</v>
      </c>
      <c r="Q266">
        <v>1.8707410739999999</v>
      </c>
      <c r="R266">
        <v>1.9417378249999999</v>
      </c>
      <c r="S266">
        <v>1.9701649269999999</v>
      </c>
      <c r="T266">
        <v>1.957275645</v>
      </c>
      <c r="U266">
        <v>1.9471978889999999</v>
      </c>
      <c r="V266">
        <v>1.9439523729999999</v>
      </c>
      <c r="W266">
        <v>1.8769490600000001</v>
      </c>
      <c r="X266">
        <v>1.8171663769999999</v>
      </c>
      <c r="Y266">
        <v>1.7792952769999999</v>
      </c>
      <c r="Z266">
        <v>1.7575015519999999</v>
      </c>
      <c r="AA266">
        <v>1.745843697</v>
      </c>
      <c r="AB266">
        <v>1.7418186739999999</v>
      </c>
      <c r="AC266">
        <v>1.7418063429999999</v>
      </c>
      <c r="AD266">
        <v>1.7518667139999999</v>
      </c>
      <c r="AE266">
        <v>1.7679191729999999</v>
      </c>
      <c r="AF266">
        <v>1.7879625459999999</v>
      </c>
      <c r="AG266">
        <v>1.8103023389999999</v>
      </c>
      <c r="AH266">
        <v>1.834434492</v>
      </c>
      <c r="AI266">
        <v>1.8606871119999999</v>
      </c>
      <c r="AJ266">
        <v>1.8886853779999999</v>
      </c>
      <c r="AK266">
        <v>1.918317941</v>
      </c>
      <c r="AL266">
        <v>1.949545756</v>
      </c>
      <c r="AM266">
        <v>1.9818223070000001</v>
      </c>
      <c r="AN266">
        <v>2.0136087580000002</v>
      </c>
      <c r="AO266">
        <v>2.0456007939999998</v>
      </c>
      <c r="AP266">
        <v>2.078180809</v>
      </c>
      <c r="AQ266">
        <v>2.111495509</v>
      </c>
      <c r="AR266">
        <v>2.1456716220000001</v>
      </c>
      <c r="AS266">
        <v>2.1781261619999999</v>
      </c>
      <c r="AT266">
        <v>2.2103824990000001</v>
      </c>
      <c r="AU266" s="39">
        <v>2.2428008319999999</v>
      </c>
      <c r="AV266">
        <v>2.275468101</v>
      </c>
      <c r="AW266">
        <v>2.3082743950000002</v>
      </c>
    </row>
    <row r="267" spans="2:49" x14ac:dyDescent="0.25">
      <c r="B267" t="s">
        <v>366</v>
      </c>
      <c r="C267">
        <v>0.99151022292981705</v>
      </c>
      <c r="D267">
        <v>0.99151022292981705</v>
      </c>
      <c r="E267">
        <v>0.99190343530000002</v>
      </c>
      <c r="F267">
        <v>0.98792112759999995</v>
      </c>
      <c r="G267">
        <v>0.98397019750000003</v>
      </c>
      <c r="H267">
        <v>0.98000859200000001</v>
      </c>
      <c r="I267">
        <v>0.9760977005</v>
      </c>
      <c r="J267">
        <v>0.97220615519999998</v>
      </c>
      <c r="K267">
        <v>0.96832511290000001</v>
      </c>
      <c r="L267">
        <v>0.96447082210000001</v>
      </c>
      <c r="M267">
        <v>0.9606209403</v>
      </c>
      <c r="N267">
        <v>0.95681006179999994</v>
      </c>
      <c r="O267">
        <v>0.95613530469999997</v>
      </c>
      <c r="P267">
        <v>0.95543010900000003</v>
      </c>
      <c r="Q267">
        <v>0.95467496129999996</v>
      </c>
      <c r="R267">
        <v>0.95387824639999996</v>
      </c>
      <c r="S267">
        <v>0.9530071121</v>
      </c>
      <c r="T267">
        <v>0.95011378219999998</v>
      </c>
      <c r="U267">
        <v>0.94726229709999998</v>
      </c>
      <c r="V267">
        <v>0.94444704400000001</v>
      </c>
      <c r="W267">
        <v>0.93728427420000004</v>
      </c>
      <c r="X267">
        <v>0.93350933690000004</v>
      </c>
      <c r="Y267">
        <v>0.93079335809999997</v>
      </c>
      <c r="Z267">
        <v>0.92784126089999996</v>
      </c>
      <c r="AA267">
        <v>0.92461609860000005</v>
      </c>
      <c r="AB267">
        <v>0.92114807089999995</v>
      </c>
      <c r="AC267">
        <v>0.91732711739999995</v>
      </c>
      <c r="AD267">
        <v>0.90022406229999996</v>
      </c>
      <c r="AE267">
        <v>0.88140474830000004</v>
      </c>
      <c r="AF267">
        <v>0.86059312740000005</v>
      </c>
      <c r="AG267">
        <v>0.83770158579999998</v>
      </c>
      <c r="AH267">
        <v>0.81206401650000004</v>
      </c>
      <c r="AI267">
        <v>0.78094238419999995</v>
      </c>
      <c r="AJ267">
        <v>0.74563867100000003</v>
      </c>
      <c r="AK267">
        <v>0.70522539439999998</v>
      </c>
      <c r="AL267">
        <v>0.65987849450000002</v>
      </c>
      <c r="AM267">
        <v>0.60681266030000003</v>
      </c>
      <c r="AN267">
        <v>0.58116705329999996</v>
      </c>
      <c r="AO267">
        <v>0.55183925509999998</v>
      </c>
      <c r="AP267">
        <v>0.51795952229999997</v>
      </c>
      <c r="AQ267">
        <v>0.47836765910000001</v>
      </c>
      <c r="AR267">
        <v>0.43153013099999998</v>
      </c>
      <c r="AS267">
        <v>0.4252727852</v>
      </c>
      <c r="AT267">
        <v>0.41815466959999997</v>
      </c>
      <c r="AU267">
        <v>0.41003518220000001</v>
      </c>
      <c r="AV267">
        <v>0.40071026100000001</v>
      </c>
      <c r="AW267">
        <v>0.38998094950000001</v>
      </c>
    </row>
    <row r="268" spans="2:49" x14ac:dyDescent="0.25">
      <c r="B268" t="s">
        <v>367</v>
      </c>
      <c r="C268">
        <v>8.4897770701825997E-3</v>
      </c>
      <c r="D268">
        <v>8.4897770701825997E-3</v>
      </c>
      <c r="E268">
        <v>8.0965646500000005E-3</v>
      </c>
      <c r="F268">
        <v>1.2078872399999999E-2</v>
      </c>
      <c r="G268">
        <v>1.6029802499999999E-2</v>
      </c>
      <c r="H268">
        <v>1.9991407999999999E-2</v>
      </c>
      <c r="I268">
        <v>2.3902299500000002E-2</v>
      </c>
      <c r="J268">
        <v>2.7793844799999998E-2</v>
      </c>
      <c r="K268">
        <v>3.16748871E-2</v>
      </c>
      <c r="L268">
        <v>3.55291779E-2</v>
      </c>
      <c r="M268">
        <v>3.9379059700000003E-2</v>
      </c>
      <c r="N268">
        <v>4.31899382E-2</v>
      </c>
      <c r="O268">
        <v>4.3864695299999999E-2</v>
      </c>
      <c r="P268">
        <v>4.4569891E-2</v>
      </c>
      <c r="Q268">
        <v>4.53250387E-2</v>
      </c>
      <c r="R268">
        <v>4.6121753600000003E-2</v>
      </c>
      <c r="S268">
        <v>4.6992887900000002E-2</v>
      </c>
      <c r="T268">
        <v>4.98862178E-2</v>
      </c>
      <c r="U268">
        <v>5.2737702900000002E-2</v>
      </c>
      <c r="V268">
        <v>5.5552956000000001E-2</v>
      </c>
      <c r="W268">
        <v>6.2715725799999997E-2</v>
      </c>
      <c r="X268">
        <v>6.64906631E-2</v>
      </c>
      <c r="Y268">
        <v>6.9206641900000004E-2</v>
      </c>
      <c r="Z268">
        <v>7.2158739099999994E-2</v>
      </c>
      <c r="AA268">
        <v>7.5383901399999995E-2</v>
      </c>
      <c r="AB268">
        <v>7.8851929099999996E-2</v>
      </c>
      <c r="AC268">
        <v>8.2672882599999997E-2</v>
      </c>
      <c r="AD268">
        <v>9.9775937699999998E-2</v>
      </c>
      <c r="AE268">
        <v>0.1185952517</v>
      </c>
      <c r="AF268">
        <v>0.13940687260000001</v>
      </c>
      <c r="AG268">
        <v>0.16229841419999999</v>
      </c>
      <c r="AH268">
        <v>0.18793598349999999</v>
      </c>
      <c r="AI268">
        <v>0.21905761579999999</v>
      </c>
      <c r="AJ268">
        <v>0.25436132900000002</v>
      </c>
      <c r="AK268">
        <v>0.29477460560000002</v>
      </c>
      <c r="AL268">
        <v>0.34012150549999998</v>
      </c>
      <c r="AM268">
        <v>0.39318733970000003</v>
      </c>
      <c r="AN268">
        <v>0.41883294669999999</v>
      </c>
      <c r="AO268">
        <v>0.44816074490000002</v>
      </c>
      <c r="AP268">
        <v>0.48204047770000003</v>
      </c>
      <c r="AQ268">
        <v>0.52163234089999999</v>
      </c>
      <c r="AR268">
        <v>0.56846986899999996</v>
      </c>
      <c r="AS268">
        <v>0.5747272148</v>
      </c>
      <c r="AT268">
        <v>0.58184533039999997</v>
      </c>
      <c r="AU268">
        <v>0.58996481779999999</v>
      </c>
      <c r="AV268">
        <v>0.59928973900000004</v>
      </c>
      <c r="AW268">
        <v>0.61001905050000005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0.79638418170000003</v>
      </c>
      <c r="G269">
        <v>0.79381289450000003</v>
      </c>
      <c r="H269">
        <v>0.79124990930000005</v>
      </c>
      <c r="I269">
        <v>0.78869519919999997</v>
      </c>
      <c r="J269">
        <v>0.78614873750000003</v>
      </c>
      <c r="K269">
        <v>0.7836104975</v>
      </c>
      <c r="L269">
        <v>0.78108045280000005</v>
      </c>
      <c r="M269">
        <v>0.77855857679999996</v>
      </c>
      <c r="N269">
        <v>0.7760448432</v>
      </c>
      <c r="O269">
        <v>0.76081534390000005</v>
      </c>
      <c r="P269">
        <v>0.74503571680000003</v>
      </c>
      <c r="Q269">
        <v>0.72867560580000001</v>
      </c>
      <c r="R269">
        <v>0.71170237920000001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0.67263995399999998</v>
      </c>
      <c r="X269">
        <v>0.66409480170000001</v>
      </c>
      <c r="Y269">
        <v>0.65512635779999995</v>
      </c>
      <c r="Z269">
        <v>0.64638429379999995</v>
      </c>
      <c r="AA269">
        <v>0.63786014530000001</v>
      </c>
      <c r="AB269">
        <v>0.6293987848</v>
      </c>
      <c r="AC269">
        <v>0.62114143570000002</v>
      </c>
      <c r="AD269">
        <v>0.60190844489999995</v>
      </c>
      <c r="AE269">
        <v>0.58312393809999996</v>
      </c>
      <c r="AF269">
        <v>0.56477240920000005</v>
      </c>
      <c r="AG269">
        <v>0.54832211340000003</v>
      </c>
      <c r="AH269">
        <v>0.53224115780000003</v>
      </c>
      <c r="AI269">
        <v>0.52351370009999998</v>
      </c>
      <c r="AJ269">
        <v>0.51499765900000005</v>
      </c>
      <c r="AK269">
        <v>0.50668544419999995</v>
      </c>
      <c r="AL269">
        <v>0.49889154870000002</v>
      </c>
      <c r="AM269">
        <v>0.49127847450000001</v>
      </c>
      <c r="AN269">
        <v>0.47268430919999999</v>
      </c>
      <c r="AO269">
        <v>0.4544022143</v>
      </c>
      <c r="AP269">
        <v>0.43642439869999999</v>
      </c>
      <c r="AQ269">
        <v>0.41874332869999997</v>
      </c>
      <c r="AR269">
        <v>0.40135171720000001</v>
      </c>
      <c r="AS269">
        <v>0.38480951260000001</v>
      </c>
      <c r="AT269">
        <v>0.36843088210000002</v>
      </c>
      <c r="AU269">
        <v>0.35221341119999999</v>
      </c>
      <c r="AV269">
        <v>0.33615473309999999</v>
      </c>
      <c r="AW269">
        <v>0.3202525269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9.6835705400000003E-3</v>
      </c>
      <c r="G270">
        <v>9.1450986900000007E-3</v>
      </c>
      <c r="H270">
        <v>8.6365695100000008E-3</v>
      </c>
      <c r="I270">
        <v>8.1563179799999906E-3</v>
      </c>
      <c r="J270">
        <v>7.7027716699999997E-3</v>
      </c>
      <c r="K270">
        <v>7.2744456000000002E-3</v>
      </c>
      <c r="L270">
        <v>6.8699373499999999E-3</v>
      </c>
      <c r="M270">
        <v>6.4879224899999999E-3</v>
      </c>
      <c r="N270">
        <v>6.1271502300000004E-3</v>
      </c>
      <c r="O270">
        <v>5.5291148799999999E-3</v>
      </c>
      <c r="P270">
        <v>4.9094769899999998E-3</v>
      </c>
      <c r="Q270">
        <v>4.2670445299999998E-3</v>
      </c>
      <c r="R270">
        <v>3.6005361100000001E-3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3.7051516399999999E-3</v>
      </c>
      <c r="X270">
        <v>2.2602297900000002E-3</v>
      </c>
      <c r="Y270">
        <v>1.7182461200000001E-3</v>
      </c>
      <c r="Z270">
        <v>1.1899431099999999E-3</v>
      </c>
      <c r="AA270">
        <v>6.74809234E-4</v>
      </c>
      <c r="AB270">
        <v>5.9819738399999995E-4</v>
      </c>
      <c r="AC270">
        <v>5.2343271699999995E-4</v>
      </c>
      <c r="AD270">
        <v>5.1095591800000002E-4</v>
      </c>
      <c r="AE270">
        <v>4.9877005900000003E-4</v>
      </c>
      <c r="AF270">
        <v>4.8686508100000001E-4</v>
      </c>
      <c r="AG270">
        <v>4.7618876299999999E-4</v>
      </c>
      <c r="AH270">
        <v>4.65752149E-4</v>
      </c>
      <c r="AI270" s="39">
        <v>3.73581352E-4</v>
      </c>
      <c r="AJ270" s="39">
        <v>2.8364332800000003E-4</v>
      </c>
      <c r="AK270" s="39">
        <v>1.9585791800000001E-4</v>
      </c>
      <c r="AL270" s="39">
        <v>2.08324792E-4</v>
      </c>
      <c r="AM270" s="39">
        <v>2.2050242899999999E-4</v>
      </c>
      <c r="AN270" s="39">
        <v>2.1180547200000001E-4</v>
      </c>
      <c r="AO270" s="39">
        <v>2.03254479E-4</v>
      </c>
      <c r="AP270" s="39">
        <v>1.94845805E-4</v>
      </c>
      <c r="AQ270" s="39">
        <v>1.8657592500000001E-4</v>
      </c>
      <c r="AR270" s="39">
        <v>1.78441433E-4</v>
      </c>
      <c r="AS270" s="39">
        <v>1.7755481E-4</v>
      </c>
      <c r="AT270" s="39">
        <v>1.76676954E-4</v>
      </c>
      <c r="AU270" s="39">
        <v>1.7580773600000001E-4</v>
      </c>
      <c r="AV270" s="39">
        <v>1.74947028E-4</v>
      </c>
      <c r="AW270" s="39">
        <v>1.7409470800000001E-4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4.08762326E-2</v>
      </c>
      <c r="G271">
        <v>4.0803516300000002E-2</v>
      </c>
      <c r="H271">
        <v>4.0730929399999997E-2</v>
      </c>
      <c r="I271">
        <v>4.0658471699999997E-2</v>
      </c>
      <c r="J271">
        <v>4.0586142800000002E-2</v>
      </c>
      <c r="K271">
        <v>4.0513942599999998E-2</v>
      </c>
      <c r="L271">
        <v>4.0441870900000003E-2</v>
      </c>
      <c r="M271">
        <v>4.0369927299999997E-2</v>
      </c>
      <c r="N271">
        <v>4.0298111800000001E-2</v>
      </c>
      <c r="O271">
        <v>4.42463061E-2</v>
      </c>
      <c r="P271">
        <v>4.8337119099999999E-2</v>
      </c>
      <c r="Q271">
        <v>5.25784205E-2</v>
      </c>
      <c r="R271">
        <v>5.6978670000000002E-2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5.7958147699999997E-2</v>
      </c>
      <c r="X271">
        <v>5.8909256799999997E-2</v>
      </c>
      <c r="Y271">
        <v>5.66391438E-2</v>
      </c>
      <c r="Z271">
        <v>5.4426332700000003E-2</v>
      </c>
      <c r="AA271">
        <v>5.2268680900000003E-2</v>
      </c>
      <c r="AB271">
        <v>5.0196504000000003E-2</v>
      </c>
      <c r="AC271">
        <v>4.8174289299999999E-2</v>
      </c>
      <c r="AD271">
        <v>4.5049255199999999E-2</v>
      </c>
      <c r="AE271">
        <v>4.1997092E-2</v>
      </c>
      <c r="AF271">
        <v>3.9015280499999999E-2</v>
      </c>
      <c r="AG271">
        <v>3.6346307500000001E-2</v>
      </c>
      <c r="AH271">
        <v>3.3737257999999999E-2</v>
      </c>
      <c r="AI271">
        <v>2.7298170300000001E-2</v>
      </c>
      <c r="AJ271">
        <v>2.1015064999999999E-2</v>
      </c>
      <c r="AK271">
        <v>1.4882342099999999E-2</v>
      </c>
      <c r="AL271">
        <v>9.1889673799999995E-3</v>
      </c>
      <c r="AM271">
        <v>3.62768116E-3</v>
      </c>
      <c r="AN271">
        <v>3.8553466799999998E-3</v>
      </c>
      <c r="AO271">
        <v>4.0791912400000001E-3</v>
      </c>
      <c r="AP271">
        <v>4.2993102199999998E-3</v>
      </c>
      <c r="AQ271">
        <v>4.5157958800000004E-3</v>
      </c>
      <c r="AR271">
        <v>4.7287374200000003E-3</v>
      </c>
      <c r="AS271">
        <v>4.8924664499999998E-3</v>
      </c>
      <c r="AT271">
        <v>5.0545764799999997E-3</v>
      </c>
      <c r="AU271">
        <v>5.2150914E-3</v>
      </c>
      <c r="AV271">
        <v>5.3740346499999998E-3</v>
      </c>
      <c r="AW271">
        <v>5.5314292000000001E-3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3.7501973199999997E-2</v>
      </c>
      <c r="G272">
        <v>3.44212302E-2</v>
      </c>
      <c r="H272">
        <v>3.1593566500000003E-2</v>
      </c>
      <c r="I272">
        <v>2.89981921E-2</v>
      </c>
      <c r="J272">
        <v>2.6616024700000001E-2</v>
      </c>
      <c r="K272">
        <v>2.4429549500000002E-2</v>
      </c>
      <c r="L272">
        <v>2.2422690700000001E-2</v>
      </c>
      <c r="M272">
        <v>2.0580693000000001E-2</v>
      </c>
      <c r="N272">
        <v>1.88900132E-2</v>
      </c>
      <c r="O272">
        <v>1.6445307100000001E-2</v>
      </c>
      <c r="P272">
        <v>1.3912292099999999E-2</v>
      </c>
      <c r="Q272">
        <v>1.12860953E-2</v>
      </c>
      <c r="R272">
        <v>8.5614784100000001E-3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3.3942736700000001E-3</v>
      </c>
      <c r="X272">
        <v>1.3370926400000001E-3</v>
      </c>
      <c r="Y272">
        <v>1.02666791E-3</v>
      </c>
      <c r="Z272">
        <v>7.2407887099999995E-4</v>
      </c>
      <c r="AA272">
        <v>4.29032539E-4</v>
      </c>
      <c r="AB272">
        <v>4.2379723399999999E-4</v>
      </c>
      <c r="AC272">
        <v>4.1868815799999998E-4</v>
      </c>
      <c r="AD272">
        <v>3.4479082200000001E-4</v>
      </c>
      <c r="AE272">
        <v>2.7261665900000002E-4</v>
      </c>
      <c r="AF272">
        <v>2.0210609100000001E-4</v>
      </c>
      <c r="AG272">
        <v>1.998115E-4</v>
      </c>
      <c r="AH272">
        <v>1.9756842699999999E-4</v>
      </c>
      <c r="AI272">
        <v>1.9514610799999999E-4</v>
      </c>
      <c r="AJ272">
        <v>1.9278246900000001E-4</v>
      </c>
      <c r="AK272">
        <v>1.90475402E-4</v>
      </c>
      <c r="AL272">
        <v>1.88239918E-4</v>
      </c>
      <c r="AM272">
        <v>1.8605629800000001E-4</v>
      </c>
      <c r="AN272">
        <v>1.8448177199999999E-4</v>
      </c>
      <c r="AO272">
        <v>1.8293367100000001E-4</v>
      </c>
      <c r="AP272">
        <v>1.8141133599999999E-4</v>
      </c>
      <c r="AQ272">
        <v>1.7991412900000001E-4</v>
      </c>
      <c r="AR272">
        <v>1.78441433E-4</v>
      </c>
      <c r="AS272">
        <v>1.7755481E-4</v>
      </c>
      <c r="AT272" s="39">
        <v>1.76676954E-4</v>
      </c>
      <c r="AU272" s="39">
        <v>1.7580773600000001E-4</v>
      </c>
      <c r="AV272" s="39">
        <v>1.74947028E-4</v>
      </c>
      <c r="AW272" s="39">
        <v>1.7409470800000001E-4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1.7081659799999999E-2</v>
      </c>
      <c r="G273">
        <v>2.5176000800000001E-2</v>
      </c>
      <c r="H273">
        <v>3.2493267499999999E-2</v>
      </c>
      <c r="I273">
        <v>3.8964704699999998E-2</v>
      </c>
      <c r="J273">
        <v>4.44904359E-2</v>
      </c>
      <c r="K273">
        <v>4.8930383399999999E-2</v>
      </c>
      <c r="L273">
        <v>5.2092196299999997E-2</v>
      </c>
      <c r="M273">
        <v>5.37152194E-2</v>
      </c>
      <c r="N273">
        <v>5.3449221200000001E-2</v>
      </c>
      <c r="O273">
        <v>5.9116927600000001E-2</v>
      </c>
      <c r="P273">
        <v>6.4989365699999996E-2</v>
      </c>
      <c r="Q273">
        <v>7.1077832800000004E-2</v>
      </c>
      <c r="R273">
        <v>7.7394472699999994E-2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9.4578709400000002E-2</v>
      </c>
      <c r="X273">
        <v>0.1002272168</v>
      </c>
      <c r="Y273">
        <v>0.1058685342</v>
      </c>
      <c r="Z273">
        <v>0.1113674544</v>
      </c>
      <c r="AA273">
        <v>0.1167293018</v>
      </c>
      <c r="AB273">
        <v>0.121714207</v>
      </c>
      <c r="AC273">
        <v>0.12657892139999999</v>
      </c>
      <c r="AD273">
        <v>0.14072423549999999</v>
      </c>
      <c r="AE273">
        <v>0.15453970249999999</v>
      </c>
      <c r="AF273">
        <v>0.1680367267</v>
      </c>
      <c r="AG273">
        <v>0.1804881287</v>
      </c>
      <c r="AH273">
        <v>0.1926599732</v>
      </c>
      <c r="AI273">
        <v>0.20455367099999999</v>
      </c>
      <c r="AJ273">
        <v>0.21615925229999999</v>
      </c>
      <c r="AK273">
        <v>0.22748706090000001</v>
      </c>
      <c r="AL273">
        <v>0.2379384169</v>
      </c>
      <c r="AM273">
        <v>0.24814729739999999</v>
      </c>
      <c r="AN273">
        <v>0.2610910622</v>
      </c>
      <c r="AO273">
        <v>0.2738175887</v>
      </c>
      <c r="AP273">
        <v>0.28633230040000002</v>
      </c>
      <c r="AQ273">
        <v>0.29864044159999997</v>
      </c>
      <c r="AR273">
        <v>0.31074708499999998</v>
      </c>
      <c r="AS273">
        <v>0.32349417860000002</v>
      </c>
      <c r="AT273">
        <v>0.3361152254</v>
      </c>
      <c r="AU273">
        <v>0.34861208570000002</v>
      </c>
      <c r="AV273">
        <v>0.36098658340000001</v>
      </c>
      <c r="AW273">
        <v>0.37324050710000001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2.4629865800000002E-3</v>
      </c>
      <c r="G274">
        <v>3.26618272E-3</v>
      </c>
      <c r="H274">
        <v>4.3313063900000002E-3</v>
      </c>
      <c r="I274">
        <v>5.7437738999999996E-3</v>
      </c>
      <c r="J274">
        <v>7.6168563700000002E-3</v>
      </c>
      <c r="K274">
        <v>1.0100763299999999E-2</v>
      </c>
      <c r="L274">
        <v>1.3394688700000001E-2</v>
      </c>
      <c r="M274">
        <v>1.7762784899999998E-2</v>
      </c>
      <c r="N274">
        <v>2.35553459E-2</v>
      </c>
      <c r="O274">
        <v>2.60531331E-2</v>
      </c>
      <c r="P274">
        <v>2.8641146700000002E-2</v>
      </c>
      <c r="Q274">
        <v>3.1324365399999998E-2</v>
      </c>
      <c r="R274">
        <v>3.4108141000000002E-2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4.3298923500000003E-2</v>
      </c>
      <c r="X274">
        <v>4.8804669500000002E-2</v>
      </c>
      <c r="Y274">
        <v>5.7059619999999998E-2</v>
      </c>
      <c r="Z274">
        <v>6.5106200399999994E-2</v>
      </c>
      <c r="AA274">
        <v>7.2952201800000005E-2</v>
      </c>
      <c r="AB274">
        <v>8.0342860700000004E-2</v>
      </c>
      <c r="AC274">
        <v>8.7555323899999996E-2</v>
      </c>
      <c r="AD274">
        <v>9.5459329999999995E-2</v>
      </c>
      <c r="AE274">
        <v>0.1031790268</v>
      </c>
      <c r="AF274">
        <v>0.1107207866</v>
      </c>
      <c r="AG274">
        <v>0.1175910845</v>
      </c>
      <c r="AH274">
        <v>0.1243071311</v>
      </c>
      <c r="AI274">
        <v>0.12893509319999999</v>
      </c>
      <c r="AJ274">
        <v>0.13345094599999999</v>
      </c>
      <c r="AK274">
        <v>0.13785871459999999</v>
      </c>
      <c r="AL274">
        <v>0.1419413665</v>
      </c>
      <c r="AM274">
        <v>0.1459292992</v>
      </c>
      <c r="AN274">
        <v>0.15162442779999999</v>
      </c>
      <c r="AO274">
        <v>0.15722397369999999</v>
      </c>
      <c r="AP274">
        <v>0.16273032309999999</v>
      </c>
      <c r="AQ274">
        <v>0.16814578359999999</v>
      </c>
      <c r="AR274">
        <v>0.17347258709999999</v>
      </c>
      <c r="AS274">
        <v>0.17767761939999999</v>
      </c>
      <c r="AT274">
        <v>0.18184107120000001</v>
      </c>
      <c r="AU274">
        <v>0.18596355610000001</v>
      </c>
      <c r="AV274">
        <v>0.19004567589999999</v>
      </c>
      <c r="AW274">
        <v>0.19408802050000001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8.9289128999999995E-2</v>
      </c>
      <c r="G275">
        <v>8.5866417400000006E-2</v>
      </c>
      <c r="H275">
        <v>8.2574908299999999E-2</v>
      </c>
      <c r="I275">
        <v>7.9409572299999995E-2</v>
      </c>
      <c r="J275">
        <v>7.6365572699999995E-2</v>
      </c>
      <c r="K275">
        <v>7.34382586E-2</v>
      </c>
      <c r="L275">
        <v>7.0623156899999998E-2</v>
      </c>
      <c r="M275">
        <v>6.7915966199999997E-2</v>
      </c>
      <c r="N275">
        <v>6.5312549999999997E-2</v>
      </c>
      <c r="O275">
        <v>7.2238232799999996E-2</v>
      </c>
      <c r="P275">
        <v>7.9414088699999996E-2</v>
      </c>
      <c r="Q275">
        <v>8.6853922200000003E-2</v>
      </c>
      <c r="R275">
        <v>9.4572572800000004E-2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0.10697590360000001</v>
      </c>
      <c r="X275">
        <v>0.1068836817</v>
      </c>
      <c r="Y275">
        <v>0.105665761</v>
      </c>
      <c r="Z275">
        <v>0.10447858290000001</v>
      </c>
      <c r="AA275">
        <v>0.10332099779999999</v>
      </c>
      <c r="AB275">
        <v>0.1021183978</v>
      </c>
      <c r="AC275">
        <v>0.10094479369999999</v>
      </c>
      <c r="AD275">
        <v>0.1008564004</v>
      </c>
      <c r="AE275">
        <v>0.1007700683</v>
      </c>
      <c r="AF275">
        <v>0.10068572620000001</v>
      </c>
      <c r="AG275">
        <v>0.10008070970000001</v>
      </c>
      <c r="AH275">
        <v>9.9489276900000007E-2</v>
      </c>
      <c r="AI275">
        <v>9.7538915500000004E-2</v>
      </c>
      <c r="AJ275">
        <v>9.5635800300000004E-2</v>
      </c>
      <c r="AK275">
        <v>9.3778235000000001E-2</v>
      </c>
      <c r="AL275">
        <v>9.2106687100000001E-2</v>
      </c>
      <c r="AM275">
        <v>9.0473919700000002E-2</v>
      </c>
      <c r="AN275">
        <v>9.0195801699999995E-2</v>
      </c>
      <c r="AO275">
        <v>8.9922351400000003E-2</v>
      </c>
      <c r="AP275">
        <v>8.96534524E-2</v>
      </c>
      <c r="AQ275">
        <v>8.9388991799999998E-2</v>
      </c>
      <c r="AR275">
        <v>8.9128860700000007E-2</v>
      </c>
      <c r="AS275">
        <v>8.8476668300000005E-2</v>
      </c>
      <c r="AT275">
        <v>8.7830925000000004E-2</v>
      </c>
      <c r="AU275">
        <v>8.7191535599999995E-2</v>
      </c>
      <c r="AV275">
        <v>8.6558406700000007E-2</v>
      </c>
      <c r="AW275">
        <v>8.59314469E-2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6.72026663E-3</v>
      </c>
      <c r="G276">
        <v>7.50865942E-3</v>
      </c>
      <c r="H276">
        <v>8.38954305E-3</v>
      </c>
      <c r="I276">
        <v>9.3737681600000004E-3</v>
      </c>
      <c r="J276">
        <v>1.04734583E-2</v>
      </c>
      <c r="K276">
        <v>1.17021594E-2</v>
      </c>
      <c r="L276">
        <v>1.30750064E-2</v>
      </c>
      <c r="M276">
        <v>1.4608909999999999E-2</v>
      </c>
      <c r="N276">
        <v>1.63227645E-2</v>
      </c>
      <c r="O276">
        <v>1.55556345E-2</v>
      </c>
      <c r="P276">
        <v>1.4760793899999999E-2</v>
      </c>
      <c r="Q276">
        <v>1.3936713599999999E-2</v>
      </c>
      <c r="R276">
        <v>1.30817498E-2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1.74489364E-2</v>
      </c>
      <c r="X276">
        <v>1.7483051199999999E-2</v>
      </c>
      <c r="Y276">
        <v>1.6895669200000001E-2</v>
      </c>
      <c r="Z276">
        <v>1.63231138E-2</v>
      </c>
      <c r="AA276">
        <v>1.5764830600000002E-2</v>
      </c>
      <c r="AB276">
        <v>1.5207251E-2</v>
      </c>
      <c r="AC276">
        <v>1.46631152E-2</v>
      </c>
      <c r="AD276">
        <v>1.51465873E-2</v>
      </c>
      <c r="AE276">
        <v>1.5618785499999999E-2</v>
      </c>
      <c r="AF276">
        <v>1.6080099699999999E-2</v>
      </c>
      <c r="AG276">
        <v>1.6495656099999999E-2</v>
      </c>
      <c r="AH276">
        <v>1.69018825E-2</v>
      </c>
      <c r="AI276">
        <v>1.75917225E-2</v>
      </c>
      <c r="AJ276">
        <v>1.82648516E-2</v>
      </c>
      <c r="AK276">
        <v>1.8921869800000001E-2</v>
      </c>
      <c r="AL276">
        <v>1.9536448800000002E-2</v>
      </c>
      <c r="AM276">
        <v>2.0136769299999999E-2</v>
      </c>
      <c r="AN276">
        <v>2.0152765100000001E-2</v>
      </c>
      <c r="AO276">
        <v>2.0168492499999999E-2</v>
      </c>
      <c r="AP276">
        <v>2.01839581E-2</v>
      </c>
      <c r="AQ276">
        <v>2.0199168399999998E-2</v>
      </c>
      <c r="AR276">
        <v>2.0214129800000001E-2</v>
      </c>
      <c r="AS276">
        <v>2.02944449E-2</v>
      </c>
      <c r="AT276">
        <v>2.0373966E-2</v>
      </c>
      <c r="AU276">
        <v>2.0452704499999998E-2</v>
      </c>
      <c r="AV276">
        <v>2.0530672100000001E-2</v>
      </c>
      <c r="AW276">
        <v>2.0607879999999999E-2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0.92285345029999999</v>
      </c>
      <c r="F277">
        <v>0.89643246320000003</v>
      </c>
      <c r="G277">
        <v>0.87095466119999998</v>
      </c>
      <c r="H277">
        <v>0.84587919349999996</v>
      </c>
      <c r="I277">
        <v>0.82195248330000004</v>
      </c>
      <c r="J277">
        <v>0.79878900799999997</v>
      </c>
      <c r="K277">
        <v>0.77637063380000004</v>
      </c>
      <c r="L277">
        <v>0.75467533949999999</v>
      </c>
      <c r="M277">
        <v>0.73351659250000001</v>
      </c>
      <c r="N277">
        <v>0.71315382599999999</v>
      </c>
      <c r="O277">
        <v>0.71058007850000005</v>
      </c>
      <c r="P277">
        <v>0.70834752980000004</v>
      </c>
      <c r="Q277">
        <v>0.70632665090000002</v>
      </c>
      <c r="R277">
        <v>0.70458865800000003</v>
      </c>
      <c r="S277">
        <v>0.70249688389999998</v>
      </c>
      <c r="T277">
        <v>0.69969974260000001</v>
      </c>
      <c r="U277">
        <v>0.69679946189999997</v>
      </c>
      <c r="V277">
        <v>0.69394764949999999</v>
      </c>
      <c r="W277">
        <v>0.62041010750000003</v>
      </c>
      <c r="X277">
        <v>0.60150608409999995</v>
      </c>
      <c r="Y277">
        <v>0.57806779190000002</v>
      </c>
      <c r="Z277">
        <v>0.55450562670000003</v>
      </c>
      <c r="AA277">
        <v>0.53082861319999997</v>
      </c>
      <c r="AB277">
        <v>0.5084423454</v>
      </c>
      <c r="AC277">
        <v>0.48603893739999998</v>
      </c>
      <c r="AD277">
        <v>0.46374773609999997</v>
      </c>
      <c r="AE277">
        <v>0.4416842963</v>
      </c>
      <c r="AF277">
        <v>0.41978078549999998</v>
      </c>
      <c r="AG277">
        <v>0.399323125</v>
      </c>
      <c r="AH277">
        <v>0.3787025409</v>
      </c>
      <c r="AI277">
        <v>0.35677054390000001</v>
      </c>
      <c r="AJ277">
        <v>0.3349930794</v>
      </c>
      <c r="AK277">
        <v>0.31335684590000001</v>
      </c>
      <c r="AL277">
        <v>0.2942501401</v>
      </c>
      <c r="AM277">
        <v>0.27529033879999998</v>
      </c>
      <c r="AN277">
        <v>0.2609789475</v>
      </c>
      <c r="AO277">
        <v>0.2466504467</v>
      </c>
      <c r="AP277">
        <v>0.23233779539999999</v>
      </c>
      <c r="AQ277">
        <v>0.21805022979999999</v>
      </c>
      <c r="AR277">
        <v>0.20381890759999999</v>
      </c>
      <c r="AS277">
        <v>0.18561739739999999</v>
      </c>
      <c r="AT277">
        <v>0.16736182729999999</v>
      </c>
      <c r="AU277">
        <v>0.14907793159999999</v>
      </c>
      <c r="AV277">
        <v>0.13075712340000001</v>
      </c>
      <c r="AW277">
        <v>0.11243711570000001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4.12548394E-2</v>
      </c>
      <c r="F278">
        <v>6.5737208800000002E-2</v>
      </c>
      <c r="G278">
        <v>8.8483361400000002E-2</v>
      </c>
      <c r="H278">
        <v>0.10965273189999999</v>
      </c>
      <c r="I278">
        <v>0.12844921200000001</v>
      </c>
      <c r="J278">
        <v>0.14478936149999999</v>
      </c>
      <c r="K278">
        <v>0.1582374976</v>
      </c>
      <c r="L278">
        <v>0.1682336243</v>
      </c>
      <c r="M278">
        <v>0.17416321330000001</v>
      </c>
      <c r="N278">
        <v>0.17490411729999999</v>
      </c>
      <c r="O278">
        <v>0.17677154170000001</v>
      </c>
      <c r="P278">
        <v>0.17842917520000001</v>
      </c>
      <c r="Q278">
        <v>0.17995541239999999</v>
      </c>
      <c r="R278">
        <v>0.1813059836</v>
      </c>
      <c r="S278">
        <v>0.1828714994</v>
      </c>
      <c r="T278">
        <v>0.18870604760000001</v>
      </c>
      <c r="U278">
        <v>0.19452081730000001</v>
      </c>
      <c r="V278">
        <v>0.20022549170000001</v>
      </c>
      <c r="W278">
        <v>0.19309899080000001</v>
      </c>
      <c r="X278">
        <v>0.19261396119999999</v>
      </c>
      <c r="Y278">
        <v>0.1928011446</v>
      </c>
      <c r="Z278">
        <v>0.19299086139999999</v>
      </c>
      <c r="AA278">
        <v>0.19317878729999999</v>
      </c>
      <c r="AB278">
        <v>0.19353979599999999</v>
      </c>
      <c r="AC278">
        <v>0.19386487229999999</v>
      </c>
      <c r="AD278">
        <v>0.19137038310000001</v>
      </c>
      <c r="AE278">
        <v>0.18881920399999999</v>
      </c>
      <c r="AF278">
        <v>0.18624247420000001</v>
      </c>
      <c r="AG278">
        <v>0.18379325320000001</v>
      </c>
      <c r="AH278">
        <v>0.1814074681</v>
      </c>
      <c r="AI278">
        <v>0.17945277209999999</v>
      </c>
      <c r="AJ278">
        <v>0.1774806927</v>
      </c>
      <c r="AK278">
        <v>0.1754974899</v>
      </c>
      <c r="AL278">
        <v>0.17353512290000001</v>
      </c>
      <c r="AM278">
        <v>0.17155842760000001</v>
      </c>
      <c r="AN278">
        <v>0.16985704579999999</v>
      </c>
      <c r="AO278">
        <v>0.16816914199999999</v>
      </c>
      <c r="AP278">
        <v>0.166486676</v>
      </c>
      <c r="AQ278">
        <v>0.16480748140000001</v>
      </c>
      <c r="AR278">
        <v>0.16312513419999999</v>
      </c>
      <c r="AS278">
        <v>0.1622808644</v>
      </c>
      <c r="AT278">
        <v>0.16144267770000001</v>
      </c>
      <c r="AU278">
        <v>0.16060515810000001</v>
      </c>
      <c r="AV278">
        <v>0.1597697522</v>
      </c>
      <c r="AW278">
        <v>0.15892946350000001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5.1568549300000004E-3</v>
      </c>
      <c r="F279">
        <v>4.8506487600000004E-3</v>
      </c>
      <c r="G279">
        <v>4.5571650100000001E-3</v>
      </c>
      <c r="H279">
        <v>4.2931921299999998E-3</v>
      </c>
      <c r="I279">
        <v>4.0335804400000001E-3</v>
      </c>
      <c r="J279">
        <v>3.7898752199999998E-3</v>
      </c>
      <c r="K279">
        <v>3.5609363999999999E-3</v>
      </c>
      <c r="L279">
        <v>3.3458401799999998E-3</v>
      </c>
      <c r="M279">
        <v>3.1456827599999999E-3</v>
      </c>
      <c r="N279">
        <v>2.9560401900000002E-3</v>
      </c>
      <c r="O279">
        <v>4.4354141699999997E-3</v>
      </c>
      <c r="P279">
        <v>5.90276562E-3</v>
      </c>
      <c r="Q279">
        <v>7.3565749899999998E-3</v>
      </c>
      <c r="R279">
        <v>8.7919864599999998E-3</v>
      </c>
      <c r="S279">
        <v>1.0227276400000001E-2</v>
      </c>
      <c r="T279">
        <v>9.56207125E-3</v>
      </c>
      <c r="U279">
        <v>8.9158005399999907E-3</v>
      </c>
      <c r="V279">
        <v>8.2827206199999996E-3</v>
      </c>
      <c r="W279">
        <v>2.78534317E-2</v>
      </c>
      <c r="X279">
        <v>3.3658237100000002E-2</v>
      </c>
      <c r="Y279">
        <v>4.4415664799999997E-2</v>
      </c>
      <c r="Z279">
        <v>5.5228729900000002E-2</v>
      </c>
      <c r="AA279">
        <v>6.6096640100000006E-2</v>
      </c>
      <c r="AB279">
        <v>7.5504144999999995E-2</v>
      </c>
      <c r="AC279">
        <v>8.4944420899999998E-2</v>
      </c>
      <c r="AD279">
        <v>0.10003489240000001</v>
      </c>
      <c r="AE279">
        <v>0.11505714979999999</v>
      </c>
      <c r="AF279">
        <v>0.13001659460000001</v>
      </c>
      <c r="AG279">
        <v>0.1432431193</v>
      </c>
      <c r="AH279">
        <v>0.156495474</v>
      </c>
      <c r="AI279">
        <v>0.17270170809999999</v>
      </c>
      <c r="AJ279">
        <v>0.18883357019999999</v>
      </c>
      <c r="AK279">
        <v>0.20489137390000001</v>
      </c>
      <c r="AL279">
        <v>0.21842377069999999</v>
      </c>
      <c r="AM279">
        <v>0.23188577160000001</v>
      </c>
      <c r="AN279">
        <v>0.24364438860000001</v>
      </c>
      <c r="AO279">
        <v>0.25539518039999998</v>
      </c>
      <c r="AP279">
        <v>0.26712793680000002</v>
      </c>
      <c r="AQ279">
        <v>0.27883967430000001</v>
      </c>
      <c r="AR279">
        <v>0.29051908050000003</v>
      </c>
      <c r="AS279">
        <v>0.30549595880000002</v>
      </c>
      <c r="AT279">
        <v>0.32050166279999998</v>
      </c>
      <c r="AU279">
        <v>0.33552706380000002</v>
      </c>
      <c r="AV279">
        <v>0.3505758652</v>
      </c>
      <c r="AW279">
        <v>0.36563297430000002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1.5264290599999999E-2</v>
      </c>
      <c r="F280">
        <v>1.4650526800000001E-2</v>
      </c>
      <c r="G280">
        <v>1.4044615999999999E-2</v>
      </c>
      <c r="H280">
        <v>1.35007267E-2</v>
      </c>
      <c r="I280">
        <v>1.2942829899999999E-2</v>
      </c>
      <c r="J280">
        <v>1.2408667199999999E-2</v>
      </c>
      <c r="K280">
        <v>1.189669E-2</v>
      </c>
      <c r="L280">
        <v>1.1405880700000001E-2</v>
      </c>
      <c r="M280">
        <v>1.0942089300000001E-2</v>
      </c>
      <c r="N280">
        <v>1.0491978000000001E-2</v>
      </c>
      <c r="O280">
        <v>1.53652922E-2</v>
      </c>
      <c r="P280">
        <v>2.0198144500000001E-2</v>
      </c>
      <c r="Q280">
        <v>2.4985883300000001E-2</v>
      </c>
      <c r="R280">
        <v>2.97123444E-2</v>
      </c>
      <c r="S280">
        <v>3.44393531E-2</v>
      </c>
      <c r="T280">
        <v>3.0109866400000001E-2</v>
      </c>
      <c r="U280">
        <v>2.5886372599999999E-2</v>
      </c>
      <c r="V280">
        <v>2.1748070899999999E-2</v>
      </c>
      <c r="W280">
        <v>2.82979285E-2</v>
      </c>
      <c r="X280">
        <v>2.9513779600000001E-2</v>
      </c>
      <c r="Y280">
        <v>3.06178743E-2</v>
      </c>
      <c r="Z280">
        <v>3.1727891699999997E-2</v>
      </c>
      <c r="AA280">
        <v>3.2843165700000003E-2</v>
      </c>
      <c r="AB280">
        <v>3.3672857799999997E-2</v>
      </c>
      <c r="AC280">
        <v>3.4500170400000002E-2</v>
      </c>
      <c r="AD280">
        <v>3.4276090500000002E-2</v>
      </c>
      <c r="AE280">
        <v>3.4041332899999999E-2</v>
      </c>
      <c r="AF280">
        <v>3.38013271E-2</v>
      </c>
      <c r="AG280">
        <v>3.3491932799999999E-2</v>
      </c>
      <c r="AH280">
        <v>3.3193884600000001E-2</v>
      </c>
      <c r="AI280">
        <v>3.3341188100000002E-2</v>
      </c>
      <c r="AJ280">
        <v>3.3483634999999998E-2</v>
      </c>
      <c r="AK280">
        <v>3.36222272E-2</v>
      </c>
      <c r="AL280">
        <v>3.3761394200000003E-2</v>
      </c>
      <c r="AM280">
        <v>3.3896069000000001E-2</v>
      </c>
      <c r="AN280">
        <v>3.36781393E-2</v>
      </c>
      <c r="AO280">
        <v>3.3462653600000003E-2</v>
      </c>
      <c r="AP280">
        <v>3.3248028800000003E-2</v>
      </c>
      <c r="AQ280">
        <v>3.3033836300000001E-2</v>
      </c>
      <c r="AR280">
        <v>3.2818785000000003E-2</v>
      </c>
      <c r="AS280">
        <v>3.29441054E-2</v>
      </c>
      <c r="AT280">
        <v>3.3070971900000003E-2</v>
      </c>
      <c r="AU280">
        <v>3.3198304099999999E-2</v>
      </c>
      <c r="AV280">
        <v>3.3326413200000002E-2</v>
      </c>
      <c r="AW280">
        <v>3.3453844599999998E-2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5.1568549300000004E-3</v>
      </c>
      <c r="F281">
        <v>5.1452570000000003E-3</v>
      </c>
      <c r="G281">
        <v>5.1275421799999998E-3</v>
      </c>
      <c r="H281">
        <v>5.12391666E-3</v>
      </c>
      <c r="I281">
        <v>5.10645723E-3</v>
      </c>
      <c r="J281">
        <v>5.0893361000000003E-3</v>
      </c>
      <c r="K281">
        <v>5.0723321200000001E-3</v>
      </c>
      <c r="L281">
        <v>5.0554043799999997E-3</v>
      </c>
      <c r="M281">
        <v>5.0416521200000002E-3</v>
      </c>
      <c r="N281">
        <v>5.0254566600000002E-3</v>
      </c>
      <c r="O281">
        <v>5.8276757800000004E-3</v>
      </c>
      <c r="P281">
        <v>6.61948426E-3</v>
      </c>
      <c r="Q281">
        <v>7.4016639E-3</v>
      </c>
      <c r="R281">
        <v>8.1708189300000005E-3</v>
      </c>
      <c r="S281">
        <v>8.9442088299999997E-3</v>
      </c>
      <c r="T281">
        <v>8.6565929800000007E-3</v>
      </c>
      <c r="U281">
        <v>8.3795910400000003E-3</v>
      </c>
      <c r="V281">
        <v>8.1083853599999995E-3</v>
      </c>
      <c r="W281">
        <v>1.2952421E-2</v>
      </c>
      <c r="X281">
        <v>1.42454023E-2</v>
      </c>
      <c r="Y281">
        <v>1.5423755900000001E-2</v>
      </c>
      <c r="Z281">
        <v>1.6608290000000001E-2</v>
      </c>
      <c r="AA281">
        <v>1.7798680899999999E-2</v>
      </c>
      <c r="AB281">
        <v>1.90602351E-2</v>
      </c>
      <c r="AC281">
        <v>2.0324440799999999E-2</v>
      </c>
      <c r="AD281">
        <v>2.19064494E-2</v>
      </c>
      <c r="AE281">
        <v>2.3477573700000001E-2</v>
      </c>
      <c r="AF281">
        <v>2.5040139499999999E-2</v>
      </c>
      <c r="AG281">
        <v>2.6679366499999999E-2</v>
      </c>
      <c r="AH281">
        <v>2.8324690199999999E-2</v>
      </c>
      <c r="AI281">
        <v>2.8921025199999999E-2</v>
      </c>
      <c r="AJ281">
        <v>2.9511654299999999E-2</v>
      </c>
      <c r="AK281">
        <v>3.0097298599999999E-2</v>
      </c>
      <c r="AL281">
        <v>3.0688618099999999E-2</v>
      </c>
      <c r="AM281">
        <v>3.1274333500000001E-2</v>
      </c>
      <c r="AN281">
        <v>3.1840930400000002E-2</v>
      </c>
      <c r="AO281">
        <v>3.24083602E-2</v>
      </c>
      <c r="AP281">
        <v>3.2975198099999999E-2</v>
      </c>
      <c r="AQ281">
        <v>3.3541045800000002E-2</v>
      </c>
      <c r="AR281">
        <v>3.4104568100000003E-2</v>
      </c>
      <c r="AS281">
        <v>3.4729291799999999E-2</v>
      </c>
      <c r="AT281">
        <v>3.5356162099999998E-2</v>
      </c>
      <c r="AU281">
        <v>3.59840716E-2</v>
      </c>
      <c r="AV281">
        <v>3.6613377699999998E-2</v>
      </c>
      <c r="AW281">
        <v>3.7242489699999999E-2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1.0313709900000001E-2</v>
      </c>
      <c r="F282">
        <v>1.3183895399999999E-2</v>
      </c>
      <c r="G282">
        <v>1.68326541E-2</v>
      </c>
      <c r="H282">
        <v>2.1550239200000001E-2</v>
      </c>
      <c r="I282">
        <v>2.7515437100000002E-2</v>
      </c>
      <c r="J282">
        <v>3.5133751999999997E-2</v>
      </c>
      <c r="K282">
        <v>4.4861910099999999E-2</v>
      </c>
      <c r="L282">
        <v>5.7283911E-2</v>
      </c>
      <c r="M282">
        <v>7.3190770000000002E-2</v>
      </c>
      <c r="N282">
        <v>9.3468581800000006E-2</v>
      </c>
      <c r="O282">
        <v>8.7019997599999996E-2</v>
      </c>
      <c r="P282">
        <v>8.0502900599999996E-2</v>
      </c>
      <c r="Q282">
        <v>7.3973814499999999E-2</v>
      </c>
      <c r="R282">
        <v>6.7430208699999994E-2</v>
      </c>
      <c r="S282">
        <v>6.10207782E-2</v>
      </c>
      <c r="T282">
        <v>6.32656791E-2</v>
      </c>
      <c r="U282">
        <v>6.5497956600000004E-2</v>
      </c>
      <c r="V282">
        <v>6.7687681900000005E-2</v>
      </c>
      <c r="W282">
        <v>0.1173871205</v>
      </c>
      <c r="X282">
        <v>0.12846253569999999</v>
      </c>
      <c r="Y282">
        <v>0.13867376849999999</v>
      </c>
      <c r="Z282">
        <v>0.1489386003</v>
      </c>
      <c r="AA282">
        <v>0.15925411289999999</v>
      </c>
      <c r="AB282">
        <v>0.16978062059999999</v>
      </c>
      <c r="AC282">
        <v>0.1803271581</v>
      </c>
      <c r="AD282">
        <v>0.18866444839999999</v>
      </c>
      <c r="AE282">
        <v>0.19692044319999999</v>
      </c>
      <c r="AF282">
        <v>0.20511867910000001</v>
      </c>
      <c r="AG282">
        <v>0.21346920320000001</v>
      </c>
      <c r="AH282">
        <v>0.2218759421</v>
      </c>
      <c r="AI282">
        <v>0.2288127626</v>
      </c>
      <c r="AJ282">
        <v>0.2356973684</v>
      </c>
      <c r="AK282">
        <v>0.2425347645</v>
      </c>
      <c r="AL282">
        <v>0.2493409539</v>
      </c>
      <c r="AM282">
        <v>0.25609505939999999</v>
      </c>
      <c r="AN282">
        <v>0.26000054839999998</v>
      </c>
      <c r="AO282">
        <v>0.26391421710000001</v>
      </c>
      <c r="AP282">
        <v>0.2678243649</v>
      </c>
      <c r="AQ282">
        <v>0.27172773239999998</v>
      </c>
      <c r="AR282">
        <v>0.27561352459999999</v>
      </c>
      <c r="AS282">
        <v>0.2789323822</v>
      </c>
      <c r="AT282">
        <v>0.2822666982</v>
      </c>
      <c r="AU282">
        <v>0.28560747069999998</v>
      </c>
      <c r="AV282">
        <v>0.28895746830000002</v>
      </c>
      <c r="AW282">
        <v>0.29230411220000002</v>
      </c>
    </row>
    <row r="283" spans="2:49" x14ac:dyDescent="0.25">
      <c r="B283" t="s">
        <v>382</v>
      </c>
      <c r="C283">
        <v>0.99132434052165697</v>
      </c>
      <c r="D283">
        <v>0.99132434052165697</v>
      </c>
      <c r="E283">
        <v>0.99172610110000003</v>
      </c>
      <c r="F283">
        <v>0.98765502360000001</v>
      </c>
      <c r="G283">
        <v>0.98360065809999997</v>
      </c>
      <c r="H283">
        <v>0.97956293589999999</v>
      </c>
      <c r="I283">
        <v>0.97554178869999997</v>
      </c>
      <c r="J283">
        <v>0.97153714849999995</v>
      </c>
      <c r="K283">
        <v>0.96754894749999998</v>
      </c>
      <c r="L283">
        <v>0.96357711820000003</v>
      </c>
      <c r="M283">
        <v>0.95962159349999998</v>
      </c>
      <c r="N283">
        <v>0.95568230639999996</v>
      </c>
      <c r="O283">
        <v>0.95496918220000004</v>
      </c>
      <c r="P283">
        <v>0.95421073860000005</v>
      </c>
      <c r="Q283">
        <v>0.95340251369999995</v>
      </c>
      <c r="R283">
        <v>0.95253944010000002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0.93535717060000001</v>
      </c>
      <c r="X283">
        <v>0.93139531789999996</v>
      </c>
      <c r="Y283">
        <v>0.92849889259999996</v>
      </c>
      <c r="Z283">
        <v>0.92534044729999998</v>
      </c>
      <c r="AA283">
        <v>0.92188274280000004</v>
      </c>
      <c r="AB283">
        <v>0.91814930309999998</v>
      </c>
      <c r="AC283">
        <v>0.91402602079999995</v>
      </c>
      <c r="AD283">
        <v>0.89605416130000004</v>
      </c>
      <c r="AE283">
        <v>0.87621455110000002</v>
      </c>
      <c r="AF283">
        <v>0.85420006820000005</v>
      </c>
      <c r="AG283">
        <v>0.8299185939</v>
      </c>
      <c r="AH283">
        <v>0.80265413799999996</v>
      </c>
      <c r="AI283">
        <v>0.76945956380000002</v>
      </c>
      <c r="AJ283">
        <v>0.73166685740000004</v>
      </c>
      <c r="AK283">
        <v>0.68824951919999999</v>
      </c>
      <c r="AL283">
        <v>0.63933244879999995</v>
      </c>
      <c r="AM283">
        <v>0.58190196049999998</v>
      </c>
      <c r="AN283">
        <v>0.55350867670000004</v>
      </c>
      <c r="AO283">
        <v>0.52100035079999996</v>
      </c>
      <c r="AP283">
        <v>0.4834125011</v>
      </c>
      <c r="AQ283">
        <v>0.4394536966</v>
      </c>
      <c r="AR283">
        <v>0.38735418700000002</v>
      </c>
      <c r="AS283">
        <v>0.3791369913</v>
      </c>
      <c r="AT283">
        <v>0.36996444169999998</v>
      </c>
      <c r="AU283">
        <v>0.3596596473</v>
      </c>
      <c r="AV283">
        <v>0.34799917409999997</v>
      </c>
      <c r="AW283">
        <v>0.33469665990000003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0.89194960639999998</v>
      </c>
      <c r="G284">
        <v>0.8652159291</v>
      </c>
      <c r="H284">
        <v>0.83928351850000005</v>
      </c>
      <c r="I284">
        <v>0.81412835890000002</v>
      </c>
      <c r="J284">
        <v>0.78972715429999996</v>
      </c>
      <c r="K284">
        <v>0.76605730719999998</v>
      </c>
      <c r="L284">
        <v>0.74309689700000003</v>
      </c>
      <c r="M284">
        <v>0.72082466040000004</v>
      </c>
      <c r="N284">
        <v>0.69921997140000003</v>
      </c>
      <c r="O284">
        <v>0.69624978999999998</v>
      </c>
      <c r="P284">
        <v>0.69328496819999996</v>
      </c>
      <c r="Q284">
        <v>0.69032549160000001</v>
      </c>
      <c r="R284">
        <v>0.68737134560000002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0.59669713120000001</v>
      </c>
      <c r="X284">
        <v>0.57580087219999998</v>
      </c>
      <c r="Y284">
        <v>0.55000668139999997</v>
      </c>
      <c r="Z284">
        <v>0.5239822918</v>
      </c>
      <c r="AA284">
        <v>0.49772460769999999</v>
      </c>
      <c r="AB284">
        <v>0.47263154029999999</v>
      </c>
      <c r="AC284">
        <v>0.44729826839999998</v>
      </c>
      <c r="AD284">
        <v>0.42222452929999998</v>
      </c>
      <c r="AE284">
        <v>0.39710586809999998</v>
      </c>
      <c r="AF284">
        <v>0.37194216409999997</v>
      </c>
      <c r="AG284">
        <v>0.3485171171</v>
      </c>
      <c r="AH284">
        <v>0.32504399630000003</v>
      </c>
      <c r="AI284">
        <v>0.3000194819</v>
      </c>
      <c r="AJ284">
        <v>0.27498585190000002</v>
      </c>
      <c r="AK284">
        <v>0.2499431013</v>
      </c>
      <c r="AL284">
        <v>0.22753208729999999</v>
      </c>
      <c r="AM284">
        <v>0.2051024571</v>
      </c>
      <c r="AN284">
        <v>0.18771564069999999</v>
      </c>
      <c r="AO284">
        <v>0.17029071570000001</v>
      </c>
      <c r="AP284">
        <v>0.15282755649999999</v>
      </c>
      <c r="AQ284">
        <v>0.1353260372</v>
      </c>
      <c r="AR284">
        <v>0.1177860312</v>
      </c>
      <c r="AS284">
        <v>9.5698703299999896E-2</v>
      </c>
      <c r="AT284">
        <v>7.3494875500000001E-2</v>
      </c>
      <c r="AU284">
        <v>5.1173623799999998E-2</v>
      </c>
      <c r="AV284">
        <v>2.8734014200000001E-2</v>
      </c>
      <c r="AW284">
        <v>6.1751027599999996E-3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413005490.60000002</v>
      </c>
      <c r="G285">
        <v>421928331.5</v>
      </c>
      <c r="H285">
        <v>439377156.10000002</v>
      </c>
      <c r="I285">
        <v>453285308</v>
      </c>
      <c r="J285">
        <v>469493383.60000002</v>
      </c>
      <c r="K285">
        <v>489928495.10000002</v>
      </c>
      <c r="L285">
        <v>515159171.69999999</v>
      </c>
      <c r="M285">
        <v>544589121.29999995</v>
      </c>
      <c r="N285">
        <v>571465563.20000005</v>
      </c>
      <c r="O285">
        <v>575584948.60000002</v>
      </c>
      <c r="P285">
        <v>574061277.60000002</v>
      </c>
      <c r="Q285">
        <v>572325181.10000002</v>
      </c>
      <c r="R285">
        <v>574168410.5</v>
      </c>
      <c r="S285">
        <v>581953589.39999998</v>
      </c>
      <c r="T285">
        <v>586710621.89999998</v>
      </c>
      <c r="U285">
        <v>588079514.79999995</v>
      </c>
      <c r="V285">
        <v>588564589</v>
      </c>
      <c r="W285">
        <v>572497162.20000005</v>
      </c>
      <c r="X285">
        <v>558889976.70000005</v>
      </c>
      <c r="Y285">
        <v>555280515.29999995</v>
      </c>
      <c r="Z285">
        <v>549062342.20000005</v>
      </c>
      <c r="AA285">
        <v>541785826.5</v>
      </c>
      <c r="AB285">
        <v>533923506.10000002</v>
      </c>
      <c r="AC285">
        <v>525781591.30000001</v>
      </c>
      <c r="AD285">
        <v>521123612.69999999</v>
      </c>
      <c r="AE285">
        <v>516429134.89999998</v>
      </c>
      <c r="AF285">
        <v>511781267.10000002</v>
      </c>
      <c r="AG285">
        <v>507191175.10000002</v>
      </c>
      <c r="AH285">
        <v>502638722</v>
      </c>
      <c r="AI285">
        <v>497521531.39999998</v>
      </c>
      <c r="AJ285">
        <v>492832093.10000002</v>
      </c>
      <c r="AK285">
        <v>488394266.69999999</v>
      </c>
      <c r="AL285">
        <v>484117178.19999999</v>
      </c>
      <c r="AM285">
        <v>479942935.30000001</v>
      </c>
      <c r="AN285">
        <v>475688069.60000002</v>
      </c>
      <c r="AO285">
        <v>471483847.5</v>
      </c>
      <c r="AP285">
        <v>467353105.80000001</v>
      </c>
      <c r="AQ285">
        <v>463299879.19999999</v>
      </c>
      <c r="AR285">
        <v>458236308.5</v>
      </c>
      <c r="AS285">
        <v>453271274.30000001</v>
      </c>
      <c r="AT285">
        <v>448573369.39999998</v>
      </c>
      <c r="AU285">
        <v>444069021.80000001</v>
      </c>
      <c r="AV285">
        <v>439707647.80000001</v>
      </c>
      <c r="AW285">
        <v>435090897.30000001</v>
      </c>
    </row>
    <row r="286" spans="2:49" x14ac:dyDescent="0.25">
      <c r="B286" t="s">
        <v>505</v>
      </c>
      <c r="C286">
        <v>13020.598862561899</v>
      </c>
      <c r="D286">
        <v>13229.6487889324</v>
      </c>
      <c r="E286">
        <v>13442.05508</v>
      </c>
      <c r="F286">
        <v>13810.843570000001</v>
      </c>
      <c r="G286">
        <v>14176.85216</v>
      </c>
      <c r="H286">
        <v>14270.194229999999</v>
      </c>
      <c r="I286">
        <v>13871.186040000001</v>
      </c>
      <c r="J286">
        <v>13840.571319999999</v>
      </c>
      <c r="K286">
        <v>13960.69247</v>
      </c>
      <c r="L286">
        <v>13975.19658</v>
      </c>
      <c r="M286">
        <v>14241.88507</v>
      </c>
      <c r="N286">
        <v>14610.15569</v>
      </c>
      <c r="O286">
        <v>14902.24458</v>
      </c>
      <c r="P286">
        <v>15154.492109999999</v>
      </c>
      <c r="Q286">
        <v>15512.060740000001</v>
      </c>
      <c r="R286">
        <v>15999.86414</v>
      </c>
      <c r="S286">
        <v>15720.15926</v>
      </c>
      <c r="T286">
        <v>15487.59151</v>
      </c>
      <c r="U286">
        <v>15483.19981</v>
      </c>
      <c r="V286">
        <v>15507.99742</v>
      </c>
      <c r="W286">
        <v>15523.855320000001</v>
      </c>
      <c r="X286">
        <v>15516.785239999999</v>
      </c>
      <c r="Y286">
        <v>15495.804260000001</v>
      </c>
      <c r="Z286">
        <v>15458.162469999999</v>
      </c>
      <c r="AA286">
        <v>15415.74092</v>
      </c>
      <c r="AB286">
        <v>15354.65266</v>
      </c>
      <c r="AC286">
        <v>15267.83625</v>
      </c>
      <c r="AD286">
        <v>14900.18778</v>
      </c>
      <c r="AE286">
        <v>14541.500260000001</v>
      </c>
      <c r="AF286">
        <v>14175.39373</v>
      </c>
      <c r="AG286">
        <v>13804.4159</v>
      </c>
      <c r="AH286">
        <v>13430.626060000001</v>
      </c>
      <c r="AI286">
        <v>13067.72083</v>
      </c>
      <c r="AJ286">
        <v>12721.744909999999</v>
      </c>
      <c r="AK286">
        <v>12384.30942</v>
      </c>
      <c r="AL286">
        <v>12055.92138</v>
      </c>
      <c r="AM286">
        <v>11737.25685</v>
      </c>
      <c r="AN286">
        <v>11428.33613</v>
      </c>
      <c r="AO286">
        <v>11125.705529999999</v>
      </c>
      <c r="AP286">
        <v>10831.538909999999</v>
      </c>
      <c r="AQ286">
        <v>10547.201650000001</v>
      </c>
      <c r="AR286">
        <v>10271.66749</v>
      </c>
      <c r="AS286">
        <v>9995.5728749999998</v>
      </c>
      <c r="AT286">
        <v>9722.8625489999995</v>
      </c>
      <c r="AU286">
        <v>9459.2145970000001</v>
      </c>
      <c r="AV286">
        <v>9204.7226310000005</v>
      </c>
      <c r="AW286">
        <v>8955.3087930000002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172226.20920000001</v>
      </c>
      <c r="G287">
        <v>178930.12890000001</v>
      </c>
      <c r="H287">
        <v>188591.927</v>
      </c>
      <c r="I287">
        <v>196191.27110000001</v>
      </c>
      <c r="J287">
        <v>204716.31820000001</v>
      </c>
      <c r="K287">
        <v>218879.17499999999</v>
      </c>
      <c r="L287">
        <v>234844.4246</v>
      </c>
      <c r="M287">
        <v>251720.2126</v>
      </c>
      <c r="N287">
        <v>273771.91279999999</v>
      </c>
      <c r="O287">
        <v>274746.50589999999</v>
      </c>
      <c r="P287">
        <v>269770.47749999998</v>
      </c>
      <c r="Q287">
        <v>266064.56520000001</v>
      </c>
      <c r="R287">
        <v>267329.75</v>
      </c>
      <c r="S287">
        <v>275145.22649999999</v>
      </c>
      <c r="T287">
        <v>282303.0527</v>
      </c>
      <c r="U287">
        <v>284377.18719999999</v>
      </c>
      <c r="V287">
        <v>285239.22659999999</v>
      </c>
      <c r="W287">
        <v>267495.24040000001</v>
      </c>
      <c r="X287">
        <v>254898.0612</v>
      </c>
      <c r="Y287">
        <v>261160.6562</v>
      </c>
      <c r="Z287">
        <v>263022.43900000001</v>
      </c>
      <c r="AA287">
        <v>262890.63829999999</v>
      </c>
      <c r="AB287">
        <v>261789.0239</v>
      </c>
      <c r="AC287">
        <v>260103.277</v>
      </c>
      <c r="AD287">
        <v>260111.9957</v>
      </c>
      <c r="AE287">
        <v>259860.55129999999</v>
      </c>
      <c r="AF287">
        <v>259600.33300000001</v>
      </c>
      <c r="AG287">
        <v>259344.14550000001</v>
      </c>
      <c r="AH287">
        <v>259070.8167</v>
      </c>
      <c r="AI287">
        <v>257577.70379999999</v>
      </c>
      <c r="AJ287">
        <v>256571.35399999999</v>
      </c>
      <c r="AK287">
        <v>255823.78150000001</v>
      </c>
      <c r="AL287">
        <v>255187.37779999999</v>
      </c>
      <c r="AM287">
        <v>254591.92819999999</v>
      </c>
      <c r="AN287">
        <v>254180.01149999999</v>
      </c>
      <c r="AO287">
        <v>253673.32339999999</v>
      </c>
      <c r="AP287">
        <v>253136.2837</v>
      </c>
      <c r="AQ287">
        <v>252597.95370000001</v>
      </c>
      <c r="AR287">
        <v>250381.27369999999</v>
      </c>
      <c r="AS287">
        <v>248893.2746</v>
      </c>
      <c r="AT287">
        <v>247627.4534</v>
      </c>
      <c r="AU287">
        <v>246489.46660000001</v>
      </c>
      <c r="AV287">
        <v>245442.9149</v>
      </c>
      <c r="AW287">
        <v>245216.53719999999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548195.48899999994</v>
      </c>
      <c r="G288">
        <v>551000.00159999996</v>
      </c>
      <c r="H288">
        <v>565009.81740000006</v>
      </c>
      <c r="I288">
        <v>574370.74750000006</v>
      </c>
      <c r="J288">
        <v>586213.77549999999</v>
      </c>
      <c r="K288">
        <v>599885.7426</v>
      </c>
      <c r="L288">
        <v>618950.74879999994</v>
      </c>
      <c r="M288">
        <v>642937.55940000003</v>
      </c>
      <c r="N288">
        <v>667775.39249999996</v>
      </c>
      <c r="O288">
        <v>671415.62670000002</v>
      </c>
      <c r="P288">
        <v>670918.63439999998</v>
      </c>
      <c r="Q288">
        <v>669152.07579999999</v>
      </c>
      <c r="R288">
        <v>669078.22530000005</v>
      </c>
      <c r="S288">
        <v>673045.37159999995</v>
      </c>
      <c r="T288">
        <v>674848.44559999998</v>
      </c>
      <c r="U288">
        <v>675356.46349999995</v>
      </c>
      <c r="V288">
        <v>675440.74710000004</v>
      </c>
      <c r="W288">
        <v>664504.04819999996</v>
      </c>
      <c r="X288">
        <v>653411.15899999999</v>
      </c>
      <c r="Y288">
        <v>647800.25100000005</v>
      </c>
      <c r="Z288">
        <v>641456.54150000005</v>
      </c>
      <c r="AA288">
        <v>634885.48389999999</v>
      </c>
      <c r="AB288">
        <v>628019.96849999996</v>
      </c>
      <c r="AC288">
        <v>621030.7585</v>
      </c>
      <c r="AD288">
        <v>616167.85479999997</v>
      </c>
      <c r="AE288">
        <v>611401.3493</v>
      </c>
      <c r="AF288">
        <v>606671.61080000002</v>
      </c>
      <c r="AG288">
        <v>601987.18480000005</v>
      </c>
      <c r="AH288">
        <v>597333.06530000002</v>
      </c>
      <c r="AI288">
        <v>592663.3726</v>
      </c>
      <c r="AJ288">
        <v>588258.51260000002</v>
      </c>
      <c r="AK288">
        <v>584015.98659999995</v>
      </c>
      <c r="AL288">
        <v>579905.51580000005</v>
      </c>
      <c r="AM288">
        <v>575889.60419999994</v>
      </c>
      <c r="AN288">
        <v>571567.91879999998</v>
      </c>
      <c r="AO288">
        <v>567360.22100000002</v>
      </c>
      <c r="AP288">
        <v>563255.51</v>
      </c>
      <c r="AQ288">
        <v>559239.424</v>
      </c>
      <c r="AR288">
        <v>554811.63879999996</v>
      </c>
      <c r="AS288">
        <v>549948.85259999998</v>
      </c>
      <c r="AT288">
        <v>545309.12529999996</v>
      </c>
      <c r="AU288">
        <v>540846.8284</v>
      </c>
      <c r="AV288">
        <v>536509.04700000002</v>
      </c>
      <c r="AW288">
        <v>531093.2537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85388.794389999995</v>
      </c>
      <c r="F289">
        <v>90970.029089999996</v>
      </c>
      <c r="G289">
        <v>93654.810240000006</v>
      </c>
      <c r="H289">
        <v>99750.703169999906</v>
      </c>
      <c r="I289">
        <v>103725.1596</v>
      </c>
      <c r="J289">
        <v>111324.9436</v>
      </c>
      <c r="K289">
        <v>116914.9872</v>
      </c>
      <c r="L289">
        <v>123310.15119999999</v>
      </c>
      <c r="M289">
        <v>132137.2574</v>
      </c>
      <c r="N289">
        <v>137123.86780000001</v>
      </c>
      <c r="O289">
        <v>133527.04550000001</v>
      </c>
      <c r="P289">
        <v>132896.74359999999</v>
      </c>
      <c r="Q289">
        <v>137274.8279</v>
      </c>
      <c r="R289">
        <v>135497.70980000001</v>
      </c>
      <c r="S289">
        <v>134081.11929999999</v>
      </c>
      <c r="T289">
        <v>132889.6047</v>
      </c>
      <c r="U289">
        <v>132924.5289</v>
      </c>
      <c r="V289">
        <v>133319.32500000001</v>
      </c>
      <c r="W289">
        <v>145071.42259999999</v>
      </c>
      <c r="X289">
        <v>154928.6894</v>
      </c>
      <c r="Y289">
        <v>155681.75380000001</v>
      </c>
      <c r="Z289">
        <v>157708.96049999999</v>
      </c>
      <c r="AA289">
        <v>160338.76869999999</v>
      </c>
      <c r="AB289">
        <v>163225.00210000001</v>
      </c>
      <c r="AC289">
        <v>166291.04440000001</v>
      </c>
      <c r="AD289">
        <v>168528.9106</v>
      </c>
      <c r="AE289">
        <v>170936.37150000001</v>
      </c>
      <c r="AF289">
        <v>173392.63430000001</v>
      </c>
      <c r="AG289">
        <v>175856.06030000001</v>
      </c>
      <c r="AH289">
        <v>178325.02239999999</v>
      </c>
      <c r="AI289">
        <v>181101.71530000001</v>
      </c>
      <c r="AJ289">
        <v>183870.45559999999</v>
      </c>
      <c r="AK289">
        <v>186659.52050000001</v>
      </c>
      <c r="AL289">
        <v>189505.193</v>
      </c>
      <c r="AM289">
        <v>192423.16630000001</v>
      </c>
      <c r="AN289">
        <v>195268.4914</v>
      </c>
      <c r="AO289">
        <v>198195.72990000001</v>
      </c>
      <c r="AP289">
        <v>201190.90599999999</v>
      </c>
      <c r="AQ289">
        <v>204254.2562</v>
      </c>
      <c r="AR289">
        <v>207707.52119999999</v>
      </c>
      <c r="AS289">
        <v>210997.23869999999</v>
      </c>
      <c r="AT289">
        <v>214286.609</v>
      </c>
      <c r="AU289">
        <v>217617.3351</v>
      </c>
      <c r="AV289">
        <v>220997.35320000001</v>
      </c>
      <c r="AW289">
        <v>224310.42110000001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47168.089010000003</v>
      </c>
      <c r="F290">
        <v>48417.591390000001</v>
      </c>
      <c r="G290">
        <v>48084.38265</v>
      </c>
      <c r="H290">
        <v>49180.72277</v>
      </c>
      <c r="I290">
        <v>49908.430780000002</v>
      </c>
      <c r="J290">
        <v>51031.734779999999</v>
      </c>
      <c r="K290">
        <v>51439.916149999997</v>
      </c>
      <c r="L290">
        <v>52505.45119</v>
      </c>
      <c r="M290">
        <v>54348.783810000001</v>
      </c>
      <c r="N290">
        <v>55494.785499999998</v>
      </c>
      <c r="O290">
        <v>55686.875119999997</v>
      </c>
      <c r="P290">
        <v>56257.951509999999</v>
      </c>
      <c r="Q290">
        <v>56707.156029999998</v>
      </c>
      <c r="R290">
        <v>56374.479529999997</v>
      </c>
      <c r="S290">
        <v>55724.592550000001</v>
      </c>
      <c r="T290">
        <v>55062.313800000004</v>
      </c>
      <c r="U290">
        <v>54902.416810000002</v>
      </c>
      <c r="V290">
        <v>54863.207419999999</v>
      </c>
      <c r="W290">
        <v>58068.589740000003</v>
      </c>
      <c r="X290">
        <v>60373.636509999997</v>
      </c>
      <c r="Y290">
        <v>59986.296589999998</v>
      </c>
      <c r="Z290">
        <v>60180.723989999999</v>
      </c>
      <c r="AA290">
        <v>60646.686479999997</v>
      </c>
      <c r="AB290">
        <v>61207.972099999999</v>
      </c>
      <c r="AC290">
        <v>61832.512269999999</v>
      </c>
      <c r="AD290">
        <v>62066.046300000002</v>
      </c>
      <c r="AE290">
        <v>62351.848169999997</v>
      </c>
      <c r="AF290">
        <v>62639.856789999998</v>
      </c>
      <c r="AG290">
        <v>62929.73113</v>
      </c>
      <c r="AH290">
        <v>63221.684029999997</v>
      </c>
      <c r="AI290">
        <v>63714.051590000003</v>
      </c>
      <c r="AJ290">
        <v>64172.198239999998</v>
      </c>
      <c r="AK290">
        <v>64614.647270000001</v>
      </c>
      <c r="AL290">
        <v>65059.748039999999</v>
      </c>
      <c r="AM290">
        <v>65511.78471</v>
      </c>
      <c r="AN290">
        <v>65886.820619999999</v>
      </c>
      <c r="AO290">
        <v>66293.724690000003</v>
      </c>
      <c r="AP290">
        <v>66720.447780000002</v>
      </c>
      <c r="AQ290">
        <v>67159.685849999994</v>
      </c>
      <c r="AR290">
        <v>67774.961540000004</v>
      </c>
      <c r="AS290">
        <v>68176.50675</v>
      </c>
      <c r="AT290">
        <v>68581.457680000007</v>
      </c>
      <c r="AU290">
        <v>68995.098899999997</v>
      </c>
      <c r="AV290">
        <v>69412.200670000006</v>
      </c>
      <c r="AW290">
        <v>69427.536059999999</v>
      </c>
    </row>
    <row r="291" spans="2:49" x14ac:dyDescent="0.25">
      <c r="B291" t="s">
        <v>510</v>
      </c>
      <c r="C291">
        <v>562444.78102118801</v>
      </c>
      <c r="D291">
        <v>571475.01390840299</v>
      </c>
      <c r="E291">
        <v>580650.23010000004</v>
      </c>
      <c r="F291">
        <v>596613.05530000001</v>
      </c>
      <c r="G291">
        <v>599081.14879999997</v>
      </c>
      <c r="H291">
        <v>614187.07429999998</v>
      </c>
      <c r="I291">
        <v>624275.58559999999</v>
      </c>
      <c r="J291">
        <v>637241.76280000003</v>
      </c>
      <c r="K291">
        <v>651316.39</v>
      </c>
      <c r="L291">
        <v>671443.81350000005</v>
      </c>
      <c r="M291">
        <v>697273.16980000003</v>
      </c>
      <c r="N291">
        <v>723249.00560000003</v>
      </c>
      <c r="O291">
        <v>727081.11620000005</v>
      </c>
      <c r="P291">
        <v>727152.10930000001</v>
      </c>
      <c r="Q291">
        <v>725831.88600000006</v>
      </c>
      <c r="R291">
        <v>725424.50490000006</v>
      </c>
      <c r="S291">
        <v>728733.67079999996</v>
      </c>
      <c r="T291">
        <v>732005.83539999998</v>
      </c>
      <c r="U291">
        <v>733032.03460000001</v>
      </c>
      <c r="V291">
        <v>733755.53859999997</v>
      </c>
      <c r="W291">
        <v>733823.37109999999</v>
      </c>
      <c r="X291">
        <v>732772.17760000005</v>
      </c>
      <c r="Y291">
        <v>734588.97809999995</v>
      </c>
      <c r="Z291">
        <v>736194.03159999999</v>
      </c>
      <c r="AA291">
        <v>737787.52179999999</v>
      </c>
      <c r="AB291">
        <v>739110.4094</v>
      </c>
      <c r="AC291">
        <v>740305.22979999997</v>
      </c>
      <c r="AD291">
        <v>743347.77370000002</v>
      </c>
      <c r="AE291">
        <v>746531.46920000005</v>
      </c>
      <c r="AF291">
        <v>749738.46459999995</v>
      </c>
      <c r="AG291">
        <v>752978.67229999998</v>
      </c>
      <c r="AH291">
        <v>756236.06200000003</v>
      </c>
      <c r="AI291">
        <v>759684.51769999997</v>
      </c>
      <c r="AJ291">
        <v>763387.47809999995</v>
      </c>
      <c r="AK291">
        <v>767253.30290000001</v>
      </c>
      <c r="AL291">
        <v>771272.4523</v>
      </c>
      <c r="AM291">
        <v>775409.31980000006</v>
      </c>
      <c r="AN291">
        <v>779076.0477</v>
      </c>
      <c r="AO291">
        <v>782909.00199999998</v>
      </c>
      <c r="AP291">
        <v>786884.70259999996</v>
      </c>
      <c r="AQ291">
        <v>790980.21270000003</v>
      </c>
      <c r="AR291">
        <v>794765.21369999996</v>
      </c>
      <c r="AS291">
        <v>797702.63749999995</v>
      </c>
      <c r="AT291">
        <v>800903.78229999996</v>
      </c>
      <c r="AU291">
        <v>804323.93870000006</v>
      </c>
      <c r="AV291">
        <v>807892.66899999999</v>
      </c>
      <c r="AW291">
        <v>809451.15480000002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263192.59090000001</v>
      </c>
      <c r="G292">
        <v>272578.61090000003</v>
      </c>
      <c r="H292">
        <v>288332.36930000002</v>
      </c>
      <c r="I292">
        <v>299905.75150000001</v>
      </c>
      <c r="J292">
        <v>316001.55290000001</v>
      </c>
      <c r="K292">
        <v>335739.71899999998</v>
      </c>
      <c r="L292">
        <v>358084.57990000001</v>
      </c>
      <c r="M292">
        <v>383782.44799999997</v>
      </c>
      <c r="N292">
        <v>410713.85259999998</v>
      </c>
      <c r="O292">
        <v>408051.72619999998</v>
      </c>
      <c r="P292">
        <v>402440.30320000002</v>
      </c>
      <c r="Q292">
        <v>403016.30330000003</v>
      </c>
      <c r="R292">
        <v>402490.53320000001</v>
      </c>
      <c r="S292">
        <v>408813.80119999999</v>
      </c>
      <c r="T292">
        <v>414719.60100000002</v>
      </c>
      <c r="U292">
        <v>416823.99959999998</v>
      </c>
      <c r="V292">
        <v>418079.39600000001</v>
      </c>
      <c r="W292">
        <v>411089.35080000001</v>
      </c>
      <c r="X292">
        <v>407748.41649999999</v>
      </c>
      <c r="Y292">
        <v>414710.13380000001</v>
      </c>
      <c r="Z292">
        <v>418577.5624</v>
      </c>
      <c r="AA292">
        <v>421048.43890000001</v>
      </c>
      <c r="AB292">
        <v>422799.6532</v>
      </c>
      <c r="AC292">
        <v>424141.16560000001</v>
      </c>
      <c r="AD292">
        <v>426366.85269999999</v>
      </c>
      <c r="AE292">
        <v>428499.6839</v>
      </c>
      <c r="AF292">
        <v>430671.9889</v>
      </c>
      <c r="AG292">
        <v>432855.54450000002</v>
      </c>
      <c r="AH292">
        <v>435027.55800000002</v>
      </c>
      <c r="AI292">
        <v>436280.41249999998</v>
      </c>
      <c r="AJ292">
        <v>438013.80239999999</v>
      </c>
      <c r="AK292">
        <v>440026.74040000001</v>
      </c>
      <c r="AL292">
        <v>442206.98469999997</v>
      </c>
      <c r="AM292">
        <v>444499.6447</v>
      </c>
      <c r="AN292">
        <v>446904.79739999998</v>
      </c>
      <c r="AO292">
        <v>449295.91850000003</v>
      </c>
      <c r="AP292">
        <v>451723.74839999998</v>
      </c>
      <c r="AQ292">
        <v>454217.63329999999</v>
      </c>
      <c r="AR292">
        <v>455410.22269999998</v>
      </c>
      <c r="AS292">
        <v>457174.77340000001</v>
      </c>
      <c r="AT292">
        <v>459162.24310000002</v>
      </c>
      <c r="AU292">
        <v>461318.89360000001</v>
      </c>
      <c r="AV292">
        <v>463616.00400000002</v>
      </c>
      <c r="AW292">
        <v>466669.47249999997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413005490.60000002</v>
      </c>
      <c r="G293">
        <v>421928331.5</v>
      </c>
      <c r="H293">
        <v>439377156.10000002</v>
      </c>
      <c r="I293">
        <v>453285308</v>
      </c>
      <c r="J293">
        <v>469493383.60000002</v>
      </c>
      <c r="K293">
        <v>489928495.10000002</v>
      </c>
      <c r="L293">
        <v>515159171.69999999</v>
      </c>
      <c r="M293">
        <v>544589121.29999995</v>
      </c>
      <c r="N293">
        <v>571465563.20000005</v>
      </c>
      <c r="O293">
        <v>575584948.60000002</v>
      </c>
      <c r="P293">
        <v>574061277.60000002</v>
      </c>
      <c r="Q293">
        <v>572325181.10000002</v>
      </c>
      <c r="R293">
        <v>574168410.5</v>
      </c>
      <c r="S293">
        <v>581953589.39999998</v>
      </c>
      <c r="T293">
        <v>586710621.89999998</v>
      </c>
      <c r="U293">
        <v>588079514.79999995</v>
      </c>
      <c r="V293">
        <v>588564589</v>
      </c>
      <c r="W293">
        <v>588821703.60000002</v>
      </c>
      <c r="X293">
        <v>588739137.10000002</v>
      </c>
      <c r="Y293">
        <v>585788973.39999998</v>
      </c>
      <c r="Z293">
        <v>584874639.79999995</v>
      </c>
      <c r="AA293">
        <v>585001859.89999998</v>
      </c>
      <c r="AB293">
        <v>585693953.79999995</v>
      </c>
      <c r="AC293">
        <v>586725130.39999998</v>
      </c>
      <c r="AD293">
        <v>588011609.89999998</v>
      </c>
      <c r="AE293">
        <v>591129601</v>
      </c>
      <c r="AF293">
        <v>593620428</v>
      </c>
      <c r="AG293">
        <v>595888346.79999995</v>
      </c>
      <c r="AH293">
        <v>599797434.20000005</v>
      </c>
      <c r="AI293">
        <v>601237036.89999998</v>
      </c>
      <c r="AJ293">
        <v>603152440.89999998</v>
      </c>
      <c r="AK293">
        <v>605281540.70000005</v>
      </c>
      <c r="AL293">
        <v>607523430.5</v>
      </c>
      <c r="AM293">
        <v>609834592.89999998</v>
      </c>
      <c r="AN293">
        <v>612311887.89999998</v>
      </c>
      <c r="AO293">
        <v>614586035.29999995</v>
      </c>
      <c r="AP293">
        <v>616777503.29999995</v>
      </c>
      <c r="AQ293">
        <v>618944712.70000005</v>
      </c>
      <c r="AR293">
        <v>621109924.29999995</v>
      </c>
      <c r="AS293">
        <v>623417943.5</v>
      </c>
      <c r="AT293">
        <v>625645645</v>
      </c>
      <c r="AU293">
        <v>627837678.10000002</v>
      </c>
      <c r="AV293">
        <v>630008991.70000005</v>
      </c>
      <c r="AW293">
        <v>632176893.5</v>
      </c>
    </row>
    <row r="294" spans="2:49" x14ac:dyDescent="0.25">
      <c r="B294" t="s">
        <v>513</v>
      </c>
      <c r="C294">
        <v>13020.598862561899</v>
      </c>
      <c r="D294">
        <v>13229.6487889324</v>
      </c>
      <c r="E294">
        <v>13442.05508</v>
      </c>
      <c r="F294">
        <v>13810.843570000001</v>
      </c>
      <c r="G294">
        <v>14176.85216</v>
      </c>
      <c r="H294">
        <v>14270.194229999999</v>
      </c>
      <c r="I294">
        <v>13871.186040000001</v>
      </c>
      <c r="J294">
        <v>13840.571319999999</v>
      </c>
      <c r="K294">
        <v>13960.69247</v>
      </c>
      <c r="L294">
        <v>13975.19658</v>
      </c>
      <c r="M294">
        <v>14241.88507</v>
      </c>
      <c r="N294">
        <v>14610.15569</v>
      </c>
      <c r="O294">
        <v>14902.24458</v>
      </c>
      <c r="P294">
        <v>15154.492109999999</v>
      </c>
      <c r="Q294">
        <v>15512.060740000001</v>
      </c>
      <c r="R294">
        <v>15999.86414</v>
      </c>
      <c r="S294">
        <v>15720.15926</v>
      </c>
      <c r="T294">
        <v>15487.59151</v>
      </c>
      <c r="U294">
        <v>15483.19981</v>
      </c>
      <c r="V294">
        <v>15507.99742</v>
      </c>
      <c r="W294">
        <v>15880.515289999999</v>
      </c>
      <c r="X294">
        <v>16216.27485</v>
      </c>
      <c r="Y294">
        <v>16554.15814</v>
      </c>
      <c r="Z294">
        <v>16879.229019999999</v>
      </c>
      <c r="AA294">
        <v>17214.617869999998</v>
      </c>
      <c r="AB294">
        <v>17556.111980000001</v>
      </c>
      <c r="AC294">
        <v>17905.366709999998</v>
      </c>
      <c r="AD294">
        <v>18265.851289999999</v>
      </c>
      <c r="AE294">
        <v>18632.875489999999</v>
      </c>
      <c r="AF294">
        <v>19008.14788</v>
      </c>
      <c r="AG294">
        <v>19392.327990000002</v>
      </c>
      <c r="AH294">
        <v>19785.433529999998</v>
      </c>
      <c r="AI294">
        <v>20190.279630000001</v>
      </c>
      <c r="AJ294">
        <v>20607.467960000002</v>
      </c>
      <c r="AK294">
        <v>21030.947029999999</v>
      </c>
      <c r="AL294">
        <v>21465.20967</v>
      </c>
      <c r="AM294">
        <v>21911.835360000001</v>
      </c>
      <c r="AN294">
        <v>22365.11706</v>
      </c>
      <c r="AO294">
        <v>22824.218420000001</v>
      </c>
      <c r="AP294">
        <v>23296.394540000001</v>
      </c>
      <c r="AQ294">
        <v>23785.84332</v>
      </c>
      <c r="AR294">
        <v>24293.33869</v>
      </c>
      <c r="AS294">
        <v>24817.001359999998</v>
      </c>
      <c r="AT294">
        <v>25360.896669999998</v>
      </c>
      <c r="AU294">
        <v>25924.441429999999</v>
      </c>
      <c r="AV294">
        <v>26506.755280000001</v>
      </c>
      <c r="AW294">
        <v>27113.40093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172226.20920000001</v>
      </c>
      <c r="G295">
        <v>178930.12890000001</v>
      </c>
      <c r="H295">
        <v>188591.927</v>
      </c>
      <c r="I295">
        <v>196191.27110000001</v>
      </c>
      <c r="J295">
        <v>204716.31820000001</v>
      </c>
      <c r="K295">
        <v>218879.17499999999</v>
      </c>
      <c r="L295">
        <v>234844.4246</v>
      </c>
      <c r="M295">
        <v>251720.2126</v>
      </c>
      <c r="N295">
        <v>273771.91279999999</v>
      </c>
      <c r="O295">
        <v>274746.50589999999</v>
      </c>
      <c r="P295">
        <v>269770.47749999998</v>
      </c>
      <c r="Q295">
        <v>266064.56520000001</v>
      </c>
      <c r="R295">
        <v>267329.75</v>
      </c>
      <c r="S295">
        <v>275145.22649999999</v>
      </c>
      <c r="T295">
        <v>282303.0527</v>
      </c>
      <c r="U295">
        <v>284377.18719999999</v>
      </c>
      <c r="V295">
        <v>285239.22659999999</v>
      </c>
      <c r="W295">
        <v>286854.75229999999</v>
      </c>
      <c r="X295">
        <v>288476.2746</v>
      </c>
      <c r="Y295">
        <v>285520.19420000003</v>
      </c>
      <c r="Z295">
        <v>285044.97080000001</v>
      </c>
      <c r="AA295">
        <v>285544.9374</v>
      </c>
      <c r="AB295">
        <v>286471.10580000002</v>
      </c>
      <c r="AC295">
        <v>287569.62959999999</v>
      </c>
      <c r="AD295">
        <v>288769.13750000001</v>
      </c>
      <c r="AE295">
        <v>292413.92340000003</v>
      </c>
      <c r="AF295">
        <v>294972.74170000001</v>
      </c>
      <c r="AG295">
        <v>297085.39309999999</v>
      </c>
      <c r="AH295">
        <v>301475.07250000001</v>
      </c>
      <c r="AI295">
        <v>302169.34480000002</v>
      </c>
      <c r="AJ295">
        <v>303485.74790000002</v>
      </c>
      <c r="AK295">
        <v>305078.696</v>
      </c>
      <c r="AL295">
        <v>306796.18</v>
      </c>
      <c r="AM295">
        <v>308585.0919</v>
      </c>
      <c r="AN295">
        <v>310659.1923</v>
      </c>
      <c r="AO295">
        <v>312463.83439999999</v>
      </c>
      <c r="AP295">
        <v>314156.41820000001</v>
      </c>
      <c r="AQ295">
        <v>315812.011</v>
      </c>
      <c r="AR295">
        <v>317468.16859999998</v>
      </c>
      <c r="AS295">
        <v>319315.92830000003</v>
      </c>
      <c r="AT295">
        <v>321060.79440000001</v>
      </c>
      <c r="AU295">
        <v>322781.6165</v>
      </c>
      <c r="AV295">
        <v>324510.76779999997</v>
      </c>
      <c r="AW295">
        <v>326255.87050000002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548195.48899999994</v>
      </c>
      <c r="G296">
        <v>551000.00159999996</v>
      </c>
      <c r="H296">
        <v>565009.81740000006</v>
      </c>
      <c r="I296">
        <v>574370.74750000006</v>
      </c>
      <c r="J296">
        <v>586213.77549999999</v>
      </c>
      <c r="K296">
        <v>599885.7426</v>
      </c>
      <c r="L296">
        <v>618950.74879999994</v>
      </c>
      <c r="M296">
        <v>642937.55940000003</v>
      </c>
      <c r="N296">
        <v>667775.39249999996</v>
      </c>
      <c r="O296">
        <v>671415.62670000002</v>
      </c>
      <c r="P296">
        <v>670918.63439999998</v>
      </c>
      <c r="Q296">
        <v>669152.07579999999</v>
      </c>
      <c r="R296">
        <v>669078.22530000005</v>
      </c>
      <c r="S296">
        <v>673045.37159999995</v>
      </c>
      <c r="T296">
        <v>674848.44559999998</v>
      </c>
      <c r="U296">
        <v>675356.46349999995</v>
      </c>
      <c r="V296">
        <v>675440.74710000004</v>
      </c>
      <c r="W296">
        <v>674612.45380000002</v>
      </c>
      <c r="X296">
        <v>673265.78460000001</v>
      </c>
      <c r="Y296">
        <v>671030.19510000001</v>
      </c>
      <c r="Z296">
        <v>670005.08979999996</v>
      </c>
      <c r="AA296">
        <v>669820.83479999995</v>
      </c>
      <c r="AB296">
        <v>670169.97129999998</v>
      </c>
      <c r="AC296">
        <v>670902.19559999998</v>
      </c>
      <c r="AD296">
        <v>671944.54480000003</v>
      </c>
      <c r="AE296">
        <v>673915.09979999997</v>
      </c>
      <c r="AF296">
        <v>675755.14549999998</v>
      </c>
      <c r="AG296">
        <v>677594.15619999997</v>
      </c>
      <c r="AH296">
        <v>680200.2</v>
      </c>
      <c r="AI296">
        <v>681854.86730000004</v>
      </c>
      <c r="AJ296">
        <v>683760.55390000006</v>
      </c>
      <c r="AK296">
        <v>685781.14419999998</v>
      </c>
      <c r="AL296">
        <v>687878.52520000003</v>
      </c>
      <c r="AM296">
        <v>690026.88080000004</v>
      </c>
      <c r="AN296">
        <v>692211.6753</v>
      </c>
      <c r="AO296">
        <v>694292.18359999999</v>
      </c>
      <c r="AP296">
        <v>696332.04980000004</v>
      </c>
      <c r="AQ296">
        <v>698363.09010000003</v>
      </c>
      <c r="AR296">
        <v>700390.68259999994</v>
      </c>
      <c r="AS296">
        <v>702489.94330000004</v>
      </c>
      <c r="AT296">
        <v>704545.22930000001</v>
      </c>
      <c r="AU296">
        <v>706564.67370000004</v>
      </c>
      <c r="AV296">
        <v>708546.49860000005</v>
      </c>
      <c r="AW296">
        <v>710511.14350000001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85388.794389999995</v>
      </c>
      <c r="F297">
        <v>90970.029089999996</v>
      </c>
      <c r="G297">
        <v>93654.810240000006</v>
      </c>
      <c r="H297">
        <v>99750.703169999906</v>
      </c>
      <c r="I297">
        <v>103725.1596</v>
      </c>
      <c r="J297">
        <v>111324.9436</v>
      </c>
      <c r="K297">
        <v>116914.9872</v>
      </c>
      <c r="L297">
        <v>123310.15119999999</v>
      </c>
      <c r="M297">
        <v>132137.2574</v>
      </c>
      <c r="N297">
        <v>137123.86780000001</v>
      </c>
      <c r="O297">
        <v>133527.04550000001</v>
      </c>
      <c r="P297">
        <v>132896.74359999999</v>
      </c>
      <c r="Q297">
        <v>137274.8279</v>
      </c>
      <c r="R297">
        <v>135497.70980000001</v>
      </c>
      <c r="S297">
        <v>134081.11929999999</v>
      </c>
      <c r="T297">
        <v>132889.6047</v>
      </c>
      <c r="U297">
        <v>132924.5289</v>
      </c>
      <c r="V297">
        <v>133319.32500000001</v>
      </c>
      <c r="W297">
        <v>133072.40719999999</v>
      </c>
      <c r="X297">
        <v>132705.5987</v>
      </c>
      <c r="Y297">
        <v>133810.10070000001</v>
      </c>
      <c r="Z297">
        <v>134105.55110000001</v>
      </c>
      <c r="AA297">
        <v>134196.59179999999</v>
      </c>
      <c r="AB297">
        <v>134237.7064</v>
      </c>
      <c r="AC297">
        <v>134302.5252</v>
      </c>
      <c r="AD297">
        <v>134416.5681</v>
      </c>
      <c r="AE297">
        <v>133773.20189999999</v>
      </c>
      <c r="AF297">
        <v>133536.85370000001</v>
      </c>
      <c r="AG297">
        <v>133483.6741</v>
      </c>
      <c r="AH297">
        <v>132686.73759999999</v>
      </c>
      <c r="AI297">
        <v>133185.9374</v>
      </c>
      <c r="AJ297">
        <v>133491.0741</v>
      </c>
      <c r="AK297">
        <v>133717.81630000001</v>
      </c>
      <c r="AL297">
        <v>133922.41889999999</v>
      </c>
      <c r="AM297">
        <v>134118.83960000001</v>
      </c>
      <c r="AN297">
        <v>134232.6856</v>
      </c>
      <c r="AO297">
        <v>134447.08240000001</v>
      </c>
      <c r="AP297">
        <v>134711.6054</v>
      </c>
      <c r="AQ297">
        <v>135002.56940000001</v>
      </c>
      <c r="AR297">
        <v>135303.97070000001</v>
      </c>
      <c r="AS297">
        <v>135544.17679999999</v>
      </c>
      <c r="AT297">
        <v>135826.71489999999</v>
      </c>
      <c r="AU297">
        <v>136119.4644</v>
      </c>
      <c r="AV297">
        <v>136406.58689999999</v>
      </c>
      <c r="AW297">
        <v>136691.13560000001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47168.089010000003</v>
      </c>
      <c r="F298">
        <v>48417.591390000001</v>
      </c>
      <c r="G298">
        <v>48084.38265</v>
      </c>
      <c r="H298">
        <v>49180.72277</v>
      </c>
      <c r="I298">
        <v>49908.430780000002</v>
      </c>
      <c r="J298">
        <v>51031.734779999999</v>
      </c>
      <c r="K298">
        <v>51439.916149999997</v>
      </c>
      <c r="L298">
        <v>52505.45119</v>
      </c>
      <c r="M298">
        <v>54348.783810000001</v>
      </c>
      <c r="N298">
        <v>55494.785499999998</v>
      </c>
      <c r="O298">
        <v>55686.875119999997</v>
      </c>
      <c r="P298">
        <v>56257.951509999999</v>
      </c>
      <c r="Q298">
        <v>56707.156029999998</v>
      </c>
      <c r="R298">
        <v>56374.479529999997</v>
      </c>
      <c r="S298">
        <v>55724.592550000001</v>
      </c>
      <c r="T298">
        <v>55062.313800000004</v>
      </c>
      <c r="U298">
        <v>54902.416810000002</v>
      </c>
      <c r="V298">
        <v>54863.207419999999</v>
      </c>
      <c r="W298">
        <v>54571.197670000001</v>
      </c>
      <c r="X298">
        <v>54205.676070000001</v>
      </c>
      <c r="Y298">
        <v>54401.811999999998</v>
      </c>
      <c r="Z298">
        <v>54398.17598</v>
      </c>
      <c r="AA298">
        <v>54373.795279999998</v>
      </c>
      <c r="AB298">
        <v>54366.470950000003</v>
      </c>
      <c r="AC298">
        <v>54391.991139999998</v>
      </c>
      <c r="AD298">
        <v>54450.271030000004</v>
      </c>
      <c r="AE298">
        <v>54279.89604</v>
      </c>
      <c r="AF298">
        <v>54255.212319999999</v>
      </c>
      <c r="AG298">
        <v>54298.492380000003</v>
      </c>
      <c r="AH298">
        <v>54116.578999999998</v>
      </c>
      <c r="AI298">
        <v>54347.939700000003</v>
      </c>
      <c r="AJ298">
        <v>54523.547630000001</v>
      </c>
      <c r="AK298">
        <v>54675.984179999999</v>
      </c>
      <c r="AL298">
        <v>54822.322319999999</v>
      </c>
      <c r="AM298">
        <v>54966.496679999997</v>
      </c>
      <c r="AN298">
        <v>55075.094149999997</v>
      </c>
      <c r="AO298">
        <v>55209.98558</v>
      </c>
      <c r="AP298">
        <v>55356.644339999999</v>
      </c>
      <c r="AQ298">
        <v>55508.384140000002</v>
      </c>
      <c r="AR298">
        <v>55660.273379999999</v>
      </c>
      <c r="AS298">
        <v>55794.518219999998</v>
      </c>
      <c r="AT298">
        <v>55938.120430000003</v>
      </c>
      <c r="AU298">
        <v>56080.466079999998</v>
      </c>
      <c r="AV298">
        <v>56216.41906</v>
      </c>
      <c r="AW298">
        <v>56347.78314</v>
      </c>
    </row>
    <row r="299" spans="2:49" x14ac:dyDescent="0.25">
      <c r="B299" t="s">
        <v>518</v>
      </c>
      <c r="C299">
        <v>562444.78102118801</v>
      </c>
      <c r="D299">
        <v>571475.01390840299</v>
      </c>
      <c r="E299">
        <v>580650.23010000004</v>
      </c>
      <c r="F299">
        <v>596613.05530000001</v>
      </c>
      <c r="G299">
        <v>599081.14879999997</v>
      </c>
      <c r="H299">
        <v>614187.07429999998</v>
      </c>
      <c r="I299">
        <v>624275.58559999999</v>
      </c>
      <c r="J299">
        <v>637241.76280000003</v>
      </c>
      <c r="K299">
        <v>651316.39</v>
      </c>
      <c r="L299">
        <v>671443.81350000005</v>
      </c>
      <c r="M299">
        <v>697273.16980000003</v>
      </c>
      <c r="N299">
        <v>723249.00560000003</v>
      </c>
      <c r="O299">
        <v>727081.11620000005</v>
      </c>
      <c r="P299">
        <v>727152.10930000001</v>
      </c>
      <c r="Q299">
        <v>725831.88600000006</v>
      </c>
      <c r="R299">
        <v>725424.50490000006</v>
      </c>
      <c r="S299">
        <v>728733.67079999996</v>
      </c>
      <c r="T299">
        <v>732005.83539999998</v>
      </c>
      <c r="U299">
        <v>733032.03460000001</v>
      </c>
      <c r="V299">
        <v>733755.53859999997</v>
      </c>
      <c r="W299">
        <v>733307.41639999999</v>
      </c>
      <c r="X299">
        <v>732262.12589999998</v>
      </c>
      <c r="Y299">
        <v>730884.13870000001</v>
      </c>
      <c r="Z299">
        <v>730523.03859999997</v>
      </c>
      <c r="AA299">
        <v>730988.42279999994</v>
      </c>
      <c r="AB299">
        <v>732010.16720000003</v>
      </c>
      <c r="AC299">
        <v>733453.82259999996</v>
      </c>
      <c r="AD299">
        <v>735246.62170000002</v>
      </c>
      <c r="AE299">
        <v>737749.93409999995</v>
      </c>
      <c r="AF299">
        <v>740273.63470000005</v>
      </c>
      <c r="AG299">
        <v>742869.63520000002</v>
      </c>
      <c r="AH299">
        <v>746019.15370000002</v>
      </c>
      <c r="AI299">
        <v>748628.2879</v>
      </c>
      <c r="AJ299">
        <v>751440.35069999995</v>
      </c>
      <c r="AK299">
        <v>754350.41720000003</v>
      </c>
      <c r="AL299">
        <v>757337.32200000004</v>
      </c>
      <c r="AM299">
        <v>760378.95050000004</v>
      </c>
      <c r="AN299">
        <v>763426.4412</v>
      </c>
      <c r="AO299">
        <v>766399.26729999995</v>
      </c>
      <c r="AP299">
        <v>769347.42980000004</v>
      </c>
      <c r="AQ299">
        <v>772296.57830000005</v>
      </c>
      <c r="AR299">
        <v>775247.15949999995</v>
      </c>
      <c r="AS299">
        <v>778257.9939</v>
      </c>
      <c r="AT299">
        <v>781238.21810000006</v>
      </c>
      <c r="AU299">
        <v>784185.17150000005</v>
      </c>
      <c r="AV299">
        <v>787091.63560000004</v>
      </c>
      <c r="AW299">
        <v>789980.40769999998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263192.59090000001</v>
      </c>
      <c r="G300">
        <v>272578.61090000003</v>
      </c>
      <c r="H300">
        <v>288332.36930000002</v>
      </c>
      <c r="I300">
        <v>299905.75150000001</v>
      </c>
      <c r="J300">
        <v>316001.55290000001</v>
      </c>
      <c r="K300">
        <v>335739.71899999998</v>
      </c>
      <c r="L300">
        <v>358084.57990000001</v>
      </c>
      <c r="M300">
        <v>383782.44799999997</v>
      </c>
      <c r="N300">
        <v>410713.85259999998</v>
      </c>
      <c r="O300">
        <v>408051.72619999998</v>
      </c>
      <c r="P300">
        <v>402440.30320000002</v>
      </c>
      <c r="Q300">
        <v>403016.30330000003</v>
      </c>
      <c r="R300">
        <v>402490.53320000001</v>
      </c>
      <c r="S300">
        <v>408813.80119999999</v>
      </c>
      <c r="T300">
        <v>414719.60100000002</v>
      </c>
      <c r="U300">
        <v>416823.99959999998</v>
      </c>
      <c r="V300">
        <v>418079.39600000001</v>
      </c>
      <c r="W300">
        <v>419443.87780000002</v>
      </c>
      <c r="X300">
        <v>420693.94010000001</v>
      </c>
      <c r="Y300">
        <v>418828.85519999999</v>
      </c>
      <c r="Z300">
        <v>418648.6153</v>
      </c>
      <c r="AA300">
        <v>419238.86229999998</v>
      </c>
      <c r="AB300">
        <v>420204.59419999999</v>
      </c>
      <c r="AC300">
        <v>421366.0307</v>
      </c>
      <c r="AD300">
        <v>422677.50219999999</v>
      </c>
      <c r="AE300">
        <v>425661.47560000001</v>
      </c>
      <c r="AF300">
        <v>427976.02549999999</v>
      </c>
      <c r="AG300">
        <v>430030.31660000002</v>
      </c>
      <c r="AH300">
        <v>433598.82900000003</v>
      </c>
      <c r="AI300">
        <v>434790.65580000001</v>
      </c>
      <c r="AJ300">
        <v>436409.89630000002</v>
      </c>
      <c r="AK300">
        <v>438226.64409999998</v>
      </c>
      <c r="AL300">
        <v>440145.45689999999</v>
      </c>
      <c r="AM300">
        <v>442127.32380000001</v>
      </c>
      <c r="AN300">
        <v>444310.8161</v>
      </c>
      <c r="AO300">
        <v>446326.39059999998</v>
      </c>
      <c r="AP300">
        <v>448280.38089999999</v>
      </c>
      <c r="AQ300">
        <v>450223.93569999997</v>
      </c>
      <c r="AR300">
        <v>452178.50300000003</v>
      </c>
      <c r="AS300">
        <v>454262.95880000002</v>
      </c>
      <c r="AT300">
        <v>456287.1605</v>
      </c>
      <c r="AU300">
        <v>458297.59869999997</v>
      </c>
      <c r="AV300">
        <v>460310.71840000001</v>
      </c>
      <c r="AW300">
        <v>462337.18079999997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34" zoomScale="80" zoomScaleNormal="80" workbookViewId="0">
      <selection activeCell="F10" sqref="F10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128.3452549794699</v>
      </c>
      <c r="E6" s="36">
        <f>E7+E8</f>
        <v>0.62004475136724735</v>
      </c>
      <c r="F6" s="36">
        <f>F7+F8</f>
        <v>0.42155564838495863</v>
      </c>
      <c r="G6" s="36">
        <f>G7+G8</f>
        <v>0</v>
      </c>
      <c r="H6" s="163">
        <f t="shared" ref="H6:H15" si="0">SUM(C6:G6)</f>
        <v>129.38685537922211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74.321042984269909</v>
      </c>
      <c r="E7" s="16">
        <f>'T energie usages'!J12/'T energie usages'!J$20*(Résultats!N$192+Résultats!N$193+Résultats!N$194)/1000000</f>
        <v>1.5123347861550332E-2</v>
      </c>
      <c r="F7" s="16">
        <f>'T energie usages'!K12*2.394*Résultats!L284</f>
        <v>2.3198504958577529E-5</v>
      </c>
      <c r="G7" s="16">
        <v>0</v>
      </c>
      <c r="H7" s="95">
        <f t="shared" si="0"/>
        <v>74.336189530636418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54.024211995199991</v>
      </c>
      <c r="E8" s="16">
        <f>'T energie usages'!J13/'T energie usages'!J$20*(Résultats!N$192+Résultats!N$193+Résultats!N$194)/1000000</f>
        <v>0.60492140350569701</v>
      </c>
      <c r="F8" s="16">
        <f>(Résultats!N$209+Résultats!N$210+Résultats!N$211+Résultats!N$212+Résultats!N$213)/1000000</f>
        <v>0.42153244988000005</v>
      </c>
      <c r="G8" s="16">
        <v>0</v>
      </c>
      <c r="H8" s="95">
        <f t="shared" si="0"/>
        <v>55.050665848585687</v>
      </c>
      <c r="I8" s="166"/>
      <c r="J8" s="166"/>
      <c r="K8" s="197" t="s">
        <v>18</v>
      </c>
      <c r="L8" s="45">
        <f>H19</f>
        <v>125.31389995472077</v>
      </c>
      <c r="M8" s="45">
        <f>H45</f>
        <v>99.449636500474426</v>
      </c>
      <c r="N8" s="86">
        <f>H71</f>
        <v>13.572713257479412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0.87377341659999996</v>
      </c>
      <c r="D9" s="36">
        <f>'T energie usages'!I14*3.2*Résultats!L283</f>
        <v>22.051488516136363</v>
      </c>
      <c r="E9" s="36">
        <f>'T energie usages'!J14/'T energie usages'!J$20*(Résultats!N$192+Résultats!N$193+Résultats!N$194)/1000000</f>
        <v>6.9773646390504176</v>
      </c>
      <c r="F9" s="36">
        <f>('T energie usages'!K14-8)*2.394*Résultats!L284</f>
        <v>21.636096998661831</v>
      </c>
      <c r="G9" s="36">
        <v>0</v>
      </c>
      <c r="H9" s="163">
        <f t="shared" si="0"/>
        <v>51.53872357044861</v>
      </c>
      <c r="I9" s="166"/>
      <c r="J9" s="166"/>
      <c r="K9" s="197" t="s">
        <v>87</v>
      </c>
      <c r="L9" s="45">
        <f>H22</f>
        <v>43.482575515747229</v>
      </c>
      <c r="M9" s="45">
        <f>H48</f>
        <v>24.626991275985652</v>
      </c>
      <c r="N9" s="86">
        <f>H74</f>
        <v>2.6564509984389915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12.1023054621</v>
      </c>
      <c r="E10" s="36">
        <f>'T energie usages'!J15/'T energie usages'!J$20*(Résultats!N$192+Résultats!N$193+Résultats!N$194)/1000000</f>
        <v>6.3984624715346978</v>
      </c>
      <c r="F10" s="36">
        <f>(Résultats!N$214+Résultats!N$215)/1000000</f>
        <v>13.68036815</v>
      </c>
      <c r="G10" s="36">
        <v>0</v>
      </c>
      <c r="H10" s="163">
        <f t="shared" si="0"/>
        <v>32.181136083634698</v>
      </c>
      <c r="I10" s="166"/>
      <c r="J10" s="166"/>
      <c r="K10" s="157" t="s">
        <v>22</v>
      </c>
      <c r="L10" s="45">
        <f>H23</f>
        <v>24.533056031315745</v>
      </c>
      <c r="M10" s="45">
        <f>H49</f>
        <v>15.606444745251626</v>
      </c>
      <c r="N10" s="86">
        <f>H75</f>
        <v>1.7071632804351031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21.265566489699999</v>
      </c>
      <c r="D11" s="36">
        <f>D12+D13</f>
        <v>65.041580443384603</v>
      </c>
      <c r="E11" s="36">
        <f>E12+E13</f>
        <v>5.4117554650476363</v>
      </c>
      <c r="F11" s="36">
        <f>F12+F13</f>
        <v>22.754173367160426</v>
      </c>
      <c r="G11" s="36">
        <f>G12+G13</f>
        <v>12.05881789</v>
      </c>
      <c r="H11" s="163">
        <f t="shared" si="0"/>
        <v>126.53189365529266</v>
      </c>
      <c r="I11" s="166"/>
      <c r="J11" s="166"/>
      <c r="K11" s="198" t="s">
        <v>88</v>
      </c>
      <c r="L11" s="199">
        <f>H24</f>
        <v>102.30073813232762</v>
      </c>
      <c r="M11" s="199">
        <f>H50</f>
        <v>71.189270075649034</v>
      </c>
      <c r="N11" s="89">
        <f>H76</f>
        <v>47.038677544122187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21.265566489699999</v>
      </c>
      <c r="D12" s="16">
        <f>(Résultats!N$171+Résultats!N$173+Résultats!N$174+Résultats!N$175+Résultats!N$176+Résultats!N$177+Résultats!N$178+Résultats!N$179+Résultats!N$180+Résultats!N$181+Résultats!N$182)/1000000</f>
        <v>58.566928998384604</v>
      </c>
      <c r="E12" s="16">
        <f>'T energie usages'!J17/'T energie usages'!J$20*(Résultats!N$192+Résultats!N$193+Résultats!N$194)/1000000</f>
        <v>5.2631130299155906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22.203711247160427</v>
      </c>
      <c r="G12" s="16">
        <f>Résultats!N$133/1000000</f>
        <v>12.05881789</v>
      </c>
      <c r="H12" s="95">
        <f t="shared" si="0"/>
        <v>119.35813765516062</v>
      </c>
      <c r="I12" s="166"/>
      <c r="J12" s="166"/>
      <c r="K12" s="200" t="s">
        <v>1</v>
      </c>
      <c r="L12" s="188">
        <f>SUM(L8:L11)</f>
        <v>295.63026963411136</v>
      </c>
      <c r="M12" s="188">
        <f t="shared" ref="M12:N12" si="1">SUM(M8:M11)</f>
        <v>210.87234259736073</v>
      </c>
      <c r="N12" s="188">
        <f t="shared" si="1"/>
        <v>64.975005080475697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6.4746514450000001</v>
      </c>
      <c r="E13" s="16">
        <f>'T energie usages'!J19/'T energie usages'!J$20*(Résultats!N$192+Résultats!N$193+Résultats!N$194)/1000000</f>
        <v>0.14864243513204603</v>
      </c>
      <c r="F13" s="16">
        <f>(Résultats!N$196)/1000000</f>
        <v>0.55046211999999994</v>
      </c>
      <c r="G13" s="16">
        <v>0</v>
      </c>
      <c r="H13" s="95">
        <f t="shared" si="0"/>
        <v>7.1737560001320455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22.139339906299998</v>
      </c>
      <c r="D14" s="37">
        <f>SUM(D9:D11)+D6</f>
        <v>227.54062940109088</v>
      </c>
      <c r="E14" s="37">
        <f>SUM(E9:E11)+E6</f>
        <v>19.407627326999997</v>
      </c>
      <c r="F14" s="37">
        <f>SUM(F9:F11)+F6</f>
        <v>58.49219416420722</v>
      </c>
      <c r="G14" s="37">
        <f>SUM(G9:G11)+G6</f>
        <v>12.05881789</v>
      </c>
      <c r="H14" s="167">
        <f t="shared" si="0"/>
        <v>339.63860868859808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22.139339906300002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226.80878773068457</v>
      </c>
      <c r="E15" s="165">
        <f>(Résultats!N$192+Résultats!N$193+Résultats!N$194)/1000000</f>
        <v>19.407627327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62.415633937040425</v>
      </c>
      <c r="G15" s="165">
        <f>Résultats!N$133/1000000</f>
        <v>12.05881789</v>
      </c>
      <c r="H15" s="188">
        <f t="shared" si="0"/>
        <v>342.83020679102498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342.8302061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124.29008695128039</v>
      </c>
      <c r="E19" s="36">
        <f>E20+E21</f>
        <v>0.53854788190395453</v>
      </c>
      <c r="F19" s="36">
        <f>F20+F21</f>
        <v>0.48526512153642515</v>
      </c>
      <c r="G19" s="36">
        <f>G20+G21</f>
        <v>0</v>
      </c>
      <c r="H19" s="163">
        <f>SUM(C19:G19)</f>
        <v>125.31389995472077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71.71239423158039</v>
      </c>
      <c r="E20" s="16">
        <f>'T energie usages'!J25/'T energie usages'!J$33*(Résultats!S$192+Résultats!S$193+Résultats!S$194)/1000000</f>
        <v>4.164384757958646E-2</v>
      </c>
      <c r="F20" s="16">
        <f>'T energie usages'!K25*2.394*Résultats!S284</f>
        <v>3.116419642529829E-5</v>
      </c>
      <c r="G20" s="16">
        <v>0</v>
      </c>
      <c r="H20" s="95">
        <f>SUM(C20:G20)</f>
        <v>71.754069243356412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52.577692719699996</v>
      </c>
      <c r="E21" s="16">
        <f>'T energie usages'!J26/'T energie usages'!J$33*(Résultats!S$192+Résultats!S$193+Résultats!S$194)/1000000</f>
        <v>0.49690403432436803</v>
      </c>
      <c r="F21" s="16">
        <f>(Résultats!S$209+Résultats!S$210+Résultats!S$211+Résultats!S$212+Résultats!S$213)/1000000</f>
        <v>0.48523395733999986</v>
      </c>
      <c r="G21" s="16">
        <v>0</v>
      </c>
      <c r="H21" s="95">
        <f>SUM(C21:G21)</f>
        <v>53.559830711364363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0.76706949739999997</v>
      </c>
      <c r="D22" s="36">
        <f>'T energie usages'!I27*3.2*Résultats!S283</f>
        <v>18.606906084425706</v>
      </c>
      <c r="E22" s="36">
        <f>'T energie usages'!J27/'T energie usages'!J$33*(Résultats!S$192+Résultats!S$193+Résultats!S$194)/1000000</f>
        <v>5.3183588055777165</v>
      </c>
      <c r="F22" s="36">
        <f>('T energie usages'!K27-8)*2.394*Résultats!S284</f>
        <v>18.790241128343801</v>
      </c>
      <c r="G22" s="36">
        <v>0</v>
      </c>
      <c r="H22" s="163">
        <f>SUM(C22:G22)</f>
        <v>43.482575515747229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8.9024971249</v>
      </c>
      <c r="E23" s="36">
        <f>'T energie usages'!J28/'T energie usages'!J$33*(Résultats!S$192+Résultats!S$193+Résultats!S$194)/1000000</f>
        <v>4.437024328415748</v>
      </c>
      <c r="F23" s="36">
        <f>(Résultats!S$214+Résultats!S$215)/1000000</f>
        <v>11.193534578</v>
      </c>
      <c r="G23" s="36">
        <v>0</v>
      </c>
      <c r="H23" s="163">
        <f t="shared" ref="H23:H28" si="2">SUM(C23:G23)</f>
        <v>24.533056031315745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12.014148221000001</v>
      </c>
      <c r="D24" s="36">
        <f>D25+D26</f>
        <v>50.266033195923256</v>
      </c>
      <c r="E24" s="36">
        <f>E25+E26</f>
        <v>3.5744389321025807</v>
      </c>
      <c r="F24" s="36">
        <f>F25+F26</f>
        <v>23.237031693301791</v>
      </c>
      <c r="G24" s="36">
        <f>G25+G26</f>
        <v>13.20908609</v>
      </c>
      <c r="H24" s="163">
        <f t="shared" si="2"/>
        <v>102.30073813232762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12.014148221000001</v>
      </c>
      <c r="D25" s="16">
        <f>(Résultats!S$171+Résultats!S$173+Résultats!S$174+Résultats!S$175+Résultats!S$176+Résultats!S$177+Résultats!S$178+Résultats!S$179+Résultats!S$180+Résultats!S$181+Résultats!S$182)/1000000</f>
        <v>43.789154384923258</v>
      </c>
      <c r="E25" s="16">
        <f>'T energie usages'!J30/'T energie usages'!J$33*(Résultats!S$192+Résultats!S$193+Résultats!S$194)/1000000</f>
        <v>3.4658796849005946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22.73934054970179</v>
      </c>
      <c r="G25" s="16">
        <f>Résultats!S$133/1000000</f>
        <v>13.20908609</v>
      </c>
      <c r="H25" s="95">
        <f t="shared" si="2"/>
        <v>95.217608930525643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6.4768788109999997</v>
      </c>
      <c r="E26" s="16">
        <f>'T energie usages'!J32/'T energie usages'!J$33*(Résultats!S$192+Résultats!S$193+Résultats!S$194)/1000000</f>
        <v>0.10855924720198591</v>
      </c>
      <c r="F26" s="16">
        <f>(Résultats!S$196)/1000000</f>
        <v>0.4976911436</v>
      </c>
      <c r="G26" s="16">
        <v>0</v>
      </c>
      <c r="H26" s="95">
        <f t="shared" si="2"/>
        <v>7.0831292018019854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12.781217718400001</v>
      </c>
      <c r="D27" s="37">
        <f>SUM(D22:D24)+D19</f>
        <v>202.06552335652935</v>
      </c>
      <c r="E27" s="37">
        <f>SUM(E22:E24)+E19</f>
        <v>13.868369948</v>
      </c>
      <c r="F27" s="37">
        <f>SUM(F22:F24)+F19</f>
        <v>53.706072521182016</v>
      </c>
      <c r="G27" s="37">
        <f>SUM(G22:G24)+G19</f>
        <v>13.20908609</v>
      </c>
      <c r="H27" s="167">
        <f t="shared" si="2"/>
        <v>295.63026963411141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12.781217718399999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202.12010345052332</v>
      </c>
      <c r="E28" s="165">
        <f>(Résultats!S$192+Résultats!S$193+Résultats!S$194)/1000000</f>
        <v>13.868369948000002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57.13886822864179</v>
      </c>
      <c r="G28" s="165">
        <f>Résultats!S$133/1000000</f>
        <v>13.20908609</v>
      </c>
      <c r="H28" s="188">
        <f t="shared" si="2"/>
        <v>299.11764543556512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299.11764479999999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115.65140675534707</v>
      </c>
      <c r="E32" s="36">
        <f>E33+E34</f>
        <v>0.46118828001230755</v>
      </c>
      <c r="F32" s="36">
        <f>F33+F34</f>
        <v>0.65871802529560841</v>
      </c>
      <c r="G32" s="36">
        <f>G33+G34</f>
        <v>0</v>
      </c>
      <c r="H32" s="163">
        <f>SUM(C32:G32)</f>
        <v>116.77131306065499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63.929423497247065</v>
      </c>
      <c r="E33" s="16">
        <f>'T energie usages'!J38/'T energie usages'!J$46*(Résultats!X$192+Résultats!X$193+Résultats!X$194)/1000000</f>
        <v>8.0096484970268542E-2</v>
      </c>
      <c r="F33" s="16">
        <f>'T energie usages'!K38*2.394*Résultats!X284</f>
        <v>4.3624525608300977E-5</v>
      </c>
      <c r="G33" s="16">
        <v>0</v>
      </c>
      <c r="H33" s="95">
        <f>SUM(C33:G33)</f>
        <v>64.00956360674293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51.721983258099996</v>
      </c>
      <c r="E34" s="16">
        <f>'T energie usages'!J39/'T energie usages'!J$46*(Résultats!X$192+Résultats!X$193+Résultats!X$194)/1000000</f>
        <v>0.38109179504203899</v>
      </c>
      <c r="F34" s="16">
        <f>(Résultats!X$209+Résultats!X$210+Résultats!X$211+Résultats!X$212+Résultats!X$213)/1000000</f>
        <v>0.65867440077000006</v>
      </c>
      <c r="G34" s="16">
        <v>0</v>
      </c>
      <c r="H34" s="95">
        <f>SUM(C34:G34)</f>
        <v>52.761749453912039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0.60846917359999997</v>
      </c>
      <c r="D35" s="36">
        <f>'T energie usages'!I40*3.2*Résultats!X283</f>
        <v>16.341778953548989</v>
      </c>
      <c r="E35" s="36">
        <f>'T energie usages'!J40/'T energie usages'!J$46*(Résultats!X$192+Résultats!X$193+Résultats!X$194)/1000000</f>
        <v>3.4524031805573094</v>
      </c>
      <c r="F35" s="36">
        <f>('T energie usages'!K40-8)*2.394*Résultats!X284</f>
        <v>15.718890428948409</v>
      </c>
      <c r="G35" s="36">
        <v>0</v>
      </c>
      <c r="H35" s="163">
        <f>SUM(C35:G35)</f>
        <v>36.121541736654706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7.3356411646999993</v>
      </c>
      <c r="E36" s="36">
        <f>'T energie usages'!J41/'T energie usages'!J$46*(Résultats!X$192+Résultats!X$193+Résultats!X$194)/1000000</f>
        <v>2.9390110887348748</v>
      </c>
      <c r="F36" s="36">
        <f>(Résultats!X$214+Résultats!X$215)/1000000</f>
        <v>10.531852881999999</v>
      </c>
      <c r="G36" s="36">
        <v>0</v>
      </c>
      <c r="H36" s="163">
        <f t="shared" ref="H36:H41" si="3">SUM(C36:G36)</f>
        <v>20.806505135434875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11.956117100399998</v>
      </c>
      <c r="D37" s="36">
        <f>D38+D39</f>
        <v>50.154169912867701</v>
      </c>
      <c r="E37" s="36">
        <f>E38+E39</f>
        <v>2.7989441896955052</v>
      </c>
      <c r="F37" s="36">
        <f>F38+F39</f>
        <v>14.881818181471068</v>
      </c>
      <c r="G37" s="36">
        <f>G38+G39</f>
        <v>13.95788808</v>
      </c>
      <c r="H37" s="163">
        <f t="shared" si="3"/>
        <v>93.748937464434277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11.956117100399998</v>
      </c>
      <c r="D38" s="16">
        <f>(Résultats!X$171+Résultats!X$173+Résultats!X$174+Résultats!X$175+Résultats!X$176+Résultats!X$177+Résultats!X$178+Résultats!X$179+Résultats!X$180+Résultats!X$181+Résultats!X$182)/1000000</f>
        <v>43.825479762867701</v>
      </c>
      <c r="E38" s="16">
        <f>'T energie usages'!J43/'T energie usages'!J$46*(Résultats!X$192+Résultats!X$193+Résultats!X$194)/1000000</f>
        <v>2.7298981098195347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14.474068665771068</v>
      </c>
      <c r="G38" s="16">
        <f>Résultats!X$133/1000000</f>
        <v>13.95788808</v>
      </c>
      <c r="H38" s="95">
        <f t="shared" si="3"/>
        <v>86.943451718858313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6.3286901500000008</v>
      </c>
      <c r="E39" s="16">
        <f>'T energie usages'!J45/'T energie usages'!J$46*(Résultats!X$192+Résultats!X$193+Résultats!X$194)/1000000</f>
        <v>6.9046079875970376E-2</v>
      </c>
      <c r="F39" s="16">
        <f>(Résultats!X$196)/1000000</f>
        <v>0.40774951570000001</v>
      </c>
      <c r="G39" s="16">
        <v>0</v>
      </c>
      <c r="H39" s="95">
        <f t="shared" si="3"/>
        <v>6.8054857455759707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12.564586273999998</v>
      </c>
      <c r="D40" s="37">
        <f>SUM(D35:D37)+D32</f>
        <v>189.48299678646376</v>
      </c>
      <c r="E40" s="37">
        <f>SUM(E35:E37)+E32</f>
        <v>9.6515467389999969</v>
      </c>
      <c r="F40" s="37">
        <f>SUM(F35:F37)+F32</f>
        <v>41.791279517715083</v>
      </c>
      <c r="G40" s="37">
        <f>SUM(G35:G37)+G32</f>
        <v>13.95788808</v>
      </c>
      <c r="H40" s="167">
        <f t="shared" si="3"/>
        <v>267.44829739717881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12.564586274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189.53150482566767</v>
      </c>
      <c r="E41" s="165">
        <f>(Résultats!X$192+Résultats!X$193+Résultats!X$194)/1000000</f>
        <v>9.6515467389999987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41.902244974241071</v>
      </c>
      <c r="G41" s="165">
        <f>Résultats!X$133/1000000</f>
        <v>13.95788808</v>
      </c>
      <c r="H41" s="188">
        <f t="shared" si="3"/>
        <v>267.60777089290872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267.60777039999999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98.303656749621183</v>
      </c>
      <c r="E45" s="36">
        <f>E46+E47</f>
        <v>0.42518575197957509</v>
      </c>
      <c r="F45" s="36">
        <f>F46+F47</f>
        <v>0.72079399887367235</v>
      </c>
      <c r="G45" s="36">
        <f>G46+G47</f>
        <v>0</v>
      </c>
      <c r="H45" s="163">
        <f>SUM(C45:G45)</f>
        <v>99.449636500474426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52.48044542872119</v>
      </c>
      <c r="E46" s="16">
        <f>'T energie usages'!J51/'T energie usages'!J$59*(Résultats!AC$192+Résultats!AC$193+Résultats!AC$194)/1000000</f>
        <v>0.11768673135092096</v>
      </c>
      <c r="F46" s="16">
        <f>'T energie usages'!K51*2.394*Résultats!AC284</f>
        <v>3.9971523672402236E-5</v>
      </c>
      <c r="G46" s="16">
        <v>0</v>
      </c>
      <c r="H46" s="95">
        <f>SUM(C46:G46)</f>
        <v>52.598172131595781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45.823211320899993</v>
      </c>
      <c r="E47" s="16">
        <f>'T energie usages'!J52/'T energie usages'!J$59*(Résultats!AC$192+Résultats!AC$193+Résultats!AC$194)/1000000</f>
        <v>0.30749902062865414</v>
      </c>
      <c r="F47" s="16">
        <f>(Résultats!AC$209+Résultats!AC$210+Résultats!AC$211+Résultats!AC$212+Résultats!AC$213)/1000000</f>
        <v>0.72075402734999994</v>
      </c>
      <c r="G47" s="16">
        <v>0</v>
      </c>
      <c r="H47" s="95">
        <f>SUM(C47:G47)</f>
        <v>46.851464368878645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0.45072891640000001</v>
      </c>
      <c r="D48" s="36">
        <f>'T energie usages'!I53*3.2*Résultats!AC283</f>
        <v>12.764984371037086</v>
      </c>
      <c r="E48" s="36">
        <f>'T energie usages'!J53/'T energie usages'!J$59*(Résultats!AC$192+Résultats!AC$193+Résultats!AC$194)/1000000</f>
        <v>1.8301204261528126</v>
      </c>
      <c r="F48" s="36">
        <f>('T energie usages'!K53-8)*2.394*Résultats!AC284</f>
        <v>9.5811575623957559</v>
      </c>
      <c r="G48" s="36">
        <v>0</v>
      </c>
      <c r="H48" s="163">
        <f>SUM(C48:G48)</f>
        <v>24.626991275985652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4.7497350048000007</v>
      </c>
      <c r="E49" s="36">
        <f>'T energie usages'!J54/'T energie usages'!J$59*(Résultats!AC$192+Résultats!AC$193+Résultats!AC$194)/1000000</f>
        <v>1.4261744664516254</v>
      </c>
      <c r="F49" s="36">
        <f>(Résultats!AC$214+Résultats!AC$215)/1000000</f>
        <v>9.4305352740000004</v>
      </c>
      <c r="G49" s="36">
        <v>0</v>
      </c>
      <c r="H49" s="163">
        <f t="shared" ref="H49:H54" si="4">SUM(C49:G49)</f>
        <v>15.606444745251626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10.033868670299999</v>
      </c>
      <c r="D50" s="36">
        <f>D51+D52</f>
        <v>38.34005745125971</v>
      </c>
      <c r="E50" s="36">
        <f>E51+E52</f>
        <v>2.0055354856159866</v>
      </c>
      <c r="F50" s="36">
        <f>F51+F52</f>
        <v>7.2079068784733371</v>
      </c>
      <c r="G50" s="36">
        <f>G51+G52</f>
        <v>13.601901590000001</v>
      </c>
      <c r="H50" s="163">
        <f t="shared" si="4"/>
        <v>71.189270075649034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10.033868670299999</v>
      </c>
      <c r="D51" s="16">
        <f>(Résultats!AC$171+Résultats!AC$173+Résultats!AC$174+Résultats!AC$175+Résultats!AC$176+Résultats!AC$177+Résultats!AC$178+Résultats!AC$179+Résultats!AC$180+Résultats!AC$181+Résultats!AC$182)/1000000</f>
        <v>31.711487126259708</v>
      </c>
      <c r="E51" s="16">
        <f>'T energie usages'!J56/'T energie usages'!J$59*(Résultats!AC$192+Résultats!AC$193+Résultats!AC$194)/1000000</f>
        <v>1.964457551457246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6.8874370067733368</v>
      </c>
      <c r="G51" s="16">
        <f>Résultats!AC$133/1000000</f>
        <v>13.601901590000001</v>
      </c>
      <c r="H51" s="95">
        <f t="shared" si="4"/>
        <v>64.199151944790287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6.6285703250000001</v>
      </c>
      <c r="E52" s="16">
        <f>'T energie usages'!J58/'T energie usages'!J$59*(Résultats!AC$192+Résultats!AC$193+Résultats!AC$194)/1000000</f>
        <v>4.1077934158740816E-2</v>
      </c>
      <c r="F52" s="16">
        <f>(Résultats!AC$196)/1000000</f>
        <v>0.32046987170000002</v>
      </c>
      <c r="G52" s="16">
        <v>0</v>
      </c>
      <c r="H52" s="95">
        <f t="shared" si="4"/>
        <v>6.9901181308587415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10.484597586699998</v>
      </c>
      <c r="D53" s="37">
        <f>SUM(D48:D50)+D45</f>
        <v>154.15843357671798</v>
      </c>
      <c r="E53" s="37">
        <f>SUM(E48:E50)+E45</f>
        <v>5.6870161302</v>
      </c>
      <c r="F53" s="37">
        <f>SUM(F48:F50)+F45</f>
        <v>26.940393713742768</v>
      </c>
      <c r="G53" s="37">
        <f>SUM(G48:G50)+G45</f>
        <v>13.601901590000001</v>
      </c>
      <c r="H53" s="167">
        <f t="shared" si="4"/>
        <v>210.87234259736076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10.4845975867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154.1978615069597</v>
      </c>
      <c r="E54" s="165">
        <f>(Résultats!AC$192+Résultats!AC$193+Résultats!AC$194)/1000000</f>
        <v>5.6870161302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27.008030737823336</v>
      </c>
      <c r="G54" s="165">
        <f>Résultats!AC$133/1000000</f>
        <v>13.601901590000001</v>
      </c>
      <c r="H54" s="188">
        <f t="shared" si="4"/>
        <v>210.97940755168304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210.9794072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68.096621283710078</v>
      </c>
      <c r="E58" s="36">
        <f>E59+E60</f>
        <v>0.35175657040405772</v>
      </c>
      <c r="F58" s="36">
        <f>F59+F60</f>
        <v>0.74689219200522572</v>
      </c>
      <c r="G58" s="36">
        <f>G59+G60</f>
        <v>0</v>
      </c>
      <c r="H58" s="163">
        <f t="shared" ref="H58:H67" si="5">SUM(C58:G58)</f>
        <v>69.195270046119361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34.483258780510084</v>
      </c>
      <c r="E59" s="16">
        <f>'T energie usages'!J64/'T energie usages'!J$72*(Résultats!AH$192+Résultats!AH$193+Résultats!AH$194)/1000000</f>
        <v>0.11880595473430536</v>
      </c>
      <c r="F59" s="16">
        <f>'T energie usages'!K64*2.394*Résultats!AH284</f>
        <v>2.3146225225650652E-5</v>
      </c>
      <c r="G59" s="16">
        <v>0</v>
      </c>
      <c r="H59" s="95">
        <f t="shared" si="5"/>
        <v>34.602087881469615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33.613362503200001</v>
      </c>
      <c r="E60" s="16">
        <f>'T energie usages'!J65/'T energie usages'!J$72*(Résultats!AH$192+Résultats!AH$193+Résultats!AH$194)/1000000</f>
        <v>0.23295061566975236</v>
      </c>
      <c r="F60" s="16">
        <f>(Résultats!AH$209+Résultats!AH$210+Résultats!AH$211+Résultats!AH$212+Résultats!AH$213)/1000000</f>
        <v>0.74686904578000002</v>
      </c>
      <c r="G60" s="16">
        <v>0</v>
      </c>
      <c r="H60" s="95">
        <f t="shared" si="5"/>
        <v>34.593182164649754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0.35330283309999999</v>
      </c>
      <c r="D61" s="36">
        <f>'T energie usages'!I66*3.2*Résultats!AH283</f>
        <v>9.4240243378560873</v>
      </c>
      <c r="E61" s="36">
        <f>'T energie usages'!J66/'T energie usages'!J$72*(Résultats!AH$192+Résultats!AH$193+Résultats!AH$194)/1000000</f>
        <v>0.83830622575793345</v>
      </c>
      <c r="F61" s="36">
        <f>('T energie usages'!K66-8)*2.394*Résultats!AH284</f>
        <v>5.8561506273174695</v>
      </c>
      <c r="G61" s="36">
        <v>0</v>
      </c>
      <c r="H61" s="163">
        <f t="shared" si="5"/>
        <v>16.471784024031489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4.0748030075999999</v>
      </c>
      <c r="E62" s="36">
        <f>'T energie usages'!J67/'T energie usages'!J$72*(Résultats!AH$192+Résultats!AH$193+Résultats!AH$194)/1000000</f>
        <v>0.66428446577615341</v>
      </c>
      <c r="F62" s="36">
        <f>(Résultats!AH$214+Résultats!AH$215)/1000000</f>
        <v>6.2291344869999996</v>
      </c>
      <c r="G62" s="36">
        <v>0</v>
      </c>
      <c r="H62" s="163">
        <f t="shared" si="5"/>
        <v>10.968221960376152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10.574160914700002</v>
      </c>
      <c r="D63" s="36">
        <f>D64+D65</f>
        <v>34.885894420766881</v>
      </c>
      <c r="E63" s="36">
        <f>E64+E65</f>
        <v>1.0055297171618554</v>
      </c>
      <c r="F63" s="36">
        <f>F64+F65</f>
        <v>5.3700143747660354</v>
      </c>
      <c r="G63" s="36">
        <f>G64+G65</f>
        <v>13.49777628</v>
      </c>
      <c r="H63" s="163">
        <f t="shared" si="5"/>
        <v>65.333375707394779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10.574160914700002</v>
      </c>
      <c r="D64" s="16">
        <f>(Résultats!AH$171+Résultats!AH$173+Résultats!AH$174+Résultats!AH$175+Résultats!AH$176+Résultats!AH$177+Résultats!AH$178+Résultats!AH$179+Résultats!AH$180+Résultats!AH$181+Résultats!AH$182)/1000000</f>
        <v>28.372960440766882</v>
      </c>
      <c r="E64" s="16">
        <f>'T energie usages'!J69/'T energie usages'!J$72*(Résultats!AH$192+Résultats!AH$193+Résultats!AH$194)/1000000</f>
        <v>0.98394846060923835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5.1203713300660354</v>
      </c>
      <c r="G64" s="16">
        <f>Résultats!AH$133/1000000</f>
        <v>13.49777628</v>
      </c>
      <c r="H64" s="95">
        <f t="shared" si="5"/>
        <v>58.549217426142164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6.5129339800000006</v>
      </c>
      <c r="E65" s="16">
        <f>'T energie usages'!J71/'T energie usages'!J$72*(Résultats!AH$192+Résultats!AH$193+Résultats!AH$194)/1000000</f>
        <v>2.15812565526169E-2</v>
      </c>
      <c r="F65" s="16">
        <f>(Résultats!AH$196)/1000000</f>
        <v>0.24964304470000001</v>
      </c>
      <c r="G65" s="16">
        <v>0</v>
      </c>
      <c r="H65" s="95">
        <f t="shared" si="5"/>
        <v>6.7841582812526173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10.927463747800003</v>
      </c>
      <c r="D66" s="37">
        <f>SUM(D61:D63)+D58</f>
        <v>116.48134304993305</v>
      </c>
      <c r="E66" s="37">
        <f>SUM(E61:E63)+E58</f>
        <v>2.8598769791</v>
      </c>
      <c r="F66" s="37">
        <f>SUM(F61:F63)+F58</f>
        <v>18.202191681088731</v>
      </c>
      <c r="G66" s="37">
        <f>SUM(G61:G63)+G58</f>
        <v>13.49777628</v>
      </c>
      <c r="H66" s="167">
        <f t="shared" si="5"/>
        <v>161.96865173792179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10.927463747799999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116.5078763015669</v>
      </c>
      <c r="E67" s="165">
        <f>(Résultats!AH$192+Résultats!AH$193+Résultats!AH$194)/1000000</f>
        <v>2.8598769791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18.243532459546032</v>
      </c>
      <c r="G67" s="165">
        <f>Résultats!AH$133/1000000</f>
        <v>13.49777628</v>
      </c>
      <c r="H67" s="188">
        <f t="shared" si="5"/>
        <v>162.03652576801295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162.0365256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5.8603995413086492E-6</v>
      </c>
      <c r="D71" s="36">
        <f>D72+D73</f>
        <v>13.513595005014382</v>
      </c>
      <c r="E71" s="36">
        <f>E72+E73</f>
        <v>3.1195161128976391E-2</v>
      </c>
      <c r="F71" s="36">
        <f>F72+F73</f>
        <v>2.7917230936510978E-2</v>
      </c>
      <c r="G71" s="36">
        <f>G72+G73</f>
        <v>0</v>
      </c>
      <c r="H71" s="163">
        <f t="shared" ref="H71:H80" si="6">SUM(C71:G71)</f>
        <v>13.572713257479412</v>
      </c>
      <c r="I71" s="3"/>
    </row>
    <row r="72" spans="1:28" x14ac:dyDescent="0.25">
      <c r="A72" s="148" t="s">
        <v>19</v>
      </c>
      <c r="B72" s="35"/>
      <c r="C72" s="16">
        <f>Résultats!AF$118/1000000</f>
        <v>5.8603995413086492E-6</v>
      </c>
      <c r="D72" s="16">
        <f>'T energie usages'!I90*3.2*Résultats!AW283</f>
        <v>5.3391154869843831</v>
      </c>
      <c r="E72" s="16">
        <f>'T energie usages'!J90/'T energie usages'!J$98*(Résultats!AW$192+Résultats!AW$193+Résultats!AW$194)/1000000</f>
        <v>1.0118420396052643E-2</v>
      </c>
      <c r="F72" s="16">
        <f>'T energie usages'!K90*2.394*Résultats!AW284</f>
        <v>1.6401221097581152E-7</v>
      </c>
      <c r="G72" s="16">
        <v>0</v>
      </c>
      <c r="H72" s="95">
        <f t="shared" si="6"/>
        <v>5.3492399317921882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8.1744795180299992</v>
      </c>
      <c r="E73" s="16">
        <f>'T energie usages'!J91/'T energie usages'!J$98*(Résultats!AW$192+Résultats!AW$193+Résultats!AW$194)/1000000</f>
        <v>2.1076740732923746E-2</v>
      </c>
      <c r="F73" s="192">
        <f>(Résultats!AW$209+Résultats!AW$210+Résultats!AW$211+Résultats!AW$212+Résultats!AW$213)/1000000</f>
        <v>2.7917066924300002E-2</v>
      </c>
      <c r="G73" s="16">
        <v>0</v>
      </c>
      <c r="H73" s="95">
        <f t="shared" si="6"/>
        <v>8.2234733256872214</v>
      </c>
      <c r="I73" s="3"/>
    </row>
    <row r="74" spans="1:28" x14ac:dyDescent="0.25">
      <c r="A74" s="162" t="s">
        <v>21</v>
      </c>
      <c r="B74" s="187"/>
      <c r="C74" s="36">
        <f>Résultats!AW$135/1000000</f>
        <v>0.19912038370000001</v>
      </c>
      <c r="D74" s="36">
        <f>'T energie usages'!I92*3.2*Résultats!AW283</f>
        <v>2.3521323935628682</v>
      </c>
      <c r="E74" s="36">
        <f>'T energie usages'!J92/'T energie usages'!J$98*(Résultats!AW$192+Résultats!AW$193+Résultats!AW$194)/1000000</f>
        <v>3.1348311529007501E-2</v>
      </c>
      <c r="F74" s="36">
        <f>('T energie usages'!K92-8)*2.394*Résultats!AW284</f>
        <v>7.3849909647115922E-2</v>
      </c>
      <c r="G74" s="36">
        <v>0</v>
      </c>
      <c r="H74" s="163">
        <f t="shared" si="6"/>
        <v>2.6564509984389915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1.5951029602000002</v>
      </c>
      <c r="E75" s="36">
        <f>'T energie usages'!J93/'T energie usages'!J$98*(Résultats!AW$192+Résultats!AW$193+Résultats!AW$194)/1000000</f>
        <v>2.5012344365102968E-2</v>
      </c>
      <c r="F75" s="36">
        <f>(Résultats!AW$214+Résultats!AW$215)/1000000</f>
        <v>8.7047975869999988E-2</v>
      </c>
      <c r="G75" s="36">
        <v>0</v>
      </c>
      <c r="H75" s="163">
        <f t="shared" si="6"/>
        <v>1.7071632804351031</v>
      </c>
      <c r="I75" s="3"/>
    </row>
    <row r="76" spans="1:28" x14ac:dyDescent="0.25">
      <c r="A76" s="162" t="s">
        <v>23</v>
      </c>
      <c r="B76" s="187"/>
      <c r="C76" s="36">
        <f>C77+C78</f>
        <v>14.087599146299999</v>
      </c>
      <c r="D76" s="36">
        <f>D77+D78</f>
        <v>18.546434744277558</v>
      </c>
      <c r="E76" s="36">
        <f>E77+E78</f>
        <v>5.1840451297913162E-2</v>
      </c>
      <c r="F76" s="36">
        <f>F77+F78</f>
        <v>0.13390315224671934</v>
      </c>
      <c r="G76" s="36">
        <f>G77+G78</f>
        <v>14.21890005</v>
      </c>
      <c r="H76" s="163">
        <f t="shared" si="6"/>
        <v>47.038677544122187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14.087599146299999</v>
      </c>
      <c r="D77" s="16">
        <f>(Résultats!AW$171+Résultats!AW$173+Résultats!AW$174+Résultats!AW$175+Résultats!AW$176+Résultats!AW$177+Résultats!AW$178+Résultats!AW$179+Résultats!AW$180+Résultats!AW$181+Résultats!AW$182)/1000000</f>
        <v>14.878294577277559</v>
      </c>
      <c r="E77" s="16">
        <f>'T energie usages'!J95/'T energie usages'!J$98*(Résultats!AW$192+Résultats!AW$193+Résultats!AW$194)/1000000</f>
        <v>5.0562269456406128E-2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0.12765686947271934</v>
      </c>
      <c r="G77" s="16">
        <f>Résultats!AW$133/1000000</f>
        <v>14.21890005</v>
      </c>
      <c r="H77" s="95">
        <f t="shared" si="6"/>
        <v>43.363012912506683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3.6681401669999998</v>
      </c>
      <c r="E78" s="16">
        <f>'T energie usages'!J97/'T energie usages'!J$98*(Résultats!AW$192+Résultats!AW$193+Résultats!AW$194)/1000000</f>
        <v>1.2781818415070316E-3</v>
      </c>
      <c r="F78" s="16">
        <f>(Résultats!AW$196)/1000000</f>
        <v>6.2462827740000001E-3</v>
      </c>
      <c r="G78" s="16">
        <v>0</v>
      </c>
      <c r="H78" s="95">
        <f t="shared" si="6"/>
        <v>3.6756646316155068</v>
      </c>
      <c r="I78" s="3"/>
    </row>
    <row r="79" spans="1:28" x14ac:dyDescent="0.25">
      <c r="A79" s="48" t="s">
        <v>41</v>
      </c>
      <c r="B79" s="37"/>
      <c r="C79" s="37">
        <f>SUM(C74:C76)+C71</f>
        <v>14.286725390399541</v>
      </c>
      <c r="D79" s="37">
        <f>SUM(D74:D76)+D71</f>
        <v>36.007265103054806</v>
      </c>
      <c r="E79" s="37">
        <f>SUM(E74:E76)+E71</f>
        <v>0.13939626832100002</v>
      </c>
      <c r="F79" s="37">
        <f>SUM(F74:F76)+F71</f>
        <v>0.32271826870034626</v>
      </c>
      <c r="G79" s="37">
        <f>SUM(G74:G76)+G71</f>
        <v>14.21890005</v>
      </c>
      <c r="H79" s="167">
        <f t="shared" si="6"/>
        <v>64.975005080475697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14.286719529999999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36.011912936507564</v>
      </c>
      <c r="E80" s="165">
        <f>(Résultats!AW$192+Résultats!AW$193+Résultats!AW$194)/1000000</f>
        <v>0.13939626832100002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0.32323960218101938</v>
      </c>
      <c r="G80" s="165">
        <f>Résultats!AW133/1000000</f>
        <v>14.21890005</v>
      </c>
      <c r="H80" s="188">
        <f t="shared" si="6"/>
        <v>64.980168387009584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64.980168390000003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2715.6825130000002</v>
      </c>
      <c r="H4" s="18">
        <f>VLOOKUP($D4,Résultats!$B$2:$AX$212,H$2,FALSE)/1000000</f>
        <v>2745.4671250000001</v>
      </c>
      <c r="I4" s="114">
        <f>VLOOKUP($D4,Résultats!$B$2:$AX$212,I$2,FALSE)/1000000</f>
        <v>2775.1517399999998</v>
      </c>
      <c r="J4" s="106">
        <f>VLOOKUP($D4,Résultats!$B$2:$AX$212,J$2,FALSE)/1000000</f>
        <v>2804.2295709999999</v>
      </c>
      <c r="K4" s="18">
        <f>VLOOKUP($D4,Résultats!$B$2:$AX$212,K$2,FALSE)/1000000</f>
        <v>2833.057577</v>
      </c>
      <c r="L4" s="18">
        <f>VLOOKUP($D4,Résultats!$B$2:$AX$212,L$2,FALSE)/1000000</f>
        <v>2863.7831890000002</v>
      </c>
      <c r="M4" s="18">
        <f>VLOOKUP($D4,Résultats!$B$2:$AX$212,M$2,FALSE)/1000000</f>
        <v>2893.2943919999998</v>
      </c>
      <c r="N4" s="107">
        <f>VLOOKUP($D4,Résultats!$B$2:$AX$212,N$2,FALSE)/1000000</f>
        <v>2920.6834960000001</v>
      </c>
      <c r="O4" s="106">
        <f>VLOOKUP($D4,Résultats!$B$2:$AX$212,O$2,FALSE)/1000000</f>
        <v>2946.0163050000001</v>
      </c>
      <c r="P4" s="18">
        <f>VLOOKUP($D4,Résultats!$B$2:$AX$212,P$2,FALSE)/1000000</f>
        <v>2969.1923109999998</v>
      </c>
      <c r="Q4" s="18">
        <f>VLOOKUP($D4,Résultats!$B$2:$AX$212,Q$2,FALSE)/1000000</f>
        <v>2990.3332730000002</v>
      </c>
      <c r="R4" s="18">
        <f>VLOOKUP($D4,Résultats!$B$2:$AX$212,R$2,FALSE)/1000000</f>
        <v>3009.2612450000001</v>
      </c>
      <c r="S4" s="107">
        <f>VLOOKUP($D4,Résultats!$B$2:$AX$212,S$2,FALSE)/1000000</f>
        <v>3025.8887220000001</v>
      </c>
      <c r="T4" s="114">
        <f>VLOOKUP($D4,Résultats!$B$2:$AX$212,T$2,FALSE)/1000000</f>
        <v>3096.9837219999999</v>
      </c>
      <c r="U4" s="114">
        <f>VLOOKUP($D4,Résultats!$B$2:$AX$212,U$2,FALSE)/1000000</f>
        <v>3145.2756850000001</v>
      </c>
      <c r="V4" s="18">
        <f>VLOOKUP($D4,Résultats!$B$2:$AX$212,V$2,FALSE)/1000000</f>
        <v>3179.3241320000002</v>
      </c>
      <c r="W4" s="114">
        <f>VLOOKUP($D4,Résultats!$B$2:$AX$212,W$2,FALSE)/1000000</f>
        <v>3207.035723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86503624.560000002</v>
      </c>
      <c r="G5" s="101">
        <f>VLOOKUP($D5,Résultats!$B$2:$AX$212,G$2,FALSE)/1000000</f>
        <v>136.4725732</v>
      </c>
      <c r="H5" s="25">
        <f>VLOOKUP($D5,Résultats!$B$2:$AX$212,H$2,FALSE)/1000000</f>
        <v>155.61889680000002</v>
      </c>
      <c r="I5" s="102">
        <f>VLOOKUP($D5,Résultats!$B$2:$AX$212,I$2,FALSE)/1000000</f>
        <v>177.69355730000001</v>
      </c>
      <c r="J5" s="101">
        <f>VLOOKUP($D5,Résultats!$B$2:$AX$212,J$2,FALSE)/1000000</f>
        <v>201.4106506</v>
      </c>
      <c r="K5" s="25">
        <f>VLOOKUP($D5,Résultats!$B$2:$AX$212,K$2,FALSE)/1000000</f>
        <v>229.34813510000001</v>
      </c>
      <c r="L5" s="25">
        <f>VLOOKUP($D5,Résultats!$B$2:$AX$212,L$2,FALSE)/1000000</f>
        <v>260.22696840000003</v>
      </c>
      <c r="M5" s="25">
        <f>VLOOKUP($D5,Résultats!$B$2:$AX$212,M$2,FALSE)/1000000</f>
        <v>296.52086689999999</v>
      </c>
      <c r="N5" s="102">
        <f>VLOOKUP($D5,Résultats!$B$2:$AX$212,N$2,FALSE)/1000000</f>
        <v>341.17330870000001</v>
      </c>
      <c r="O5" s="101">
        <f>VLOOKUP($D5,Résultats!$B$2:$AX$212,O$2,FALSE)/1000000</f>
        <v>392.12621189999999</v>
      </c>
      <c r="P5" s="25">
        <f>VLOOKUP($D5,Résultats!$B$2:$AX$212,P$2,FALSE)/1000000</f>
        <v>447.52045710000004</v>
      </c>
      <c r="Q5" s="25">
        <f>VLOOKUP($D5,Résultats!$B$2:$AX$212,Q$2,FALSE)/1000000</f>
        <v>504.68620489999995</v>
      </c>
      <c r="R5" s="25">
        <f>VLOOKUP($D5,Résultats!$B$2:$AX$212,R$2,FALSE)/1000000</f>
        <v>562.65263329999993</v>
      </c>
      <c r="S5" s="102">
        <f>VLOOKUP($D5,Résultats!$B$2:$AX$212,S$2,FALSE)/1000000</f>
        <v>620.35825590000002</v>
      </c>
      <c r="T5" s="105">
        <f>VLOOKUP($D5,Résultats!$B$2:$AX$212,T$2,FALSE)/1000000</f>
        <v>907.23062449999998</v>
      </c>
      <c r="U5" s="105">
        <f>VLOOKUP($D5,Résultats!$B$2:$AX$212,U$2,FALSE)/1000000</f>
        <v>1195.0716339999999</v>
      </c>
      <c r="V5" s="25">
        <f>VLOOKUP($D5,Résultats!$B$2:$AX$212,V$2,FALSE)/1000000</f>
        <v>1474.3880690000001</v>
      </c>
      <c r="W5" s="105">
        <f>VLOOKUP($D5,Résultats!$B$2:$AX$212,W$2,FALSE)/1000000</f>
        <v>1721.5756919999999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60244635.899999999</v>
      </c>
      <c r="G6" s="101">
        <f>VLOOKUP($D6,Résultats!$B$2:$AX$212,G$2,FALSE)/1000000</f>
        <v>66.292577620000003</v>
      </c>
      <c r="H6" s="25">
        <f>VLOOKUP($D6,Résultats!$B$2:$AX$212,H$2,FALSE)/1000000</f>
        <v>71.27570489</v>
      </c>
      <c r="I6" s="102">
        <f>VLOOKUP($D6,Résultats!$B$2:$AX$212,I$2,FALSE)/1000000</f>
        <v>76.141622999999996</v>
      </c>
      <c r="J6" s="101">
        <f>VLOOKUP($D6,Résultats!$B$2:$AX$212,J$2,FALSE)/1000000</f>
        <v>83.014664959999905</v>
      </c>
      <c r="K6" s="25">
        <f>VLOOKUP($D6,Résultats!$B$2:$AX$212,K$2,FALSE)/1000000</f>
        <v>91.043220069999904</v>
      </c>
      <c r="L6" s="25">
        <f>VLOOKUP($D6,Résultats!$B$2:$AX$212,L$2,FALSE)/1000000</f>
        <v>103.8842422</v>
      </c>
      <c r="M6" s="25">
        <f>VLOOKUP($D6,Résultats!$B$2:$AX$212,M$2,FALSE)/1000000</f>
        <v>120.9334705</v>
      </c>
      <c r="N6" s="102">
        <f>VLOOKUP($D6,Résultats!$B$2:$AX$212,N$2,FALSE)/1000000</f>
        <v>138.36074490000001</v>
      </c>
      <c r="O6" s="101">
        <f>VLOOKUP($D6,Résultats!$B$2:$AX$212,O$2,FALSE)/1000000</f>
        <v>153.0873661</v>
      </c>
      <c r="P6" s="25">
        <f>VLOOKUP($D6,Résultats!$B$2:$AX$212,P$2,FALSE)/1000000</f>
        <v>163.65808680000001</v>
      </c>
      <c r="Q6" s="25">
        <f>VLOOKUP($D6,Résultats!$B$2:$AX$212,Q$2,FALSE)/1000000</f>
        <v>170.79202069999999</v>
      </c>
      <c r="R6" s="25">
        <f>VLOOKUP($D6,Résultats!$B$2:$AX$212,R$2,FALSE)/1000000</f>
        <v>175.28307889999999</v>
      </c>
      <c r="S6" s="102">
        <f>VLOOKUP($D6,Résultats!$B$2:$AX$212,S$2,FALSE)/1000000</f>
        <v>178.22136219999999</v>
      </c>
      <c r="T6" s="105">
        <f>VLOOKUP($D6,Résultats!$B$2:$AX$212,T$2,FALSE)/1000000</f>
        <v>184.28342219999999</v>
      </c>
      <c r="U6" s="105">
        <f>VLOOKUP($D6,Résultats!$B$2:$AX$212,U$2,FALSE)/1000000</f>
        <v>188.5001704</v>
      </c>
      <c r="V6" s="25">
        <f>VLOOKUP($D6,Résultats!$B$2:$AX$212,V$2,FALSE)/1000000</f>
        <v>172.77611690000001</v>
      </c>
      <c r="W6" s="105">
        <f>VLOOKUP($D6,Résultats!$B$2:$AX$212,W$2,FALSE)/1000000</f>
        <v>151.20442790000001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515682291.69999999</v>
      </c>
      <c r="G7" s="101">
        <f>VLOOKUP($D7,Résultats!$B$2:$AX$212,G$2,FALSE)/1000000</f>
        <v>569.94652429999996</v>
      </c>
      <c r="H7" s="25">
        <f>VLOOKUP($D7,Résultats!$B$2:$AX$212,H$2,FALSE)/1000000</f>
        <v>592.03526410000006</v>
      </c>
      <c r="I7" s="102">
        <f>VLOOKUP($D7,Résultats!$B$2:$AX$212,I$2,FALSE)/1000000</f>
        <v>614.40003220000006</v>
      </c>
      <c r="J7" s="101">
        <f>VLOOKUP($D7,Résultats!$B$2:$AX$212,J$2,FALSE)/1000000</f>
        <v>639.30639350000001</v>
      </c>
      <c r="K7" s="25">
        <f>VLOOKUP($D7,Résultats!$B$2:$AX$212,K$2,FALSE)/1000000</f>
        <v>663.77214049999998</v>
      </c>
      <c r="L7" s="25">
        <f>VLOOKUP($D7,Résultats!$B$2:$AX$212,L$2,FALSE)/1000000</f>
        <v>691.98093389999997</v>
      </c>
      <c r="M7" s="25">
        <f>VLOOKUP($D7,Résultats!$B$2:$AX$212,M$2,FALSE)/1000000</f>
        <v>722.40092060000006</v>
      </c>
      <c r="N7" s="102">
        <f>VLOOKUP($D7,Résultats!$B$2:$AX$212,N$2,FALSE)/1000000</f>
        <v>752.25878160000002</v>
      </c>
      <c r="O7" s="101">
        <f>VLOOKUP($D7,Résultats!$B$2:$AX$212,O$2,FALSE)/1000000</f>
        <v>780.31122800000003</v>
      </c>
      <c r="P7" s="25">
        <f>VLOOKUP($D7,Résultats!$B$2:$AX$212,P$2,FALSE)/1000000</f>
        <v>803.52544179999995</v>
      </c>
      <c r="Q7" s="25">
        <f>VLOOKUP($D7,Résultats!$B$2:$AX$212,Q$2,FALSE)/1000000</f>
        <v>821.57232320000003</v>
      </c>
      <c r="R7" s="25">
        <f>VLOOKUP($D7,Résultats!$B$2:$AX$212,R$2,FALSE)/1000000</f>
        <v>834.19887160000007</v>
      </c>
      <c r="S7" s="102">
        <f>VLOOKUP($D7,Résultats!$B$2:$AX$212,S$2,FALSE)/1000000</f>
        <v>842.42830020000008</v>
      </c>
      <c r="T7" s="105">
        <f>VLOOKUP($D7,Résultats!$B$2:$AX$212,T$2,FALSE)/1000000</f>
        <v>843.42863160000002</v>
      </c>
      <c r="U7" s="105">
        <f>VLOOKUP($D7,Résultats!$B$2:$AX$212,U$2,FALSE)/1000000</f>
        <v>792.30663000000004</v>
      </c>
      <c r="V7" s="25">
        <f>VLOOKUP($D7,Résultats!$B$2:$AX$212,V$2,FALSE)/1000000</f>
        <v>720.70143589999998</v>
      </c>
      <c r="W7" s="105">
        <f>VLOOKUP($D7,Résultats!$B$2:$AX$212,W$2,FALSE)/1000000</f>
        <v>649.49117189999993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835197378.29999995</v>
      </c>
      <c r="G8" s="101">
        <f>VLOOKUP($D8,Résultats!$B$2:$AX$212,G$2,FALSE)/1000000</f>
        <v>873.83734160000006</v>
      </c>
      <c r="H8" s="25">
        <f>VLOOKUP($D8,Résultats!$B$2:$AX$212,H$2,FALSE)/1000000</f>
        <v>884.68187620000003</v>
      </c>
      <c r="I8" s="102">
        <f>VLOOKUP($D8,Résultats!$B$2:$AX$212,I$2,FALSE)/1000000</f>
        <v>894.43615770000008</v>
      </c>
      <c r="J8" s="101">
        <f>VLOOKUP($D8,Résultats!$B$2:$AX$212,J$2,FALSE)/1000000</f>
        <v>901.64769870000009</v>
      </c>
      <c r="K8" s="25">
        <f>VLOOKUP($D8,Résultats!$B$2:$AX$212,K$2,FALSE)/1000000</f>
        <v>905.10074629999997</v>
      </c>
      <c r="L8" s="25">
        <f>VLOOKUP($D8,Résultats!$B$2:$AX$212,L$2,FALSE)/1000000</f>
        <v>902.89989020000007</v>
      </c>
      <c r="M8" s="25">
        <f>VLOOKUP($D8,Résultats!$B$2:$AX$212,M$2,FALSE)/1000000</f>
        <v>891.96660759999997</v>
      </c>
      <c r="N8" s="102">
        <f>VLOOKUP($D8,Résultats!$B$2:$AX$212,N$2,FALSE)/1000000</f>
        <v>874.88220720000004</v>
      </c>
      <c r="O8" s="101">
        <f>VLOOKUP($D8,Résultats!$B$2:$AX$212,O$2,FALSE)/1000000</f>
        <v>855.43176979999998</v>
      </c>
      <c r="P8" s="25">
        <f>VLOOKUP($D8,Résultats!$B$2:$AX$212,P$2,FALSE)/1000000</f>
        <v>835.5397911</v>
      </c>
      <c r="Q8" s="25">
        <f>VLOOKUP($D8,Résultats!$B$2:$AX$212,Q$2,FALSE)/1000000</f>
        <v>815.8731762000001</v>
      </c>
      <c r="R8" s="25">
        <f>VLOOKUP($D8,Résultats!$B$2:$AX$212,R$2,FALSE)/1000000</f>
        <v>796.32497039999998</v>
      </c>
      <c r="S8" s="102">
        <f>VLOOKUP($D8,Résultats!$B$2:$AX$212,S$2,FALSE)/1000000</f>
        <v>776.67684579999991</v>
      </c>
      <c r="T8" s="105">
        <f>VLOOKUP($D8,Résultats!$B$2:$AX$212,T$2,FALSE)/1000000</f>
        <v>681.04522670000006</v>
      </c>
      <c r="U8" s="105">
        <f>VLOOKUP($D8,Résultats!$B$2:$AX$212,U$2,FALSE)/1000000</f>
        <v>572.3688009</v>
      </c>
      <c r="V8" s="25">
        <f>VLOOKUP($D8,Résultats!$B$2:$AX$212,V$2,FALSE)/1000000</f>
        <v>478.21182089999996</v>
      </c>
      <c r="W8" s="105">
        <f>VLOOKUP($D8,Résultats!$B$2:$AX$212,W$2,FALSE)/1000000</f>
        <v>404.61708900000002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667558382.60000002</v>
      </c>
      <c r="G9" s="101">
        <f>VLOOKUP($D9,Résultats!$B$2:$AX$212,G$2,FALSE)/1000000</f>
        <v>642.5750862000001</v>
      </c>
      <c r="H9" s="25">
        <f>VLOOKUP($D9,Résultats!$B$2:$AX$212,H$2,FALSE)/1000000</f>
        <v>629.123873</v>
      </c>
      <c r="I9" s="102">
        <f>VLOOKUP($D9,Résultats!$B$2:$AX$212,I$2,FALSE)/1000000</f>
        <v>614.34778289999997</v>
      </c>
      <c r="J9" s="101">
        <f>VLOOKUP($D9,Résultats!$B$2:$AX$212,J$2,FALSE)/1000000</f>
        <v>596.79040650000002</v>
      </c>
      <c r="K9" s="25">
        <f>VLOOKUP($D9,Résultats!$B$2:$AX$212,K$2,FALSE)/1000000</f>
        <v>578.21043829999996</v>
      </c>
      <c r="L9" s="25">
        <f>VLOOKUP($D9,Résultats!$B$2:$AX$212,L$2,FALSE)/1000000</f>
        <v>556.86677959999997</v>
      </c>
      <c r="M9" s="25">
        <f>VLOOKUP($D9,Résultats!$B$2:$AX$212,M$2,FALSE)/1000000</f>
        <v>532.67294619999996</v>
      </c>
      <c r="N9" s="102">
        <f>VLOOKUP($D9,Résultats!$B$2:$AX$212,N$2,FALSE)/1000000</f>
        <v>505.80683719999996</v>
      </c>
      <c r="O9" s="101">
        <f>VLOOKUP($D9,Résultats!$B$2:$AX$212,O$2,FALSE)/1000000</f>
        <v>477.93564049999998</v>
      </c>
      <c r="P9" s="25">
        <f>VLOOKUP($D9,Résultats!$B$2:$AX$212,P$2,FALSE)/1000000</f>
        <v>451.61373689999999</v>
      </c>
      <c r="Q9" s="25">
        <f>VLOOKUP($D9,Résultats!$B$2:$AX$212,Q$2,FALSE)/1000000</f>
        <v>427.83140029999998</v>
      </c>
      <c r="R9" s="25">
        <f>VLOOKUP($D9,Résultats!$B$2:$AX$212,R$2,FALSE)/1000000</f>
        <v>406.89537080000002</v>
      </c>
      <c r="S9" s="102">
        <f>VLOOKUP($D9,Résultats!$B$2:$AX$212,S$2,FALSE)/1000000</f>
        <v>388.26783760000001</v>
      </c>
      <c r="T9" s="105">
        <f>VLOOKUP($D9,Résultats!$B$2:$AX$212,T$2,FALSE)/1000000</f>
        <v>314.8869522</v>
      </c>
      <c r="U9" s="105">
        <f>VLOOKUP($D9,Résultats!$B$2:$AX$212,U$2,FALSE)/1000000</f>
        <v>265.509411</v>
      </c>
      <c r="V9" s="25">
        <f>VLOOKUP($D9,Résultats!$B$2:$AX$212,V$2,FALSE)/1000000</f>
        <v>226.77288250000001</v>
      </c>
      <c r="W9" s="105">
        <f>VLOOKUP($D9,Résultats!$B$2:$AX$212,W$2,FALSE)/1000000</f>
        <v>194.07968540000002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342069762.60000002</v>
      </c>
      <c r="G10" s="101">
        <f>VLOOKUP($D10,Résultats!$B$2:$AX$212,G$2,FALSE)/1000000</f>
        <v>326.0250848</v>
      </c>
      <c r="H10" s="25">
        <f>VLOOKUP($D10,Résultats!$B$2:$AX$212,H$2,FALSE)/1000000</f>
        <v>317.91012439999997</v>
      </c>
      <c r="I10" s="102">
        <f>VLOOKUP($D10,Résultats!$B$2:$AX$212,I$2,FALSE)/1000000</f>
        <v>308.95556649999997</v>
      </c>
      <c r="J10" s="101">
        <f>VLOOKUP($D10,Résultats!$B$2:$AX$212,J$2,FALSE)/1000000</f>
        <v>298.6974439</v>
      </c>
      <c r="K10" s="25">
        <f>VLOOKUP($D10,Résultats!$B$2:$AX$212,K$2,FALSE)/1000000</f>
        <v>287.82777579999998</v>
      </c>
      <c r="L10" s="25">
        <f>VLOOKUP($D10,Résultats!$B$2:$AX$212,L$2,FALSE)/1000000</f>
        <v>275.81517739999998</v>
      </c>
      <c r="M10" s="25">
        <f>VLOOKUP($D10,Résultats!$B$2:$AX$212,M$2,FALSE)/1000000</f>
        <v>262.40988199999998</v>
      </c>
      <c r="N10" s="102">
        <f>VLOOKUP($D10,Résultats!$B$2:$AX$212,N$2,FALSE)/1000000</f>
        <v>247.60905490000002</v>
      </c>
      <c r="O10" s="101">
        <f>VLOOKUP($D10,Résultats!$B$2:$AX$212,O$2,FALSE)/1000000</f>
        <v>232.200401</v>
      </c>
      <c r="P10" s="25">
        <f>VLOOKUP($D10,Résultats!$B$2:$AX$212,P$2,FALSE)/1000000</f>
        <v>217.56158730000001</v>
      </c>
      <c r="Q10" s="25">
        <f>VLOOKUP($D10,Résultats!$B$2:$AX$212,Q$2,FALSE)/1000000</f>
        <v>204.31918590000001</v>
      </c>
      <c r="R10" s="25">
        <f>VLOOKUP($D10,Résultats!$B$2:$AX$212,R$2,FALSE)/1000000</f>
        <v>192.54256530000001</v>
      </c>
      <c r="S10" s="102">
        <f>VLOOKUP($D10,Résultats!$B$2:$AX$212,S$2,FALSE)/1000000</f>
        <v>181.96241649999999</v>
      </c>
      <c r="T10" s="105">
        <f>VLOOKUP($D10,Résultats!$B$2:$AX$212,T$2,FALSE)/1000000</f>
        <v>140.1625416</v>
      </c>
      <c r="U10" s="105">
        <f>VLOOKUP($D10,Résultats!$B$2:$AX$212,U$2,FALSE)/1000000</f>
        <v>111.99304909999999</v>
      </c>
      <c r="V10" s="25">
        <f>VLOOKUP($D10,Résultats!$B$2:$AX$212,V$2,FALSE)/1000000</f>
        <v>90.911158900000004</v>
      </c>
      <c r="W10" s="105">
        <f>VLOOKUP($D10,Résultats!$B$2:$AX$212,W$2,FALSE)/1000000</f>
        <v>73.980744889999997</v>
      </c>
      <c r="X10" s="3"/>
      <c r="Y10">
        <f>(K10+K11-S10-S11)*10</f>
        <v>1456.4677676000001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116412924.40000001</v>
      </c>
      <c r="G11" s="88">
        <f>VLOOKUP($D11,Résultats!$B$2:$AX$212,G$2,FALSE)/1000000</f>
        <v>100.53332490000001</v>
      </c>
      <c r="H11" s="17">
        <f>VLOOKUP($D11,Résultats!$B$2:$AX$212,H$2,FALSE)/1000000</f>
        <v>94.821386060000009</v>
      </c>
      <c r="I11" s="89">
        <f>VLOOKUP($D11,Résultats!$B$2:$AX$212,I$2,FALSE)/1000000</f>
        <v>89.177020139999996</v>
      </c>
      <c r="J11" s="88">
        <f>VLOOKUP($D11,Résultats!$B$2:$AX$212,J$2,FALSE)/1000000</f>
        <v>83.362313239999992</v>
      </c>
      <c r="K11" s="17">
        <f>VLOOKUP($D11,Résultats!$B$2:$AX$212,K$2,FALSE)/1000000</f>
        <v>77.755120919999996</v>
      </c>
      <c r="L11" s="17">
        <f>VLOOKUP($D11,Résultats!$B$2:$AX$212,L$2,FALSE)/1000000</f>
        <v>72.109197809999998</v>
      </c>
      <c r="M11" s="17">
        <f>VLOOKUP($D11,Résultats!$B$2:$AX$212,M$2,FALSE)/1000000</f>
        <v>66.389698080000002</v>
      </c>
      <c r="N11" s="89">
        <f>VLOOKUP($D11,Résultats!$B$2:$AX$212,N$2,FALSE)/1000000</f>
        <v>60.592561200000006</v>
      </c>
      <c r="O11" s="88">
        <f>VLOOKUP($D11,Résultats!$B$2:$AX$212,O$2,FALSE)/1000000</f>
        <v>54.923688079999998</v>
      </c>
      <c r="P11" s="17">
        <f>VLOOKUP($D11,Résultats!$B$2:$AX$212,P$2,FALSE)/1000000</f>
        <v>49.77321053</v>
      </c>
      <c r="Q11" s="17">
        <f>VLOOKUP($D11,Résultats!$B$2:$AX$212,Q$2,FALSE)/1000000</f>
        <v>45.258961740000004</v>
      </c>
      <c r="R11" s="17">
        <f>VLOOKUP($D11,Résultats!$B$2:$AX$212,R$2,FALSE)/1000000</f>
        <v>41.363755179999998</v>
      </c>
      <c r="S11" s="89">
        <f>VLOOKUP($D11,Résultats!$B$2:$AX$212,S$2,FALSE)/1000000</f>
        <v>37.973703460000003</v>
      </c>
      <c r="T11" s="97">
        <f>VLOOKUP($D11,Résultats!$B$2:$AX$212,T$2,FALSE)/1000000</f>
        <v>25.946323750000001</v>
      </c>
      <c r="U11" s="97">
        <f>VLOOKUP($D11,Résultats!$B$2:$AX$212,U$2,FALSE)/1000000</f>
        <v>19.525989389999999</v>
      </c>
      <c r="V11" s="17">
        <f>VLOOKUP($D11,Résultats!$B$2:$AX$212,V$2,FALSE)/1000000</f>
        <v>15.56264797</v>
      </c>
      <c r="W11" s="97">
        <f>VLOOKUP($D11,Résultats!$B$2:$AX$212,W$2,FALSE)/1000000</f>
        <v>12.68261352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27156.825130000001</v>
      </c>
      <c r="H15" s="18">
        <f t="shared" ref="H15:W15" si="1">H4*1000/100</f>
        <v>27454.671249999999</v>
      </c>
      <c r="I15" s="233">
        <f t="shared" si="1"/>
        <v>27751.517399999997</v>
      </c>
      <c r="J15" s="106">
        <f t="shared" si="1"/>
        <v>28042.295709999999</v>
      </c>
      <c r="K15" s="18">
        <f t="shared" si="1"/>
        <v>28330.575769999999</v>
      </c>
      <c r="L15" s="18">
        <f t="shared" si="1"/>
        <v>28637.831890000001</v>
      </c>
      <c r="M15" s="18">
        <f t="shared" si="1"/>
        <v>28932.943920000002</v>
      </c>
      <c r="N15" s="107">
        <f t="shared" si="1"/>
        <v>29206.834960000004</v>
      </c>
      <c r="O15" s="106">
        <f t="shared" si="1"/>
        <v>29460.163050000003</v>
      </c>
      <c r="P15" s="18">
        <f t="shared" si="1"/>
        <v>29691.923109999996</v>
      </c>
      <c r="Q15" s="18">
        <f t="shared" si="1"/>
        <v>29903.332730000002</v>
      </c>
      <c r="R15" s="18">
        <f t="shared" si="1"/>
        <v>30092.612450000001</v>
      </c>
      <c r="S15" s="107">
        <f t="shared" si="1"/>
        <v>30258.887220000001</v>
      </c>
      <c r="T15" s="18">
        <f t="shared" si="1"/>
        <v>30969.837220000001</v>
      </c>
      <c r="U15" s="114">
        <f t="shared" si="1"/>
        <v>31452.756850000002</v>
      </c>
      <c r="V15" s="18">
        <f t="shared" si="1"/>
        <v>31793.241320000001</v>
      </c>
      <c r="W15" s="114">
        <f t="shared" si="1"/>
        <v>32070.357229999998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3.2970479340191164E-2</v>
      </c>
      <c r="G16" s="108">
        <f>G5/G$4</f>
        <v>5.0253508113229137E-2</v>
      </c>
      <c r="H16" s="74">
        <f t="shared" ref="H16:W16" si="2">H5/H$4</f>
        <v>5.6682119914293276E-2</v>
      </c>
      <c r="I16" s="109">
        <f t="shared" si="2"/>
        <v>6.4030213101068129E-2</v>
      </c>
      <c r="J16" s="108">
        <f t="shared" si="2"/>
        <v>7.1823880855865926E-2</v>
      </c>
      <c r="K16" s="74">
        <f t="shared" si="2"/>
        <v>8.095427956069387E-2</v>
      </c>
      <c r="L16" s="74">
        <f t="shared" si="2"/>
        <v>9.0868250571324943E-2</v>
      </c>
      <c r="M16" s="74">
        <f t="shared" si="2"/>
        <v>0.10248554993915739</v>
      </c>
      <c r="N16" s="109">
        <f t="shared" si="2"/>
        <v>0.11681283136883928</v>
      </c>
      <c r="O16" s="108">
        <f t="shared" si="2"/>
        <v>0.13310388378858615</v>
      </c>
      <c r="P16" s="74">
        <f t="shared" si="2"/>
        <v>0.15072127711029901</v>
      </c>
      <c r="Q16" s="74">
        <f t="shared" si="2"/>
        <v>0.16877256105761157</v>
      </c>
      <c r="R16" s="74">
        <f t="shared" si="2"/>
        <v>0.18697367476315599</v>
      </c>
      <c r="S16" s="109">
        <f t="shared" si="2"/>
        <v>0.20501687698877646</v>
      </c>
      <c r="T16" s="74">
        <f t="shared" si="2"/>
        <v>0.29294006876927331</v>
      </c>
      <c r="U16" s="115">
        <f t="shared" si="2"/>
        <v>0.37995767420304838</v>
      </c>
      <c r="V16" s="74">
        <f t="shared" si="2"/>
        <v>0.46374260936789569</v>
      </c>
      <c r="W16" s="115">
        <f t="shared" si="2"/>
        <v>0.53681213453698717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2.2961980303155619E-2</v>
      </c>
      <c r="G17" s="110">
        <f t="shared" si="3"/>
        <v>2.4411019072611305E-2</v>
      </c>
      <c r="H17" s="68">
        <f t="shared" ref="H17:W17" si="4">H6/H$4</f>
        <v>2.5961230510090336E-2</v>
      </c>
      <c r="I17" s="111">
        <f t="shared" si="4"/>
        <v>2.7436922422123124E-2</v>
      </c>
      <c r="J17" s="110">
        <f t="shared" si="4"/>
        <v>2.96033769198135E-2</v>
      </c>
      <c r="K17" s="68">
        <f t="shared" si="4"/>
        <v>3.2136028864760309E-2</v>
      </c>
      <c r="L17" s="68">
        <f t="shared" si="4"/>
        <v>3.6275177045185174E-2</v>
      </c>
      <c r="M17" s="68">
        <f t="shared" si="4"/>
        <v>4.1797844987493414E-2</v>
      </c>
      <c r="N17" s="111">
        <f t="shared" si="4"/>
        <v>4.7372728023933754E-2</v>
      </c>
      <c r="O17" s="110">
        <f t="shared" si="4"/>
        <v>5.1964195120094557E-2</v>
      </c>
      <c r="P17" s="68">
        <f t="shared" si="4"/>
        <v>5.5118722419458678E-2</v>
      </c>
      <c r="Q17" s="68">
        <f t="shared" si="4"/>
        <v>5.7114711006327347E-2</v>
      </c>
      <c r="R17" s="68">
        <f t="shared" si="4"/>
        <v>5.8247877013416292E-2</v>
      </c>
      <c r="S17" s="111">
        <f t="shared" si="4"/>
        <v>5.8898848759448855E-2</v>
      </c>
      <c r="T17" s="68">
        <f t="shared" si="4"/>
        <v>5.9504162353488793E-2</v>
      </c>
      <c r="U17" s="116">
        <f t="shared" si="4"/>
        <v>5.9931207715421611E-2</v>
      </c>
      <c r="V17" s="68">
        <f t="shared" si="4"/>
        <v>5.4343662277464198E-2</v>
      </c>
      <c r="W17" s="116">
        <f t="shared" si="4"/>
        <v>4.714772174678393E-2</v>
      </c>
      <c r="X17" s="3"/>
      <c r="Y17" s="136" t="s">
        <v>54</v>
      </c>
      <c r="Z17" s="137">
        <f>I16+I17</f>
        <v>9.1467135523191245E-2</v>
      </c>
      <c r="AA17" s="137">
        <f>S16+S17</f>
        <v>0.2639157257482253</v>
      </c>
      <c r="AB17" s="138">
        <f>W16+W17</f>
        <v>0.58395985628377112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0.19655005707655956</v>
      </c>
      <c r="G18" s="110">
        <f t="shared" si="3"/>
        <v>0.2098722960330083</v>
      </c>
      <c r="H18" s="68">
        <f t="shared" ref="H18:W18" si="5">H7/H$4</f>
        <v>0.21564099555553776</v>
      </c>
      <c r="I18" s="111">
        <f t="shared" si="5"/>
        <v>0.22139331098342035</v>
      </c>
      <c r="J18" s="110">
        <f t="shared" si="5"/>
        <v>0.22797933525535882</v>
      </c>
      <c r="K18" s="68">
        <f t="shared" si="5"/>
        <v>0.23429532314796297</v>
      </c>
      <c r="L18" s="68">
        <f t="shared" si="5"/>
        <v>0.24163174662032696</v>
      </c>
      <c r="M18" s="68">
        <f t="shared" si="5"/>
        <v>0.24968109798900828</v>
      </c>
      <c r="N18" s="111">
        <f t="shared" si="5"/>
        <v>0.25756258171426322</v>
      </c>
      <c r="O18" s="110">
        <f t="shared" si="5"/>
        <v>0.26486996242201721</v>
      </c>
      <c r="P18" s="68">
        <f t="shared" si="5"/>
        <v>0.27062088192239026</v>
      </c>
      <c r="Q18" s="68">
        <f t="shared" si="5"/>
        <v>0.27474272871791705</v>
      </c>
      <c r="R18" s="68">
        <f t="shared" si="5"/>
        <v>0.27721051902225258</v>
      </c>
      <c r="S18" s="111">
        <f t="shared" si="5"/>
        <v>0.27840690045045219</v>
      </c>
      <c r="T18" s="68">
        <f t="shared" si="5"/>
        <v>0.27233873578622575</v>
      </c>
      <c r="U18" s="116">
        <f t="shared" si="5"/>
        <v>0.25190371507927134</v>
      </c>
      <c r="V18" s="68">
        <f t="shared" si="5"/>
        <v>0.22668385039641498</v>
      </c>
      <c r="W18" s="116">
        <f t="shared" si="5"/>
        <v>0.20252071632443114</v>
      </c>
      <c r="X18" s="3"/>
      <c r="Y18" s="136" t="s">
        <v>55</v>
      </c>
      <c r="Z18" s="137">
        <f>I18+I19+I20</f>
        <v>0.76506950672181995</v>
      </c>
      <c r="AA18" s="137">
        <f>S18+S19+S20</f>
        <v>0.66339947302265645</v>
      </c>
      <c r="AB18" s="138">
        <f>W18+W19+W20</f>
        <v>0.38920300679793829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0.31833183922971992</v>
      </c>
      <c r="G19" s="110">
        <f t="shared" si="3"/>
        <v>0.32177448483647542</v>
      </c>
      <c r="H19" s="68">
        <f t="shared" ref="H19:W19" si="6">H8/H$4</f>
        <v>0.3222336440105798</v>
      </c>
      <c r="I19" s="111">
        <f t="shared" si="6"/>
        <v>0.32230171230204518</v>
      </c>
      <c r="J19" s="110">
        <f t="shared" si="6"/>
        <v>0.32153134252074406</v>
      </c>
      <c r="K19" s="68">
        <f t="shared" si="6"/>
        <v>0.31947841570464486</v>
      </c>
      <c r="L19" s="68">
        <f t="shared" si="6"/>
        <v>0.31528220909603222</v>
      </c>
      <c r="M19" s="68">
        <f t="shared" si="6"/>
        <v>0.30828753896122718</v>
      </c>
      <c r="N19" s="111">
        <f t="shared" si="6"/>
        <v>0.29954707807202946</v>
      </c>
      <c r="O19" s="110">
        <f t="shared" si="6"/>
        <v>0.29036898687497248</v>
      </c>
      <c r="P19" s="68">
        <f t="shared" si="6"/>
        <v>0.28140305631419238</v>
      </c>
      <c r="Q19" s="68">
        <f t="shared" si="6"/>
        <v>0.27283687191879097</v>
      </c>
      <c r="R19" s="68">
        <f t="shared" si="6"/>
        <v>0.26462473862085706</v>
      </c>
      <c r="S19" s="111">
        <f t="shared" si="6"/>
        <v>0.25667726646822797</v>
      </c>
      <c r="T19" s="68">
        <f t="shared" si="6"/>
        <v>0.2199059755665064</v>
      </c>
      <c r="U19" s="116">
        <f t="shared" si="6"/>
        <v>0.18197730762669218</v>
      </c>
      <c r="V19" s="68">
        <f t="shared" si="6"/>
        <v>0.15041304410795442</v>
      </c>
      <c r="W19" s="116">
        <f t="shared" si="6"/>
        <v>0.12616544496158705</v>
      </c>
      <c r="X19" s="3"/>
      <c r="Y19" s="139" t="s">
        <v>60</v>
      </c>
      <c r="Z19" s="140">
        <f>I21+I22</f>
        <v>0.14346335766130036</v>
      </c>
      <c r="AA19" s="140">
        <f>S21+S22</f>
        <v>7.268480111675435E-2</v>
      </c>
      <c r="AB19" s="272">
        <f>W21+W22</f>
        <v>2.7022885273298842E-2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0.25443696693447232</v>
      </c>
      <c r="G20" s="110">
        <f t="shared" si="3"/>
        <v>0.23661642446198572</v>
      </c>
      <c r="H20" s="68">
        <f t="shared" ref="H20:W20" si="7">H9/H$4</f>
        <v>0.22915002961472358</v>
      </c>
      <c r="I20" s="111">
        <f t="shared" si="7"/>
        <v>0.22137448343635438</v>
      </c>
      <c r="J20" s="110">
        <f t="shared" si="7"/>
        <v>0.21281795637265963</v>
      </c>
      <c r="K20" s="68">
        <f t="shared" si="7"/>
        <v>0.20409413595903064</v>
      </c>
      <c r="L20" s="68">
        <f t="shared" si="7"/>
        <v>0.194451445116015</v>
      </c>
      <c r="M20" s="68">
        <f t="shared" si="7"/>
        <v>0.18410603071462353</v>
      </c>
      <c r="N20" s="111">
        <f t="shared" si="7"/>
        <v>0.1731809824285048</v>
      </c>
      <c r="O20" s="110">
        <f t="shared" si="7"/>
        <v>0.16223115930785725</v>
      </c>
      <c r="P20" s="68">
        <f t="shared" si="7"/>
        <v>0.15209986070181494</v>
      </c>
      <c r="Q20" s="68">
        <f t="shared" si="7"/>
        <v>0.14307147773892959</v>
      </c>
      <c r="R20" s="68">
        <f t="shared" si="7"/>
        <v>0.13521437245638671</v>
      </c>
      <c r="S20" s="111">
        <f t="shared" si="7"/>
        <v>0.1283153061039764</v>
      </c>
      <c r="T20" s="68">
        <f t="shared" si="7"/>
        <v>0.10167536560271272</v>
      </c>
      <c r="U20" s="116">
        <f t="shared" si="7"/>
        <v>8.4415306507543864E-2</v>
      </c>
      <c r="V20" s="68">
        <f t="shared" si="7"/>
        <v>7.1327386917717395E-2</v>
      </c>
      <c r="W20" s="116">
        <f t="shared" si="7"/>
        <v>6.051684551192011E-2</v>
      </c>
      <c r="X20" s="3"/>
      <c r="Y20" s="173" t="s">
        <v>92</v>
      </c>
      <c r="Z20" s="174">
        <f>SUM(Z17:Z19)</f>
        <v>0.9999999999063115</v>
      </c>
      <c r="AA20" s="174">
        <f t="shared" ref="AA20:AB20" si="8">SUM(AA17:AA19)</f>
        <v>0.9999999998876361</v>
      </c>
      <c r="AB20" s="174">
        <f t="shared" si="8"/>
        <v>1.0001857483550083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0.13037839857085631</v>
      </c>
      <c r="G21" s="110">
        <f t="shared" si="3"/>
        <v>0.1200527245873973</v>
      </c>
      <c r="H21" s="68">
        <f t="shared" ref="H21:W21" si="9">H10/H$4</f>
        <v>0.11579454785859071</v>
      </c>
      <c r="I21" s="111">
        <f t="shared" si="9"/>
        <v>0.11132925167544172</v>
      </c>
      <c r="J21" s="110">
        <f t="shared" si="9"/>
        <v>0.1065167584669194</v>
      </c>
      <c r="K21" s="68">
        <f t="shared" si="9"/>
        <v>0.10159616173589683</v>
      </c>
      <c r="L21" s="68">
        <f t="shared" si="9"/>
        <v>9.6311473040077256E-2</v>
      </c>
      <c r="M21" s="68">
        <f t="shared" si="9"/>
        <v>9.0695880352019156E-2</v>
      </c>
      <c r="N21" s="111">
        <f t="shared" si="9"/>
        <v>8.4777777269981883E-2</v>
      </c>
      <c r="O21" s="110">
        <f t="shared" si="9"/>
        <v>7.8818437157291976E-2</v>
      </c>
      <c r="P21" s="68">
        <f t="shared" si="9"/>
        <v>7.3272986223895692E-2</v>
      </c>
      <c r="Q21" s="68">
        <f t="shared" si="9"/>
        <v>6.8326560034233347E-2</v>
      </c>
      <c r="R21" s="68">
        <f t="shared" si="9"/>
        <v>6.3983333324721031E-2</v>
      </c>
      <c r="S21" s="111">
        <f t="shared" si="9"/>
        <v>6.0135197694821237E-2</v>
      </c>
      <c r="T21" s="68">
        <f t="shared" si="9"/>
        <v>4.5257758574683268E-2</v>
      </c>
      <c r="U21" s="116">
        <f t="shared" si="9"/>
        <v>3.5606751304536277E-2</v>
      </c>
      <c r="V21" s="68">
        <f t="shared" si="9"/>
        <v>2.8594492139060703E-2</v>
      </c>
      <c r="W21" s="116">
        <f t="shared" si="9"/>
        <v>2.3068263430753185E-2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4.4370278567913868E-2</v>
      </c>
      <c r="G22" s="112">
        <f t="shared" si="3"/>
        <v>3.7019542755364794E-2</v>
      </c>
      <c r="H22" s="70">
        <f t="shared" ref="H22:W22" si="10">H11/H$4</f>
        <v>3.4537432700091068E-2</v>
      </c>
      <c r="I22" s="113">
        <f t="shared" si="10"/>
        <v>3.2134105985858634E-2</v>
      </c>
      <c r="J22" s="112">
        <f t="shared" si="10"/>
        <v>2.9727349751280403E-2</v>
      </c>
      <c r="K22" s="70">
        <f t="shared" si="10"/>
        <v>2.7445655023480658E-2</v>
      </c>
      <c r="L22" s="70">
        <f t="shared" si="10"/>
        <v>2.517969868912447E-2</v>
      </c>
      <c r="M22" s="70">
        <f t="shared" si="10"/>
        <v>2.2946057014995937E-2</v>
      </c>
      <c r="N22" s="113">
        <f t="shared" si="10"/>
        <v>2.0746021019731883E-2</v>
      </c>
      <c r="O22" s="112">
        <f t="shared" si="10"/>
        <v>1.8643375458168077E-2</v>
      </c>
      <c r="P22" s="70">
        <f t="shared" si="10"/>
        <v>1.6763215486448834E-2</v>
      </c>
      <c r="Q22" s="70">
        <f t="shared" si="10"/>
        <v>1.5135089506125427E-2</v>
      </c>
      <c r="R22" s="70">
        <f t="shared" si="10"/>
        <v>1.3745484958717831E-2</v>
      </c>
      <c r="S22" s="113">
        <f t="shared" si="10"/>
        <v>1.2549603421933109E-2</v>
      </c>
      <c r="T22" s="70">
        <f t="shared" si="10"/>
        <v>8.3779335247019422E-3</v>
      </c>
      <c r="U22" s="117">
        <f t="shared" si="10"/>
        <v>6.2080374967194646E-3</v>
      </c>
      <c r="V22" s="70">
        <f t="shared" si="10"/>
        <v>4.8949548155098263E-3</v>
      </c>
      <c r="W22" s="117">
        <f t="shared" si="10"/>
        <v>3.9546218425456558E-3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Y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35911.307350000003</v>
      </c>
      <c r="G4" s="59">
        <f t="shared" si="5"/>
        <v>36708.886160000002</v>
      </c>
      <c r="H4" s="59">
        <f t="shared" si="5"/>
        <v>37113.743849999999</v>
      </c>
      <c r="I4" s="59">
        <f t="shared" ref="I4:AM4" si="6">I43</f>
        <v>37130.571369999998</v>
      </c>
      <c r="J4" s="59">
        <f t="shared" si="6"/>
        <v>36956.229800000001</v>
      </c>
      <c r="K4" s="59">
        <f t="shared" si="6"/>
        <v>36575.558089999999</v>
      </c>
      <c r="L4" s="59">
        <f t="shared" si="6"/>
        <v>36150.078379999999</v>
      </c>
      <c r="M4" s="59">
        <f t="shared" si="6"/>
        <v>36297.783089999997</v>
      </c>
      <c r="N4" s="59">
        <f t="shared" si="6"/>
        <v>36616.523730000001</v>
      </c>
      <c r="O4" s="59">
        <f t="shared" si="6"/>
        <v>36469.77145</v>
      </c>
      <c r="P4" s="59">
        <f t="shared" si="6"/>
        <v>36150.534619999999</v>
      </c>
      <c r="Q4" s="59">
        <f t="shared" si="6"/>
        <v>35759.86075</v>
      </c>
      <c r="R4" s="59">
        <f t="shared" si="6"/>
        <v>35328.484080000002</v>
      </c>
      <c r="S4" s="59">
        <f t="shared" si="6"/>
        <v>34876.412129999997</v>
      </c>
      <c r="T4" s="59">
        <f t="shared" si="6"/>
        <v>34405.569049999998</v>
      </c>
      <c r="U4" s="59">
        <f t="shared" si="6"/>
        <v>33936.716489999999</v>
      </c>
      <c r="V4" s="59">
        <f t="shared" si="6"/>
        <v>33475.262880000002</v>
      </c>
      <c r="W4" s="59">
        <f t="shared" si="6"/>
        <v>33021.832690000003</v>
      </c>
      <c r="X4" s="59">
        <f t="shared" si="6"/>
        <v>32575.010249999999</v>
      </c>
      <c r="Y4" s="59">
        <f t="shared" si="6"/>
        <v>32180.31277</v>
      </c>
      <c r="Z4" s="59">
        <f t="shared" si="6"/>
        <v>31814.76974</v>
      </c>
      <c r="AA4" s="59">
        <f t="shared" si="6"/>
        <v>31466.86217</v>
      </c>
      <c r="AB4" s="59">
        <f t="shared" si="6"/>
        <v>31130.643650000002</v>
      </c>
      <c r="AC4" s="59">
        <f t="shared" si="6"/>
        <v>30802.33064</v>
      </c>
      <c r="AD4" s="59">
        <f t="shared" si="6"/>
        <v>30479.041369999999</v>
      </c>
      <c r="AE4" s="59">
        <f t="shared" si="6"/>
        <v>30160.053449999999</v>
      </c>
      <c r="AF4" s="59">
        <f t="shared" si="6"/>
        <v>29846.804169999999</v>
      </c>
      <c r="AG4" s="59">
        <f t="shared" si="6"/>
        <v>29539.52261</v>
      </c>
      <c r="AH4" s="59">
        <f t="shared" si="6"/>
        <v>29168.932059999999</v>
      </c>
      <c r="AI4" s="59">
        <f t="shared" si="6"/>
        <v>28825.10929</v>
      </c>
      <c r="AJ4" s="59">
        <f t="shared" si="6"/>
        <v>28498.919190000001</v>
      </c>
      <c r="AK4" s="59">
        <f t="shared" si="6"/>
        <v>28185.641220000001</v>
      </c>
      <c r="AL4" s="59">
        <f t="shared" si="6"/>
        <v>27882.030650000001</v>
      </c>
      <c r="AM4" s="103">
        <f t="shared" si="6"/>
        <v>27562.824390000002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36.708886159999999</v>
      </c>
      <c r="H5" s="154">
        <f t="shared" si="7"/>
        <v>37.113743849999999</v>
      </c>
      <c r="I5" s="154">
        <f t="shared" si="7"/>
        <v>37.130571369999998</v>
      </c>
      <c r="J5" s="154">
        <f t="shared" si="7"/>
        <v>36.956229800000003</v>
      </c>
      <c r="K5" s="154">
        <f t="shared" si="7"/>
        <v>36.575558090000001</v>
      </c>
      <c r="L5" s="154">
        <f t="shared" si="7"/>
        <v>36.150078379999997</v>
      </c>
      <c r="M5" s="154">
        <f t="shared" si="7"/>
        <v>36.297783089999996</v>
      </c>
      <c r="N5" s="154">
        <f t="shared" si="7"/>
        <v>36.616523729999997</v>
      </c>
      <c r="O5" s="154">
        <f t="shared" si="7"/>
        <v>36.469771450000003</v>
      </c>
      <c r="P5" s="154">
        <f t="shared" si="7"/>
        <v>36.150534620000002</v>
      </c>
      <c r="Q5" s="154">
        <f t="shared" si="7"/>
        <v>35.759860750000001</v>
      </c>
      <c r="R5" s="154">
        <f t="shared" si="7"/>
        <v>35.328484080000003</v>
      </c>
      <c r="S5" s="154">
        <f t="shared" si="7"/>
        <v>34.876412129999999</v>
      </c>
      <c r="T5" s="154">
        <f t="shared" si="7"/>
        <v>34.405569049999997</v>
      </c>
      <c r="U5" s="154">
        <f t="shared" si="7"/>
        <v>33.936716490000002</v>
      </c>
      <c r="V5" s="154">
        <f t="shared" si="7"/>
        <v>33.475262880000002</v>
      </c>
      <c r="W5" s="154">
        <f t="shared" si="7"/>
        <v>33.021832690000004</v>
      </c>
      <c r="X5" s="154">
        <f t="shared" si="7"/>
        <v>32.575010249999998</v>
      </c>
      <c r="Y5" s="154">
        <f t="shared" si="7"/>
        <v>32.18031277</v>
      </c>
      <c r="Z5" s="154">
        <f t="shared" si="7"/>
        <v>31.814769739999999</v>
      </c>
      <c r="AA5" s="154">
        <f t="shared" si="7"/>
        <v>31.466862169999999</v>
      </c>
      <c r="AB5" s="154">
        <f t="shared" si="7"/>
        <v>31.130643650000003</v>
      </c>
      <c r="AC5" s="154">
        <f t="shared" si="7"/>
        <v>30.802330640000001</v>
      </c>
      <c r="AD5" s="154">
        <f t="shared" si="7"/>
        <v>30.479041369999997</v>
      </c>
      <c r="AE5" s="154">
        <f t="shared" si="7"/>
        <v>30.160053449999999</v>
      </c>
      <c r="AF5" s="154">
        <f t="shared" si="7"/>
        <v>29.846804169999999</v>
      </c>
      <c r="AG5" s="154">
        <f t="shared" si="7"/>
        <v>29.539522609999999</v>
      </c>
      <c r="AH5" s="154">
        <f t="shared" si="7"/>
        <v>29.168932059999999</v>
      </c>
      <c r="AI5" s="154">
        <f t="shared" si="7"/>
        <v>28.82510929</v>
      </c>
      <c r="AJ5" s="154">
        <f t="shared" si="7"/>
        <v>28.498919190000002</v>
      </c>
      <c r="AK5" s="154">
        <f t="shared" si="7"/>
        <v>28.185641220000001</v>
      </c>
      <c r="AL5" s="154">
        <f t="shared" si="7"/>
        <v>27.882030650000001</v>
      </c>
      <c r="AM5" s="176">
        <f t="shared" si="7"/>
        <v>27.562824390000003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1.023249826112403E-2</v>
      </c>
      <c r="H6" s="155">
        <f t="shared" ref="H6:AM6" si="8">H91</f>
        <v>1.3337112426613893E-2</v>
      </c>
      <c r="I6" s="155">
        <f t="shared" si="8"/>
        <v>1.6568123960975289E-2</v>
      </c>
      <c r="J6" s="155">
        <f t="shared" si="8"/>
        <v>2.018628642416332E-2</v>
      </c>
      <c r="K6" s="155">
        <f t="shared" si="8"/>
        <v>2.4647757756196143E-2</v>
      </c>
      <c r="L6" s="155">
        <f t="shared" si="8"/>
        <v>3.0270942250720512E-2</v>
      </c>
      <c r="M6" s="155">
        <f t="shared" si="8"/>
        <v>3.901477278897917E-2</v>
      </c>
      <c r="N6" s="155">
        <f t="shared" si="8"/>
        <v>4.976778654460217E-2</v>
      </c>
      <c r="O6" s="155">
        <f t="shared" si="8"/>
        <v>6.0541728730795212E-2</v>
      </c>
      <c r="P6" s="155">
        <f t="shared" si="8"/>
        <v>7.3723135162862496E-2</v>
      </c>
      <c r="Q6" s="155">
        <f t="shared" si="8"/>
        <v>9.1177558178830428E-2</v>
      </c>
      <c r="R6" s="155">
        <f t="shared" si="8"/>
        <v>0.11337232038969501</v>
      </c>
      <c r="S6" s="155">
        <f t="shared" si="8"/>
        <v>0.14021981896450311</v>
      </c>
      <c r="T6" s="155">
        <f t="shared" si="8"/>
        <v>0.17075810054070303</v>
      </c>
      <c r="U6" s="155">
        <f t="shared" si="8"/>
        <v>0.20394347588221845</v>
      </c>
      <c r="V6" s="155">
        <f t="shared" si="8"/>
        <v>0.2384540930900077</v>
      </c>
      <c r="W6" s="155">
        <f t="shared" si="8"/>
        <v>0.27316768671448316</v>
      </c>
      <c r="X6" s="155">
        <f t="shared" si="8"/>
        <v>0.30731483376893182</v>
      </c>
      <c r="Y6" s="155">
        <f t="shared" si="8"/>
        <v>0.34140102299571279</v>
      </c>
      <c r="Z6" s="155">
        <f t="shared" si="8"/>
        <v>0.37468596810281363</v>
      </c>
      <c r="AA6" s="155">
        <f t="shared" si="8"/>
        <v>0.40682299051109994</v>
      </c>
      <c r="AB6" s="155">
        <f t="shared" si="8"/>
        <v>0.43766574739613512</v>
      </c>
      <c r="AC6" s="155">
        <f t="shared" si="8"/>
        <v>0.46715759038420607</v>
      </c>
      <c r="AD6" s="155">
        <f t="shared" si="8"/>
        <v>0.49514419455640513</v>
      </c>
      <c r="AE6" s="155">
        <f t="shared" si="8"/>
        <v>0.52168307082360288</v>
      </c>
      <c r="AF6" s="155">
        <f t="shared" si="8"/>
        <v>0.5468672165714149</v>
      </c>
      <c r="AG6" s="155">
        <f t="shared" si="8"/>
        <v>0.57076677211744553</v>
      </c>
      <c r="AH6" s="155">
        <f t="shared" si="8"/>
        <v>0.59429134924592097</v>
      </c>
      <c r="AI6" s="155">
        <f t="shared" si="8"/>
        <v>0.61682138690687327</v>
      </c>
      <c r="AJ6" s="155">
        <f t="shared" si="8"/>
        <v>0.63827297444959696</v>
      </c>
      <c r="AK6" s="155">
        <f t="shared" si="8"/>
        <v>0.65863547311555526</v>
      </c>
      <c r="AL6" s="155">
        <f t="shared" si="8"/>
        <v>0.67792368953586246</v>
      </c>
      <c r="AM6" s="177">
        <f t="shared" si="8"/>
        <v>0.69591409314929065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0.98976750156997961</v>
      </c>
      <c r="H7" s="179">
        <f t="shared" ref="H7:AM7" si="9">H99</f>
        <v>0.98666288741980412</v>
      </c>
      <c r="I7" s="179">
        <f t="shared" si="9"/>
        <v>0.98343187601747917</v>
      </c>
      <c r="J7" s="179">
        <f t="shared" si="9"/>
        <v>0.97981371357313063</v>
      </c>
      <c r="K7" s="179">
        <f t="shared" si="9"/>
        <v>0.97535224239691165</v>
      </c>
      <c r="L7" s="179">
        <f t="shared" si="9"/>
        <v>0.96972905761096717</v>
      </c>
      <c r="M7" s="179">
        <f t="shared" si="9"/>
        <v>0.96098522721102086</v>
      </c>
      <c r="N7" s="179">
        <f t="shared" si="9"/>
        <v>0.9502322136465684</v>
      </c>
      <c r="O7" s="179">
        <f t="shared" si="9"/>
        <v>0.93945827126920467</v>
      </c>
      <c r="P7" s="179">
        <f t="shared" si="9"/>
        <v>0.92627686483713756</v>
      </c>
      <c r="Q7" s="179">
        <f t="shared" si="9"/>
        <v>0.90882244193302675</v>
      </c>
      <c r="R7" s="179">
        <f t="shared" si="9"/>
        <v>0.88662767978013957</v>
      </c>
      <c r="S7" s="179">
        <f t="shared" si="9"/>
        <v>0.85978018089213359</v>
      </c>
      <c r="T7" s="179">
        <f t="shared" si="9"/>
        <v>0.82924189943023197</v>
      </c>
      <c r="U7" s="179">
        <f t="shared" si="9"/>
        <v>0.79605652414724815</v>
      </c>
      <c r="V7" s="179">
        <f t="shared" si="9"/>
        <v>0.76154590693986501</v>
      </c>
      <c r="W7" s="179">
        <f t="shared" si="9"/>
        <v>0.72683231319466779</v>
      </c>
      <c r="X7" s="179">
        <f t="shared" si="9"/>
        <v>0.69268516623106824</v>
      </c>
      <c r="Y7" s="179">
        <f t="shared" si="9"/>
        <v>0.65859897700428716</v>
      </c>
      <c r="Z7" s="179">
        <f t="shared" si="9"/>
        <v>0.62531403158286691</v>
      </c>
      <c r="AA7" s="179">
        <f t="shared" si="9"/>
        <v>0.59317700980669463</v>
      </c>
      <c r="AB7" s="179">
        <f t="shared" si="9"/>
        <v>0.56233425292509165</v>
      </c>
      <c r="AC7" s="179">
        <f t="shared" si="9"/>
        <v>0.53284240961579388</v>
      </c>
      <c r="AD7" s="179">
        <f t="shared" si="9"/>
        <v>0.50485580544359487</v>
      </c>
      <c r="AE7" s="179">
        <f t="shared" si="9"/>
        <v>0.47831692917639707</v>
      </c>
      <c r="AF7" s="179">
        <f t="shared" si="9"/>
        <v>0.45313278376362931</v>
      </c>
      <c r="AG7" s="179">
        <f t="shared" si="9"/>
        <v>0.42923322788255447</v>
      </c>
      <c r="AH7" s="179">
        <f t="shared" si="9"/>
        <v>0.40570865075407908</v>
      </c>
      <c r="AI7" s="179">
        <f t="shared" si="9"/>
        <v>0.38317861309312662</v>
      </c>
      <c r="AJ7" s="179">
        <f t="shared" si="9"/>
        <v>0.36172702555040298</v>
      </c>
      <c r="AK7" s="179">
        <f t="shared" si="9"/>
        <v>0.34136452667156991</v>
      </c>
      <c r="AL7" s="179">
        <f t="shared" si="9"/>
        <v>0.32207631057173342</v>
      </c>
      <c r="AM7" s="180">
        <f t="shared" si="9"/>
        <v>0.30408590677814745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0.99999999983110366</v>
      </c>
      <c r="H8" s="231">
        <f t="shared" ref="H8:AM8" si="10">SUM(H6:H7)</f>
        <v>0.99999999984641796</v>
      </c>
      <c r="I8" s="231">
        <f t="shared" si="10"/>
        <v>0.99999999997845446</v>
      </c>
      <c r="J8" s="231">
        <f t="shared" si="10"/>
        <v>0.99999999999729394</v>
      </c>
      <c r="K8" s="231">
        <f t="shared" si="10"/>
        <v>1.0000000001531077</v>
      </c>
      <c r="L8" s="231">
        <f t="shared" si="10"/>
        <v>0.99999999986168764</v>
      </c>
      <c r="M8" s="231">
        <f t="shared" si="10"/>
        <v>1</v>
      </c>
      <c r="N8" s="231">
        <f t="shared" si="10"/>
        <v>1.0000000001911706</v>
      </c>
      <c r="O8" s="231">
        <f t="shared" si="10"/>
        <v>0.99999999999999989</v>
      </c>
      <c r="P8" s="231">
        <f t="shared" si="10"/>
        <v>1</v>
      </c>
      <c r="Q8" s="231">
        <f t="shared" si="10"/>
        <v>1.0000000001118572</v>
      </c>
      <c r="R8" s="231">
        <f t="shared" si="10"/>
        <v>1.0000000001698346</v>
      </c>
      <c r="S8" s="231">
        <f t="shared" si="10"/>
        <v>0.99999999985663668</v>
      </c>
      <c r="T8" s="231">
        <f t="shared" si="10"/>
        <v>0.99999999997093503</v>
      </c>
      <c r="U8" s="231">
        <f t="shared" si="10"/>
        <v>1.0000000000294667</v>
      </c>
      <c r="V8" s="231">
        <f t="shared" si="10"/>
        <v>1.0000000000298728</v>
      </c>
      <c r="W8" s="231">
        <f t="shared" si="10"/>
        <v>0.99999999990915089</v>
      </c>
      <c r="X8" s="231">
        <f t="shared" si="10"/>
        <v>1</v>
      </c>
      <c r="Y8" s="231">
        <f t="shared" si="10"/>
        <v>1</v>
      </c>
      <c r="Z8" s="231">
        <f t="shared" si="10"/>
        <v>0.99999999968568054</v>
      </c>
      <c r="AA8" s="231">
        <f t="shared" si="10"/>
        <v>1.0000000003177947</v>
      </c>
      <c r="AB8" s="231">
        <f t="shared" si="10"/>
        <v>1.0000000003212268</v>
      </c>
      <c r="AC8" s="231">
        <f t="shared" si="10"/>
        <v>1</v>
      </c>
      <c r="AD8" s="231">
        <f t="shared" si="10"/>
        <v>1</v>
      </c>
      <c r="AE8" s="231">
        <f t="shared" si="10"/>
        <v>1</v>
      </c>
      <c r="AF8" s="231">
        <f t="shared" si="10"/>
        <v>1.0000000003350442</v>
      </c>
      <c r="AG8" s="231">
        <f t="shared" si="10"/>
        <v>1</v>
      </c>
      <c r="AH8" s="231">
        <f t="shared" si="10"/>
        <v>1</v>
      </c>
      <c r="AI8" s="231">
        <f t="shared" si="10"/>
        <v>0.99999999999999989</v>
      </c>
      <c r="AJ8" s="231">
        <f t="shared" si="10"/>
        <v>1</v>
      </c>
      <c r="AK8" s="231">
        <f t="shared" si="10"/>
        <v>0.99999999978712517</v>
      </c>
      <c r="AL8" s="231">
        <f t="shared" si="10"/>
        <v>1.0000000001075959</v>
      </c>
      <c r="AM8" s="231">
        <f t="shared" si="10"/>
        <v>0.99999999992743804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1.6568123960975289E-2</v>
      </c>
      <c r="J13" s="182">
        <f>S91</f>
        <v>0.14021981896450311</v>
      </c>
      <c r="K13" s="182">
        <f>AM91</f>
        <v>0.69591409314929065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1.6568123960975289E-2</v>
      </c>
      <c r="J14" s="183">
        <f>S91</f>
        <v>0.14021981896450311</v>
      </c>
      <c r="K14" s="183">
        <f>AM91</f>
        <v>0.69591409314929065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0.98343187601747917</v>
      </c>
      <c r="J15" s="181">
        <f>S99</f>
        <v>0.85978018089213359</v>
      </c>
      <c r="K15" s="182">
        <f>AM99</f>
        <v>0.30408590677814745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0.1476125358396283</v>
      </c>
      <c r="J16" s="184">
        <f>S100+S101</f>
        <v>0.17092651187225205</v>
      </c>
      <c r="K16" s="184">
        <f>AM100+AM101</f>
        <v>6.1760542174974106E-2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0.71572935641577207</v>
      </c>
      <c r="J17" s="183">
        <f>S102+S103+S104</f>
        <v>0.61485981198605599</v>
      </c>
      <c r="K17" s="183">
        <f>AM102+AM103+AM104</f>
        <v>0.21687713303317244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0.1200899837378398</v>
      </c>
      <c r="J18" s="183">
        <f>S105+S106</f>
        <v>7.3993857030958315E-2</v>
      </c>
      <c r="K18" s="183">
        <f>AM105+AM106</f>
        <v>2.5448231544604776E-2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0.98343187599324011</v>
      </c>
      <c r="J19" s="185">
        <f>SUM(J16:J18)</f>
        <v>0.85978018088926633</v>
      </c>
      <c r="K19" s="185">
        <f>SUM(K16:K18)</f>
        <v>0.30408590675275132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1940.3869999999999</v>
      </c>
      <c r="G26" s="99">
        <f>VLOOKUP($D26,Résultats!$B$2:$AZ$251,G$2,FALSE)</f>
        <v>2203.7420000000002</v>
      </c>
      <c r="H26" s="99">
        <f>VLOOKUP($D26,Résultats!$B$2:$AZ$251,H$2,FALSE)</f>
        <v>2240.3020000000001</v>
      </c>
      <c r="I26" s="99">
        <f>VLOOKUP($D26,Résultats!$B$2:$AZ$251,I$2,FALSE)</f>
        <v>1872.514715</v>
      </c>
      <c r="J26" s="51">
        <f>VLOOKUP($D26,Résultats!$B$2:$AZ$251,J$2,FALSE)</f>
        <v>1682.186995</v>
      </c>
      <c r="K26" s="51">
        <f>VLOOKUP($D26,Résultats!$B$2:$AZ$251,K$2,FALSE)</f>
        <v>1672.452172</v>
      </c>
      <c r="L26" s="51">
        <f>VLOOKUP($D26,Résultats!$B$2:$AZ$251,L$2,FALSE)</f>
        <v>1726.0237030000001</v>
      </c>
      <c r="M26" s="51">
        <f>VLOOKUP($D26,Résultats!$B$2:$AZ$251,M$2,FALSE)</f>
        <v>2274.1799080000001</v>
      </c>
      <c r="N26" s="51">
        <f>VLOOKUP($D26,Résultats!$B$2:$AZ$251,N$2,FALSE)</f>
        <v>2453.9043569999999</v>
      </c>
      <c r="O26" s="51">
        <f>VLOOKUP($D26,Résultats!$B$2:$AZ$251,O$2,FALSE)</f>
        <v>2015.640848</v>
      </c>
      <c r="P26" s="51">
        <f>VLOOKUP($D26,Résultats!$B$2:$AZ$251,P$2,FALSE)</f>
        <v>1843.0025840000001</v>
      </c>
      <c r="Q26" s="51">
        <f>VLOOKUP($D26,Résultats!$B$2:$AZ$251,Q$2,FALSE)</f>
        <v>1761.143673</v>
      </c>
      <c r="R26" s="51">
        <f>VLOOKUP($D26,Résultats!$B$2:$AZ$251,R$2,FALSE)</f>
        <v>1705.6668</v>
      </c>
      <c r="S26" s="51">
        <f>VLOOKUP($D26,Résultats!$B$2:$AZ$251,S$2,FALSE)</f>
        <v>1667.6370890000001</v>
      </c>
      <c r="T26" s="51">
        <f>VLOOKUP($D26,Résultats!$B$2:$AZ$251,T$2,FALSE)</f>
        <v>1630.1456029999999</v>
      </c>
      <c r="U26" s="51">
        <f>VLOOKUP($D26,Résultats!$B$2:$AZ$251,U$2,FALSE)</f>
        <v>1612.1294439999999</v>
      </c>
      <c r="V26" s="51">
        <f>VLOOKUP($D26,Résultats!$B$2:$AZ$251,V$2,FALSE)</f>
        <v>1599.480591</v>
      </c>
      <c r="W26" s="51">
        <f>VLOOKUP($D26,Résultats!$B$2:$AZ$251,W$2,FALSE)</f>
        <v>1587.7443720000001</v>
      </c>
      <c r="X26" s="51">
        <f>VLOOKUP($D26,Résultats!$B$2:$AZ$251,X$2,FALSE)</f>
        <v>1574.9224160000001</v>
      </c>
      <c r="Y26" s="51">
        <f>VLOOKUP($D26,Résultats!$B$2:$AZ$251,Y$2,FALSE)</f>
        <v>1607.864628</v>
      </c>
      <c r="Z26" s="51">
        <f>VLOOKUP($D26,Résultats!$B$2:$AZ$251,Z$2,FALSE)</f>
        <v>1620.896027</v>
      </c>
      <c r="AA26" s="51">
        <f>VLOOKUP($D26,Résultats!$B$2:$AZ$251,AA$2,FALSE)</f>
        <v>1624.0822969999999</v>
      </c>
      <c r="AB26" s="51">
        <f>VLOOKUP($D26,Résultats!$B$2:$AZ$251,AB$2,FALSE)</f>
        <v>1622.2998709999999</v>
      </c>
      <c r="AC26" s="51">
        <f>VLOOKUP($D26,Résultats!$B$2:$AZ$251,AC$2,FALSE)</f>
        <v>1617.352216</v>
      </c>
      <c r="AD26" s="51">
        <f>VLOOKUP($D26,Résultats!$B$2:$AZ$251,AD$2,FALSE)</f>
        <v>1601.8563919999999</v>
      </c>
      <c r="AE26" s="51">
        <f>VLOOKUP($D26,Résultats!$B$2:$AZ$251,AE$2,FALSE)</f>
        <v>1585.952166</v>
      </c>
      <c r="AF26" s="51">
        <f>VLOOKUP($D26,Résultats!$B$2:$AZ$251,AF$2,FALSE)</f>
        <v>1571.754066</v>
      </c>
      <c r="AG26" s="51">
        <f>VLOOKUP($D26,Résultats!$B$2:$AZ$251,AG$2,FALSE)</f>
        <v>1558.1436940000001</v>
      </c>
      <c r="AH26" s="51">
        <f>VLOOKUP($D26,Résultats!$B$2:$AZ$251,AH$2,FALSE)</f>
        <v>1598.7109579999999</v>
      </c>
      <c r="AI26" s="51">
        <f>VLOOKUP($D26,Résultats!$B$2:$AZ$251,AI$2,FALSE)</f>
        <v>1600.772702</v>
      </c>
      <c r="AJ26" s="51">
        <f>VLOOKUP($D26,Résultats!$B$2:$AZ$251,AJ$2,FALSE)</f>
        <v>1595.4838520000001</v>
      </c>
      <c r="AK26" s="51">
        <f>VLOOKUP($D26,Résultats!$B$2:$AZ$251,AK$2,FALSE)</f>
        <v>1586.6499739999999</v>
      </c>
      <c r="AL26" s="51">
        <f>VLOOKUP($D26,Résultats!$B$2:$AZ$251,AL$2,FALSE)</f>
        <v>1575.432182</v>
      </c>
      <c r="AM26" s="100">
        <f>VLOOKUP($D26,Résultats!$B$2:$AZ$251,AM$2,FALSE)</f>
        <v>1539.5957780000001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2.1814515330000002</v>
      </c>
      <c r="F27" s="53">
        <f>VLOOKUP($D27,Résultats!$B$2:$AZ$251,F$2,FALSE)</f>
        <v>44.357182160000001</v>
      </c>
      <c r="G27" s="53">
        <f>VLOOKUP($D27,Résultats!$B$2:$AZ$251,G$2,FALSE)</f>
        <v>107.2252111</v>
      </c>
      <c r="H27" s="53">
        <f>VLOOKUP($D27,Résultats!$B$2:$AZ$251,H$2,FALSE)</f>
        <v>138.14774120000001</v>
      </c>
      <c r="I27" s="53">
        <f>VLOOKUP($D27,Résultats!$B$2:$AZ$251,I$2,FALSE)</f>
        <v>144.94324359999999</v>
      </c>
      <c r="J27" s="53">
        <f>VLOOKUP($D27,Résultats!$B$2:$AZ$251,J$2,FALSE)</f>
        <v>161.5843261</v>
      </c>
      <c r="K27" s="53">
        <f>VLOOKUP($D27,Résultats!$B$2:$AZ$251,K$2,FALSE)</f>
        <v>196.94140239999999</v>
      </c>
      <c r="L27" s="53">
        <f>VLOOKUP($D27,Résultats!$B$2:$AZ$251,L$2,FALSE)</f>
        <v>245.82117410000001</v>
      </c>
      <c r="M27" s="53">
        <f>VLOOKUP($D27,Résultats!$B$2:$AZ$251,M$2,FALSE)</f>
        <v>386.22323369999998</v>
      </c>
      <c r="N27" s="53">
        <f>VLOOKUP($D27,Résultats!$B$2:$AZ$251,N$2,FALSE)</f>
        <v>489.47650390000001</v>
      </c>
      <c r="O27" s="53">
        <f>VLOOKUP($D27,Résultats!$B$2:$AZ$251,O$2,FALSE)</f>
        <v>493.23719249999999</v>
      </c>
      <c r="P27" s="53">
        <f>VLOOKUP($D27,Résultats!$B$2:$AZ$251,P$2,FALSE)</f>
        <v>588.09345210000004</v>
      </c>
      <c r="Q27" s="53">
        <f>VLOOKUP($D27,Résultats!$B$2:$AZ$251,Q$2,FALSE)</f>
        <v>754.00476949999995</v>
      </c>
      <c r="R27" s="53">
        <f>VLOOKUP($D27,Résultats!$B$2:$AZ$251,R$2,FALSE)</f>
        <v>939.6258368</v>
      </c>
      <c r="S27" s="53">
        <f>VLOOKUP($D27,Résultats!$B$2:$AZ$251,S$2,FALSE)</f>
        <v>1125.408312</v>
      </c>
      <c r="T27" s="53">
        <f>VLOOKUP($D27,Résultats!$B$2:$AZ$251,T$2,FALSE)</f>
        <v>1279.2656770000001</v>
      </c>
      <c r="U27" s="53">
        <f>VLOOKUP($D27,Résultats!$B$2:$AZ$251,U$2,FALSE)</f>
        <v>1401.4868349999999</v>
      </c>
      <c r="V27" s="53">
        <f>VLOOKUP($D27,Résultats!$B$2:$AZ$251,V$2,FALSE)</f>
        <v>1481.455614</v>
      </c>
      <c r="W27" s="53">
        <f>VLOOKUP($D27,Résultats!$B$2:$AZ$251,W$2,FALSE)</f>
        <v>1524.9106260000001</v>
      </c>
      <c r="X27" s="53">
        <f>VLOOKUP($D27,Résultats!$B$2:$AZ$251,X$2,FALSE)</f>
        <v>1542.5615749999999</v>
      </c>
      <c r="Y27" s="53">
        <f>VLOOKUP($D27,Résultats!$B$2:$AZ$251,Y$2,FALSE)</f>
        <v>1591.0248879999999</v>
      </c>
      <c r="Z27" s="53">
        <f>VLOOKUP($D27,Résultats!$B$2:$AZ$251,Z$2,FALSE)</f>
        <v>1612.328428</v>
      </c>
      <c r="AA27" s="53">
        <f>VLOOKUP($D27,Résultats!$B$2:$AZ$251,AA$2,FALSE)</f>
        <v>1619.7720939999999</v>
      </c>
      <c r="AB27" s="53">
        <f>VLOOKUP($D27,Résultats!$B$2:$AZ$251,AB$2,FALSE)</f>
        <v>1620.1437559999999</v>
      </c>
      <c r="AC27" s="53">
        <f>VLOOKUP($D27,Résultats!$B$2:$AZ$251,AC$2,FALSE)</f>
        <v>1616.2771700000001</v>
      </c>
      <c r="AD27" s="53">
        <f>VLOOKUP($D27,Résultats!$B$2:$AZ$251,AD$2,FALSE)</f>
        <v>1601.324239</v>
      </c>
      <c r="AE27" s="53">
        <f>VLOOKUP($D27,Résultats!$B$2:$AZ$251,AE$2,FALSE)</f>
        <v>1585.6889329999999</v>
      </c>
      <c r="AF27" s="53">
        <f>VLOOKUP($D27,Résultats!$B$2:$AZ$251,AF$2,FALSE)</f>
        <v>1571.6237510000001</v>
      </c>
      <c r="AG27" s="53">
        <f>VLOOKUP($D27,Résultats!$B$2:$AZ$251,AG$2,FALSE)</f>
        <v>1558.0791690000001</v>
      </c>
      <c r="AH27" s="53">
        <f>VLOOKUP($D27,Résultats!$B$2:$AZ$251,AH$2,FALSE)</f>
        <v>1598.6778899999999</v>
      </c>
      <c r="AI27" s="53">
        <f>VLOOKUP($D27,Résultats!$B$2:$AZ$251,AI$2,FALSE)</f>
        <v>1600.756165</v>
      </c>
      <c r="AJ27" s="53">
        <f>VLOOKUP($D27,Résultats!$B$2:$AZ$251,AJ$2,FALSE)</f>
        <v>1595.4756199999999</v>
      </c>
      <c r="AK27" s="53">
        <f>VLOOKUP($D27,Résultats!$B$2:$AZ$251,AK$2,FALSE)</f>
        <v>1586.645886</v>
      </c>
      <c r="AL27" s="53">
        <f>VLOOKUP($D27,Résultats!$B$2:$AZ$251,AL$2,FALSE)</f>
        <v>1575.430155</v>
      </c>
      <c r="AM27" s="213">
        <f>VLOOKUP($D27,Résultats!$B$2:$AZ$251,AM$2,FALSE)</f>
        <v>1539.594789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6.4968774199999999E-3</v>
      </c>
      <c r="F28" s="25">
        <f>VLOOKUP($D28,Résultats!$B$2:$AZ$251,F$2,FALSE)</f>
        <v>0.77700234800000001</v>
      </c>
      <c r="G28" s="25">
        <f>VLOOKUP($D28,Résultats!$B$2:$AZ$251,G$2,FALSE)</f>
        <v>1.476323399</v>
      </c>
      <c r="H28" s="25">
        <f>VLOOKUP($D28,Résultats!$B$2:$AZ$251,H$2,FALSE)</f>
        <v>2.1404573349999998</v>
      </c>
      <c r="I28" s="25">
        <f>VLOOKUP($D28,Résultats!$B$2:$AZ$251,I$2,FALSE)</f>
        <v>2.4932406729999999</v>
      </c>
      <c r="J28" s="25">
        <f>VLOOKUP($D28,Résultats!$B$2:$AZ$251,J$2,FALSE)</f>
        <v>3.0862470310000001</v>
      </c>
      <c r="K28" s="25">
        <f>VLOOKUP($D28,Résultats!$B$2:$AZ$251,K$2,FALSE)</f>
        <v>6.087694312</v>
      </c>
      <c r="L28" s="25">
        <f>VLOOKUP($D28,Résultats!$B$2:$AZ$251,L$2,FALSE)</f>
        <v>9.5340527099999903</v>
      </c>
      <c r="M28" s="25">
        <f>VLOOKUP($D28,Résultats!$B$2:$AZ$251,M$2,FALSE)</f>
        <v>15.925668419999999</v>
      </c>
      <c r="N28" s="25">
        <f>VLOOKUP($D28,Résultats!$B$2:$AZ$251,N$2,FALSE)</f>
        <v>21.392471059999998</v>
      </c>
      <c r="O28" s="25">
        <f>VLOOKUP($D28,Résultats!$B$2:$AZ$251,O$2,FALSE)</f>
        <v>22.966623999999999</v>
      </c>
      <c r="P28" s="25">
        <f>VLOOKUP($D28,Résultats!$B$2:$AZ$251,P$2,FALSE)</f>
        <v>29.104562179999999</v>
      </c>
      <c r="Q28" s="25">
        <f>VLOOKUP($D28,Résultats!$B$2:$AZ$251,Q$2,FALSE)</f>
        <v>39.53887701</v>
      </c>
      <c r="R28" s="25">
        <f>VLOOKUP($D28,Résultats!$B$2:$AZ$251,R$2,FALSE)</f>
        <v>52.058050039999998</v>
      </c>
      <c r="S28" s="25">
        <f>VLOOKUP($D28,Résultats!$B$2:$AZ$251,S$2,FALSE)</f>
        <v>65.694287810000006</v>
      </c>
      <c r="T28" s="25">
        <f>VLOOKUP($D28,Résultats!$B$2:$AZ$251,T$2,FALSE)</f>
        <v>78.481721730000004</v>
      </c>
      <c r="U28" s="25">
        <f>VLOOKUP($D28,Résultats!$B$2:$AZ$251,U$2,FALSE)</f>
        <v>90.168479149999996</v>
      </c>
      <c r="V28" s="25">
        <f>VLOOKUP($D28,Résultats!$B$2:$AZ$251,V$2,FALSE)</f>
        <v>99.759056990000005</v>
      </c>
      <c r="W28" s="25">
        <f>VLOOKUP($D28,Résultats!$B$2:$AZ$251,W$2,FALSE)</f>
        <v>107.2776525</v>
      </c>
      <c r="X28" s="25">
        <f>VLOOKUP($D28,Résultats!$B$2:$AZ$251,X$2,FALSE)</f>
        <v>113.1737984</v>
      </c>
      <c r="Y28" s="25">
        <f>VLOOKUP($D28,Résultats!$B$2:$AZ$251,Y$2,FALSE)</f>
        <v>121.54253869999999</v>
      </c>
      <c r="Z28" s="25">
        <f>VLOOKUP($D28,Résultats!$B$2:$AZ$251,Z$2,FALSE)</f>
        <v>128.0372954</v>
      </c>
      <c r="AA28" s="25">
        <f>VLOOKUP($D28,Résultats!$B$2:$AZ$251,AA$2,FALSE)</f>
        <v>133.52379500000001</v>
      </c>
      <c r="AB28" s="25">
        <f>VLOOKUP($D28,Résultats!$B$2:$AZ$251,AB$2,FALSE)</f>
        <v>138.46935360000001</v>
      </c>
      <c r="AC28" s="25">
        <f>VLOOKUP($D28,Résultats!$B$2:$AZ$251,AC$2,FALSE)</f>
        <v>143.07589870000001</v>
      </c>
      <c r="AD28" s="25">
        <f>VLOOKUP($D28,Résultats!$B$2:$AZ$251,AD$2,FALSE)</f>
        <v>145.8318884</v>
      </c>
      <c r="AE28" s="25">
        <f>VLOOKUP($D28,Résultats!$B$2:$AZ$251,AE$2,FALSE)</f>
        <v>148.4757754</v>
      </c>
      <c r="AF28" s="25">
        <f>VLOOKUP($D28,Résultats!$B$2:$AZ$251,AF$2,FALSE)</f>
        <v>151.2302425</v>
      </c>
      <c r="AG28" s="25">
        <f>VLOOKUP($D28,Résultats!$B$2:$AZ$251,AG$2,FALSE)</f>
        <v>154.01298990000001</v>
      </c>
      <c r="AH28" s="25">
        <f>VLOOKUP($D28,Résultats!$B$2:$AZ$251,AH$2,FALSE)</f>
        <v>176.59338930000001</v>
      </c>
      <c r="AI28" s="25">
        <f>VLOOKUP($D28,Résultats!$B$2:$AZ$251,AI$2,FALSE)</f>
        <v>181.3174918</v>
      </c>
      <c r="AJ28" s="25">
        <f>VLOOKUP($D28,Résultats!$B$2:$AZ$251,AJ$2,FALSE)</f>
        <v>185.26561359999999</v>
      </c>
      <c r="AK28" s="25">
        <f>VLOOKUP($D28,Résultats!$B$2:$AZ$251,AK$2,FALSE)</f>
        <v>188.8313229</v>
      </c>
      <c r="AL28" s="25">
        <f>VLOOKUP($D28,Résultats!$B$2:$AZ$251,AL$2,FALSE)</f>
        <v>192.12842119999999</v>
      </c>
      <c r="AM28" s="102">
        <f>VLOOKUP($D28,Résultats!$B$2:$AZ$251,AM$2,FALSE)</f>
        <v>192.386368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1.4892842099999999E-2</v>
      </c>
      <c r="F29" s="25">
        <f>VLOOKUP($D29,Résultats!$B$2:$AZ$251,F$2,FALSE)</f>
        <v>0.73297229620000004</v>
      </c>
      <c r="G29" s="25">
        <f>VLOOKUP($D29,Résultats!$B$2:$AZ$251,G$2,FALSE)</f>
        <v>1.5097505010000001</v>
      </c>
      <c r="H29" s="25">
        <f>VLOOKUP($D29,Résultats!$B$2:$AZ$251,H$2,FALSE)</f>
        <v>2.1012064050000001</v>
      </c>
      <c r="I29" s="25">
        <f>VLOOKUP($D29,Résultats!$B$2:$AZ$251,I$2,FALSE)</f>
        <v>2.3654823469999999</v>
      </c>
      <c r="J29" s="25">
        <f>VLOOKUP($D29,Résultats!$B$2:$AZ$251,J$2,FALSE)</f>
        <v>2.8350540209999999</v>
      </c>
      <c r="K29" s="25">
        <f>VLOOKUP($D29,Résultats!$B$2:$AZ$251,K$2,FALSE)</f>
        <v>4.9135961259999998</v>
      </c>
      <c r="L29" s="25">
        <f>VLOOKUP($D29,Résultats!$B$2:$AZ$251,L$2,FALSE)</f>
        <v>7.293149476</v>
      </c>
      <c r="M29" s="25">
        <f>VLOOKUP($D29,Résultats!$B$2:$AZ$251,M$2,FALSE)</f>
        <v>12.01172854</v>
      </c>
      <c r="N29" s="25">
        <f>VLOOKUP($D29,Résultats!$B$2:$AZ$251,N$2,FALSE)</f>
        <v>15.921067430000001</v>
      </c>
      <c r="O29" s="25">
        <f>VLOOKUP($D29,Résultats!$B$2:$AZ$251,O$2,FALSE)</f>
        <v>16.846238020000001</v>
      </c>
      <c r="P29" s="25">
        <f>VLOOKUP($D29,Résultats!$B$2:$AZ$251,P$2,FALSE)</f>
        <v>21.051377689999999</v>
      </c>
      <c r="Q29" s="25">
        <f>VLOOKUP($D29,Résultats!$B$2:$AZ$251,Q$2,FALSE)</f>
        <v>28.217894810000001</v>
      </c>
      <c r="R29" s="25">
        <f>VLOOKUP($D29,Résultats!$B$2:$AZ$251,R$2,FALSE)</f>
        <v>36.677651009999998</v>
      </c>
      <c r="S29" s="25">
        <f>VLOOKUP($D29,Résultats!$B$2:$AZ$251,S$2,FALSE)</f>
        <v>45.715552440000003</v>
      </c>
      <c r="T29" s="25">
        <f>VLOOKUP($D29,Résultats!$B$2:$AZ$251,T$2,FALSE)</f>
        <v>53.964203130000001</v>
      </c>
      <c r="U29" s="25">
        <f>VLOOKUP($D29,Résultats!$B$2:$AZ$251,U$2,FALSE)</f>
        <v>61.28124467</v>
      </c>
      <c r="V29" s="25">
        <f>VLOOKUP($D29,Résultats!$B$2:$AZ$251,V$2,FALSE)</f>
        <v>67.030862020000001</v>
      </c>
      <c r="W29" s="25">
        <f>VLOOKUP($D29,Résultats!$B$2:$AZ$251,W$2,FALSE)</f>
        <v>71.281735049999995</v>
      </c>
      <c r="X29" s="25">
        <f>VLOOKUP($D29,Résultats!$B$2:$AZ$251,X$2,FALSE)</f>
        <v>74.378891139999894</v>
      </c>
      <c r="Y29" s="25">
        <f>VLOOKUP($D29,Résultats!$B$2:$AZ$251,Y$2,FALSE)</f>
        <v>79.020082410000001</v>
      </c>
      <c r="Z29" s="25">
        <f>VLOOKUP($D29,Résultats!$B$2:$AZ$251,Z$2,FALSE)</f>
        <v>82.362768369999998</v>
      </c>
      <c r="AA29" s="25">
        <f>VLOOKUP($D29,Résultats!$B$2:$AZ$251,AA$2,FALSE)</f>
        <v>84.994791730000003</v>
      </c>
      <c r="AB29" s="25">
        <f>VLOOKUP($D29,Résultats!$B$2:$AZ$251,AB$2,FALSE)</f>
        <v>87.228729689999994</v>
      </c>
      <c r="AC29" s="25">
        <f>VLOOKUP($D29,Résultats!$B$2:$AZ$251,AC$2,FALSE)</f>
        <v>89.198169870000001</v>
      </c>
      <c r="AD29" s="25">
        <f>VLOOKUP($D29,Résultats!$B$2:$AZ$251,AD$2,FALSE)</f>
        <v>90.136871690000007</v>
      </c>
      <c r="AE29" s="25">
        <f>VLOOKUP($D29,Résultats!$B$2:$AZ$251,AE$2,FALSE)</f>
        <v>90.983259340000004</v>
      </c>
      <c r="AF29" s="25">
        <f>VLOOKUP($D29,Résultats!$B$2:$AZ$251,AF$2,FALSE)</f>
        <v>91.871714139999995</v>
      </c>
      <c r="AG29" s="25">
        <f>VLOOKUP($D29,Résultats!$B$2:$AZ$251,AG$2,FALSE)</f>
        <v>92.748538019999998</v>
      </c>
      <c r="AH29" s="25">
        <f>VLOOKUP($D29,Résultats!$B$2:$AZ$251,AH$2,FALSE)</f>
        <v>102.3401995</v>
      </c>
      <c r="AI29" s="25">
        <f>VLOOKUP($D29,Résultats!$B$2:$AZ$251,AI$2,FALSE)</f>
        <v>104.11079909999999</v>
      </c>
      <c r="AJ29" s="25">
        <f>VLOOKUP($D29,Résultats!$B$2:$AZ$251,AJ$2,FALSE)</f>
        <v>105.3846561</v>
      </c>
      <c r="AK29" s="25">
        <f>VLOOKUP($D29,Résultats!$B$2:$AZ$251,AK$2,FALSE)</f>
        <v>106.39471949999999</v>
      </c>
      <c r="AL29" s="25">
        <f>VLOOKUP($D29,Résultats!$B$2:$AZ$251,AL$2,FALSE)</f>
        <v>107.20935780000001</v>
      </c>
      <c r="AM29" s="102">
        <f>VLOOKUP($D29,Résultats!$B$2:$AZ$251,AM$2,FALSE)</f>
        <v>106.2948608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6.0970695800000002E-2</v>
      </c>
      <c r="F30" s="25">
        <f>VLOOKUP($D30,Résultats!$B$2:$AZ$251,F$2,FALSE)</f>
        <v>1.3966499729999999</v>
      </c>
      <c r="G30" s="25">
        <f>VLOOKUP($D30,Résultats!$B$2:$AZ$251,G$2,FALSE)</f>
        <v>3.290990045</v>
      </c>
      <c r="H30" s="25">
        <f>VLOOKUP($D30,Résultats!$B$2:$AZ$251,H$2,FALSE)</f>
        <v>4.2916947179999996</v>
      </c>
      <c r="I30" s="25">
        <f>VLOOKUP($D30,Résultats!$B$2:$AZ$251,I$2,FALSE)</f>
        <v>4.5544259440000001</v>
      </c>
      <c r="J30" s="25">
        <f>VLOOKUP($D30,Résultats!$B$2:$AZ$251,J$2,FALSE)</f>
        <v>5.1387306500000003</v>
      </c>
      <c r="K30" s="25">
        <f>VLOOKUP($D30,Résultats!$B$2:$AZ$251,K$2,FALSE)</f>
        <v>6.6539214160000002</v>
      </c>
      <c r="L30" s="25">
        <f>VLOOKUP($D30,Résultats!$B$2:$AZ$251,L$2,FALSE)</f>
        <v>8.5404182249999998</v>
      </c>
      <c r="M30" s="25">
        <f>VLOOKUP($D30,Résultats!$B$2:$AZ$251,M$2,FALSE)</f>
        <v>13.51006945</v>
      </c>
      <c r="N30" s="25">
        <f>VLOOKUP($D30,Résultats!$B$2:$AZ$251,N$2,FALSE)</f>
        <v>17.225031990000002</v>
      </c>
      <c r="O30" s="25">
        <f>VLOOKUP($D30,Résultats!$B$2:$AZ$251,O$2,FALSE)</f>
        <v>17.45991136</v>
      </c>
      <c r="P30" s="25">
        <f>VLOOKUP($D30,Résultats!$B$2:$AZ$251,P$2,FALSE)</f>
        <v>20.919432799999999</v>
      </c>
      <c r="Q30" s="25">
        <f>VLOOKUP($D30,Résultats!$B$2:$AZ$251,Q$2,FALSE)</f>
        <v>26.92197444</v>
      </c>
      <c r="R30" s="25">
        <f>VLOOKUP($D30,Résultats!$B$2:$AZ$251,R$2,FALSE)</f>
        <v>33.63752083</v>
      </c>
      <c r="S30" s="25">
        <f>VLOOKUP($D30,Résultats!$B$2:$AZ$251,S$2,FALSE)</f>
        <v>40.347843400000002</v>
      </c>
      <c r="T30" s="25">
        <f>VLOOKUP($D30,Résultats!$B$2:$AZ$251,T$2,FALSE)</f>
        <v>45.879634240000001</v>
      </c>
      <c r="U30" s="25">
        <f>VLOOKUP($D30,Résultats!$B$2:$AZ$251,U$2,FALSE)</f>
        <v>50.223366609999999</v>
      </c>
      <c r="V30" s="25">
        <f>VLOOKUP($D30,Résultats!$B$2:$AZ$251,V$2,FALSE)</f>
        <v>52.986978829999998</v>
      </c>
      <c r="W30" s="25">
        <f>VLOOKUP($D30,Résultats!$B$2:$AZ$251,W$2,FALSE)</f>
        <v>54.374089050000002</v>
      </c>
      <c r="X30" s="25">
        <f>VLOOKUP($D30,Résultats!$B$2:$AZ$251,X$2,FALSE)</f>
        <v>54.772189699999998</v>
      </c>
      <c r="Y30" s="25">
        <f>VLOOKUP($D30,Résultats!$B$2:$AZ$251,Y$2,FALSE)</f>
        <v>56.190513719999998</v>
      </c>
      <c r="Z30" s="25">
        <f>VLOOKUP($D30,Résultats!$B$2:$AZ$251,Z$2,FALSE)</f>
        <v>56.573875170000001</v>
      </c>
      <c r="AA30" s="25">
        <f>VLOOKUP($D30,Résultats!$B$2:$AZ$251,AA$2,FALSE)</f>
        <v>56.401402089999998</v>
      </c>
      <c r="AB30" s="25">
        <f>VLOOKUP($D30,Résultats!$B$2:$AZ$251,AB$2,FALSE)</f>
        <v>55.917051290000003</v>
      </c>
      <c r="AC30" s="25">
        <f>VLOOKUP($D30,Résultats!$B$2:$AZ$251,AC$2,FALSE)</f>
        <v>55.222630469999999</v>
      </c>
      <c r="AD30" s="25">
        <f>VLOOKUP($D30,Résultats!$B$2:$AZ$251,AD$2,FALSE)</f>
        <v>54.202265169999997</v>
      </c>
      <c r="AE30" s="25">
        <f>VLOOKUP($D30,Résultats!$B$2:$AZ$251,AE$2,FALSE)</f>
        <v>53.123958539999997</v>
      </c>
      <c r="AF30" s="25">
        <f>VLOOKUP($D30,Résultats!$B$2:$AZ$251,AF$2,FALSE)</f>
        <v>52.062396829999997</v>
      </c>
      <c r="AG30" s="25">
        <f>VLOOKUP($D30,Résultats!$B$2:$AZ$251,AG$2,FALSE)</f>
        <v>50.98058752</v>
      </c>
      <c r="AH30" s="25">
        <f>VLOOKUP($D30,Résultats!$B$2:$AZ$251,AH$2,FALSE)</f>
        <v>48.947398290000002</v>
      </c>
      <c r="AI30" s="25">
        <f>VLOOKUP($D30,Résultats!$B$2:$AZ$251,AI$2,FALSE)</f>
        <v>48.083492509999999</v>
      </c>
      <c r="AJ30" s="25">
        <f>VLOOKUP($D30,Résultats!$B$2:$AZ$251,AJ$2,FALSE)</f>
        <v>46.943558359999997</v>
      </c>
      <c r="AK30" s="25">
        <f>VLOOKUP($D30,Résultats!$B$2:$AZ$251,AK$2,FALSE)</f>
        <v>45.649636260000001</v>
      </c>
      <c r="AL30" s="25">
        <f>VLOOKUP($D30,Résultats!$B$2:$AZ$251,AL$2,FALSE)</f>
        <v>44.24047848</v>
      </c>
      <c r="AM30" s="102">
        <f>VLOOKUP($D30,Résultats!$B$2:$AZ$251,AM$2,FALSE)</f>
        <v>42.105774449999998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1.4323115909999999</v>
      </c>
      <c r="F31" s="25">
        <f>VLOOKUP($D31,Résultats!$B$2:$AZ$251,F$2,FALSE)</f>
        <v>28.894378629999999</v>
      </c>
      <c r="G31" s="25">
        <f>VLOOKUP($D31,Résultats!$B$2:$AZ$251,G$2,FALSE)</f>
        <v>70.058586210000001</v>
      </c>
      <c r="H31" s="25">
        <f>VLOOKUP($D31,Résultats!$B$2:$AZ$251,H$2,FALSE)</f>
        <v>90.137484990000004</v>
      </c>
      <c r="I31" s="25">
        <f>VLOOKUP($D31,Résultats!$B$2:$AZ$251,I$2,FALSE)</f>
        <v>94.440621109999995</v>
      </c>
      <c r="J31" s="25">
        <f>VLOOKUP($D31,Résultats!$B$2:$AZ$251,J$2,FALSE)</f>
        <v>105.120459</v>
      </c>
      <c r="K31" s="25">
        <f>VLOOKUP($D31,Résultats!$B$2:$AZ$251,K$2,FALSE)</f>
        <v>126.86165889999999</v>
      </c>
      <c r="L31" s="25">
        <f>VLOOKUP($D31,Résultats!$B$2:$AZ$251,L$2,FALSE)</f>
        <v>157.27356380000001</v>
      </c>
      <c r="M31" s="25">
        <f>VLOOKUP($D31,Résultats!$B$2:$AZ$251,M$2,FALSE)</f>
        <v>246.5704576</v>
      </c>
      <c r="N31" s="25">
        <f>VLOOKUP($D31,Résultats!$B$2:$AZ$251,N$2,FALSE)</f>
        <v>311.80761669999998</v>
      </c>
      <c r="O31" s="25">
        <f>VLOOKUP($D31,Résultats!$B$2:$AZ$251,O$2,FALSE)</f>
        <v>313.40562549999999</v>
      </c>
      <c r="P31" s="25">
        <f>VLOOKUP($D31,Résultats!$B$2:$AZ$251,P$2,FALSE)</f>
        <v>372.69986990000001</v>
      </c>
      <c r="Q31" s="25">
        <f>VLOOKUP($D31,Résultats!$B$2:$AZ$251,Q$2,FALSE)</f>
        <v>476.57669379999999</v>
      </c>
      <c r="R31" s="25">
        <f>VLOOKUP($D31,Résultats!$B$2:$AZ$251,R$2,FALSE)</f>
        <v>592.30608629999995</v>
      </c>
      <c r="S31" s="25">
        <f>VLOOKUP($D31,Résultats!$B$2:$AZ$251,S$2,FALSE)</f>
        <v>707.49710540000001</v>
      </c>
      <c r="T31" s="25">
        <f>VLOOKUP($D31,Résultats!$B$2:$AZ$251,T$2,FALSE)</f>
        <v>802.02974549999999</v>
      </c>
      <c r="U31" s="25">
        <f>VLOOKUP($D31,Résultats!$B$2:$AZ$251,U$2,FALSE)</f>
        <v>876.23914990000003</v>
      </c>
      <c r="V31" s="25">
        <f>VLOOKUP($D31,Résultats!$B$2:$AZ$251,V$2,FALSE)</f>
        <v>923.66770459999998</v>
      </c>
      <c r="W31" s="25">
        <f>VLOOKUP($D31,Résultats!$B$2:$AZ$251,W$2,FALSE)</f>
        <v>948.10289650000004</v>
      </c>
      <c r="X31" s="25">
        <f>VLOOKUP($D31,Résultats!$B$2:$AZ$251,X$2,FALSE)</f>
        <v>956.3799262</v>
      </c>
      <c r="Y31" s="25">
        <f>VLOOKUP($D31,Résultats!$B$2:$AZ$251,Y$2,FALSE)</f>
        <v>983.6354887</v>
      </c>
      <c r="Z31" s="25">
        <f>VLOOKUP($D31,Résultats!$B$2:$AZ$251,Z$2,FALSE)</f>
        <v>993.98213580000004</v>
      </c>
      <c r="AA31" s="25">
        <f>VLOOKUP($D31,Résultats!$B$2:$AZ$251,AA$2,FALSE)</f>
        <v>995.73048029999995</v>
      </c>
      <c r="AB31" s="25">
        <f>VLOOKUP($D31,Résultats!$B$2:$AZ$251,AB$2,FALSE)</f>
        <v>993.1076789</v>
      </c>
      <c r="AC31" s="25">
        <f>VLOOKUP($D31,Résultats!$B$2:$AZ$251,AC$2,FALSE)</f>
        <v>987.87500379999994</v>
      </c>
      <c r="AD31" s="25">
        <f>VLOOKUP($D31,Résultats!$B$2:$AZ$251,AD$2,FALSE)</f>
        <v>976.37204450000002</v>
      </c>
      <c r="AE31" s="25">
        <f>VLOOKUP($D31,Résultats!$B$2:$AZ$251,AE$2,FALSE)</f>
        <v>964.4840825</v>
      </c>
      <c r="AF31" s="25">
        <f>VLOOKUP($D31,Résultats!$B$2:$AZ$251,AF$2,FALSE)</f>
        <v>953.57482230000005</v>
      </c>
      <c r="AG31" s="25">
        <f>VLOOKUP($D31,Résultats!$B$2:$AZ$251,AG$2,FALSE)</f>
        <v>942.99712810000005</v>
      </c>
      <c r="AH31" s="25">
        <f>VLOOKUP($D31,Résultats!$B$2:$AZ$251,AH$2,FALSE)</f>
        <v>956.89612369999998</v>
      </c>
      <c r="AI31" s="25">
        <f>VLOOKUP($D31,Résultats!$B$2:$AZ$251,AI$2,FALSE)</f>
        <v>955.57131389999995</v>
      </c>
      <c r="AJ31" s="25">
        <f>VLOOKUP($D31,Résultats!$B$2:$AZ$251,AJ$2,FALSE)</f>
        <v>949.82756600000005</v>
      </c>
      <c r="AK31" s="25">
        <f>VLOOKUP($D31,Résultats!$B$2:$AZ$251,AK$2,FALSE)</f>
        <v>941.96138150000002</v>
      </c>
      <c r="AL31" s="25">
        <f>VLOOKUP($D31,Résultats!$B$2:$AZ$251,AL$2,FALSE)</f>
        <v>932.67801359999999</v>
      </c>
      <c r="AM31" s="102">
        <f>VLOOKUP($D31,Résultats!$B$2:$AZ$251,AM$2,FALSE)</f>
        <v>908.84892769999999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0.56452867159999998</v>
      </c>
      <c r="F32" s="25">
        <f>VLOOKUP($D32,Résultats!$B$2:$AZ$251,F$2,FALSE)</f>
        <v>11.037901700000001</v>
      </c>
      <c r="G32" s="25">
        <f>VLOOKUP($D32,Résultats!$B$2:$AZ$251,G$2,FALSE)</f>
        <v>26.984386010000001</v>
      </c>
      <c r="H32" s="25">
        <f>VLOOKUP($D32,Résultats!$B$2:$AZ$251,H$2,FALSE)</f>
        <v>34.587213920000003</v>
      </c>
      <c r="I32" s="25">
        <f>VLOOKUP($D32,Résultats!$B$2:$AZ$251,I$2,FALSE)</f>
        <v>36.102306159999998</v>
      </c>
      <c r="J32" s="25">
        <f>VLOOKUP($D32,Résultats!$B$2:$AZ$251,J$2,FALSE)</f>
        <v>40.016145250000001</v>
      </c>
      <c r="K32" s="25">
        <f>VLOOKUP($D32,Résultats!$B$2:$AZ$251,K$2,FALSE)</f>
        <v>47.018425379999996</v>
      </c>
      <c r="L32" s="25">
        <f>VLOOKUP($D32,Résultats!$B$2:$AZ$251,L$2,FALSE)</f>
        <v>57.236989039999997</v>
      </c>
      <c r="M32" s="25">
        <f>VLOOKUP($D32,Résultats!$B$2:$AZ$251,M$2,FALSE)</f>
        <v>89.223405270000001</v>
      </c>
      <c r="N32" s="25">
        <f>VLOOKUP($D32,Résultats!$B$2:$AZ$251,N$2,FALSE)</f>
        <v>112.17947700000001</v>
      </c>
      <c r="O32" s="25">
        <f>VLOOKUP($D32,Résultats!$B$2:$AZ$251,O$2,FALSE)</f>
        <v>112.0009505</v>
      </c>
      <c r="P32" s="25">
        <f>VLOOKUP($D32,Résultats!$B$2:$AZ$251,P$2,FALSE)</f>
        <v>132.27812460000001</v>
      </c>
      <c r="Q32" s="25">
        <f>VLOOKUP($D32,Résultats!$B$2:$AZ$251,Q$2,FALSE)</f>
        <v>167.97741429999999</v>
      </c>
      <c r="R32" s="25">
        <f>VLOOKUP($D32,Résultats!$B$2:$AZ$251,R$2,FALSE)</f>
        <v>207.31875350000001</v>
      </c>
      <c r="S32" s="25">
        <f>VLOOKUP($D32,Résultats!$B$2:$AZ$251,S$2,FALSE)</f>
        <v>245.9172102</v>
      </c>
      <c r="T32" s="25">
        <f>VLOOKUP($D32,Résultats!$B$2:$AZ$251,T$2,FALSE)</f>
        <v>276.84014989999997</v>
      </c>
      <c r="U32" s="25">
        <f>VLOOKUP($D32,Résultats!$B$2:$AZ$251,U$2,FALSE)</f>
        <v>300.35319390000001</v>
      </c>
      <c r="V32" s="25">
        <f>VLOOKUP($D32,Résultats!$B$2:$AZ$251,V$2,FALSE)</f>
        <v>314.41089419999997</v>
      </c>
      <c r="W32" s="25">
        <f>VLOOKUP($D32,Résultats!$B$2:$AZ$251,W$2,FALSE)</f>
        <v>320.49071379999998</v>
      </c>
      <c r="X32" s="25">
        <f>VLOOKUP($D32,Résultats!$B$2:$AZ$251,X$2,FALSE)</f>
        <v>321.05754969999998</v>
      </c>
      <c r="Y32" s="25">
        <f>VLOOKUP($D32,Résultats!$B$2:$AZ$251,Y$2,FALSE)</f>
        <v>327.94015100000001</v>
      </c>
      <c r="Z32" s="25">
        <f>VLOOKUP($D32,Résultats!$B$2:$AZ$251,Z$2,FALSE)</f>
        <v>329.13921929999998</v>
      </c>
      <c r="AA32" s="25">
        <f>VLOOKUP($D32,Résultats!$B$2:$AZ$251,AA$2,FALSE)</f>
        <v>327.4987218</v>
      </c>
      <c r="AB32" s="25">
        <f>VLOOKUP($D32,Résultats!$B$2:$AZ$251,AB$2,FALSE)</f>
        <v>324.45356149999998</v>
      </c>
      <c r="AC32" s="25">
        <f>VLOOKUP($D32,Résultats!$B$2:$AZ$251,AC$2,FALSE)</f>
        <v>320.59929240000002</v>
      </c>
      <c r="AD32" s="25">
        <f>VLOOKUP($D32,Résultats!$B$2:$AZ$251,AD$2,FALSE)</f>
        <v>315.13055980000001</v>
      </c>
      <c r="AE32" s="25">
        <f>VLOOKUP($D32,Résultats!$B$2:$AZ$251,AE$2,FALSE)</f>
        <v>309.59750350000002</v>
      </c>
      <c r="AF32" s="25">
        <f>VLOOKUP($D32,Résultats!$B$2:$AZ$251,AF$2,FALSE)</f>
        <v>304.43334110000001</v>
      </c>
      <c r="AG32" s="25">
        <f>VLOOKUP($D32,Résultats!$B$2:$AZ$251,AG$2,FALSE)</f>
        <v>299.4244966</v>
      </c>
      <c r="AH32" s="25">
        <f>VLOOKUP($D32,Résultats!$B$2:$AZ$251,AH$2,FALSE)</f>
        <v>296.91553210000001</v>
      </c>
      <c r="AI32" s="25">
        <f>VLOOKUP($D32,Résultats!$B$2:$AZ$251,AI$2,FALSE)</f>
        <v>294.9369284</v>
      </c>
      <c r="AJ32" s="25">
        <f>VLOOKUP($D32,Résultats!$B$2:$AZ$251,AJ$2,FALSE)</f>
        <v>291.62479949999999</v>
      </c>
      <c r="AK32" s="25">
        <f>VLOOKUP($D32,Résultats!$B$2:$AZ$251,AK$2,FALSE)</f>
        <v>287.70265119999999</v>
      </c>
      <c r="AL32" s="25">
        <f>VLOOKUP($D32,Résultats!$B$2:$AZ$251,AL$2,FALSE)</f>
        <v>283.39545939999999</v>
      </c>
      <c r="AM32" s="102">
        <f>VLOOKUP($D32,Résultats!$B$2:$AZ$251,AM$2,FALSE)</f>
        <v>274.73382930000002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7.6963009400000002E-3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9.4554554400000004E-2</v>
      </c>
      <c r="F34" s="55">
        <f>VLOOKUP($D34,Résultats!$B$2:$AZ$251,F$2,FALSE)</f>
        <v>1.5182772090000001</v>
      </c>
      <c r="G34" s="55">
        <f>VLOOKUP($D34,Résultats!$B$2:$AZ$251,G$2,FALSE)</f>
        <v>3.9051749729999998</v>
      </c>
      <c r="H34" s="55">
        <f>VLOOKUP($D34,Résultats!$B$2:$AZ$251,H$2,FALSE)</f>
        <v>4.8896838689999997</v>
      </c>
      <c r="I34" s="55">
        <f>VLOOKUP($D34,Résultats!$B$2:$AZ$251,I$2,FALSE)</f>
        <v>4.9871673799999998</v>
      </c>
      <c r="J34" s="55">
        <f>VLOOKUP($D34,Résultats!$B$2:$AZ$251,J$2,FALSE)</f>
        <v>5.3876901349999997</v>
      </c>
      <c r="K34" s="55">
        <f>VLOOKUP($D34,Résultats!$B$2:$AZ$251,K$2,FALSE)</f>
        <v>5.406106222</v>
      </c>
      <c r="L34" s="55">
        <f>VLOOKUP($D34,Résultats!$B$2:$AZ$251,L$2,FALSE)</f>
        <v>5.9430008140000004</v>
      </c>
      <c r="M34" s="55">
        <f>VLOOKUP($D34,Résultats!$B$2:$AZ$251,M$2,FALSE)</f>
        <v>8.981904492</v>
      </c>
      <c r="N34" s="55">
        <f>VLOOKUP($D34,Résultats!$B$2:$AZ$251,N$2,FALSE)</f>
        <v>10.95083979</v>
      </c>
      <c r="O34" s="55">
        <f>VLOOKUP($D34,Résultats!$B$2:$AZ$251,O$2,FALSE)</f>
        <v>10.55784328</v>
      </c>
      <c r="P34" s="55">
        <f>VLOOKUP($D34,Résultats!$B$2:$AZ$251,P$2,FALSE)</f>
        <v>12.040084970000001</v>
      </c>
      <c r="Q34" s="55">
        <f>VLOOKUP($D34,Résultats!$B$2:$AZ$251,Q$2,FALSE)</f>
        <v>14.771915079999999</v>
      </c>
      <c r="R34" s="55">
        <f>VLOOKUP($D34,Résultats!$B$2:$AZ$251,R$2,FALSE)</f>
        <v>17.627775150000002</v>
      </c>
      <c r="S34" s="55">
        <f>VLOOKUP($D34,Résultats!$B$2:$AZ$251,S$2,FALSE)</f>
        <v>20.236313160000002</v>
      </c>
      <c r="T34" s="55">
        <f>VLOOKUP($D34,Résultats!$B$2:$AZ$251,T$2,FALSE)</f>
        <v>22.07022237</v>
      </c>
      <c r="U34" s="55">
        <f>VLOOKUP($D34,Résultats!$B$2:$AZ$251,U$2,FALSE)</f>
        <v>23.22140065</v>
      </c>
      <c r="V34" s="55">
        <f>VLOOKUP($D34,Résultats!$B$2:$AZ$251,V$2,FALSE)</f>
        <v>23.600117529999999</v>
      </c>
      <c r="W34" s="55">
        <f>VLOOKUP($D34,Résultats!$B$2:$AZ$251,W$2,FALSE)</f>
        <v>23.383539460000001</v>
      </c>
      <c r="X34" s="55">
        <f>VLOOKUP($D34,Résultats!$B$2:$AZ$251,X$2,FALSE)</f>
        <v>22.799219919999999</v>
      </c>
      <c r="Y34" s="55">
        <f>VLOOKUP($D34,Résultats!$B$2:$AZ$251,Y$2,FALSE)</f>
        <v>22.696113870000001</v>
      </c>
      <c r="Z34" s="55">
        <f>VLOOKUP($D34,Résultats!$B$2:$AZ$251,Z$2,FALSE)</f>
        <v>22.233133710000001</v>
      </c>
      <c r="AA34" s="55">
        <f>VLOOKUP($D34,Résultats!$B$2:$AZ$251,AA$2,FALSE)</f>
        <v>21.622903579999999</v>
      </c>
      <c r="AB34" s="55">
        <f>VLOOKUP($D34,Résultats!$B$2:$AZ$251,AB$2,FALSE)</f>
        <v>20.967381159999999</v>
      </c>
      <c r="AC34" s="55">
        <f>VLOOKUP($D34,Résultats!$B$2:$AZ$251,AC$2,FALSE)</f>
        <v>20.30617445</v>
      </c>
      <c r="AD34" s="55">
        <f>VLOOKUP($D34,Résultats!$B$2:$AZ$251,AD$2,FALSE)</f>
        <v>19.65060961</v>
      </c>
      <c r="AE34" s="55">
        <f>VLOOKUP($D34,Résultats!$B$2:$AZ$251,AE$2,FALSE)</f>
        <v>19.02435393</v>
      </c>
      <c r="AF34" s="55">
        <f>VLOOKUP($D34,Résultats!$B$2:$AZ$251,AF$2,FALSE)</f>
        <v>18.451234199999998</v>
      </c>
      <c r="AG34" s="55">
        <f>VLOOKUP($D34,Résultats!$B$2:$AZ$251,AG$2,FALSE)</f>
        <v>17.915428630000001</v>
      </c>
      <c r="AH34" s="55">
        <f>VLOOKUP($D34,Résultats!$B$2:$AZ$251,AH$2,FALSE)</f>
        <v>16.985247210000001</v>
      </c>
      <c r="AI34" s="55">
        <f>VLOOKUP($D34,Résultats!$B$2:$AZ$251,AI$2,FALSE)</f>
        <v>16.736138870000001</v>
      </c>
      <c r="AJ34" s="55">
        <f>VLOOKUP($D34,Résultats!$B$2:$AZ$251,AJ$2,FALSE)</f>
        <v>16.429426490000001</v>
      </c>
      <c r="AK34" s="55">
        <f>VLOOKUP($D34,Résultats!$B$2:$AZ$251,AK$2,FALSE)</f>
        <v>16.106174750000001</v>
      </c>
      <c r="AL34" s="55">
        <f>VLOOKUP($D34,Résultats!$B$2:$AZ$251,AL$2,FALSE)</f>
        <v>15.77842427</v>
      </c>
      <c r="AM34" s="214">
        <f>VLOOKUP($D34,Résultats!$B$2:$AZ$251,AM$2,FALSE)</f>
        <v>15.225028330000001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2370.8185480000002</v>
      </c>
      <c r="F35" s="53">
        <f>VLOOKUP($D35,Résultats!$B$2:$AZ$251,F$2,FALSE)</f>
        <v>1896.029818</v>
      </c>
      <c r="G35" s="53">
        <f>VLOOKUP($D35,Résultats!$B$2:$AZ$251,G$2,FALSE)</f>
        <v>2096.5167889999998</v>
      </c>
      <c r="H35" s="53">
        <f>VLOOKUP($D35,Résultats!$B$2:$AZ$251,H$2,FALSE)</f>
        <v>2102.1542589999999</v>
      </c>
      <c r="I35" s="53">
        <f>VLOOKUP($D35,Résultats!$B$2:$AZ$251,I$2,FALSE)</f>
        <v>1727.5714720000001</v>
      </c>
      <c r="J35" s="53">
        <f>VLOOKUP($D35,Résultats!$B$2:$AZ$251,J$2,FALSE)</f>
        <v>1520.6026690000001</v>
      </c>
      <c r="K35" s="53">
        <f>VLOOKUP($D35,Résultats!$B$2:$AZ$251,K$2,FALSE)</f>
        <v>1475.510769</v>
      </c>
      <c r="L35" s="53">
        <f>VLOOKUP($D35,Résultats!$B$2:$AZ$251,L$2,FALSE)</f>
        <v>1480.2025289999999</v>
      </c>
      <c r="M35" s="53">
        <f>VLOOKUP($D35,Résultats!$B$2:$AZ$251,M$2,FALSE)</f>
        <v>1887.956674</v>
      </c>
      <c r="N35" s="53">
        <f>VLOOKUP($D35,Résultats!$B$2:$AZ$251,N$2,FALSE)</f>
        <v>1964.4278529999999</v>
      </c>
      <c r="O35" s="53">
        <f>VLOOKUP($D35,Résultats!$B$2:$AZ$251,O$2,FALSE)</f>
        <v>1522.403656</v>
      </c>
      <c r="P35" s="53">
        <f>VLOOKUP($D35,Résultats!$B$2:$AZ$251,P$2,FALSE)</f>
        <v>1254.909132</v>
      </c>
      <c r="Q35" s="53">
        <f>VLOOKUP($D35,Résultats!$B$2:$AZ$251,Q$2,FALSE)</f>
        <v>1007.138903</v>
      </c>
      <c r="R35" s="53">
        <f>VLOOKUP($D35,Résultats!$B$2:$AZ$251,R$2,FALSE)</f>
        <v>766.04096300000003</v>
      </c>
      <c r="S35" s="53">
        <f>VLOOKUP($D35,Résultats!$B$2:$AZ$251,S$2,FALSE)</f>
        <v>542.22877700000004</v>
      </c>
      <c r="T35" s="53">
        <f>VLOOKUP($D35,Résultats!$B$2:$AZ$251,T$2,FALSE)</f>
        <v>350.8799257</v>
      </c>
      <c r="U35" s="53">
        <f>VLOOKUP($D35,Résultats!$B$2:$AZ$251,U$2,FALSE)</f>
        <v>210.64260959999999</v>
      </c>
      <c r="V35" s="53">
        <f>VLOOKUP($D35,Résultats!$B$2:$AZ$251,V$2,FALSE)</f>
        <v>118.02497700000001</v>
      </c>
      <c r="W35" s="53">
        <f>VLOOKUP($D35,Résultats!$B$2:$AZ$251,W$2,FALSE)</f>
        <v>62.83374602</v>
      </c>
      <c r="X35" s="53">
        <f>VLOOKUP($D35,Résultats!$B$2:$AZ$251,X$2,FALSE)</f>
        <v>32.360840779999997</v>
      </c>
      <c r="Y35" s="53">
        <f>VLOOKUP($D35,Résultats!$B$2:$AZ$251,Y$2,FALSE)</f>
        <v>16.839739349999999</v>
      </c>
      <c r="Z35" s="53">
        <f>VLOOKUP($D35,Résultats!$B$2:$AZ$251,Z$2,FALSE)</f>
        <v>8.5675993120000005</v>
      </c>
      <c r="AA35" s="53">
        <f>VLOOKUP($D35,Résultats!$B$2:$AZ$251,AA$2,FALSE)</f>
        <v>4.3102029970000002</v>
      </c>
      <c r="AB35" s="53">
        <f>VLOOKUP($D35,Résultats!$B$2:$AZ$251,AB$2,FALSE)</f>
        <v>2.1561148550000002</v>
      </c>
      <c r="AC35" s="53">
        <f>VLOOKUP($D35,Résultats!$B$2:$AZ$251,AC$2,FALSE)</f>
        <v>1.0750464420000001</v>
      </c>
      <c r="AD35" s="53">
        <f>VLOOKUP($D35,Résultats!$B$2:$AZ$251,AD$2,FALSE)</f>
        <v>0.53215246999999999</v>
      </c>
      <c r="AE35" s="53">
        <f>VLOOKUP($D35,Résultats!$B$2:$AZ$251,AE$2,FALSE)</f>
        <v>0.26323298160000003</v>
      </c>
      <c r="AF35" s="53">
        <f>VLOOKUP($D35,Résultats!$B$2:$AZ$251,AF$2,FALSE)</f>
        <v>0.13031468369999999</v>
      </c>
      <c r="AG35" s="53">
        <f>VLOOKUP($D35,Résultats!$B$2:$AZ$251,AG$2,FALSE)</f>
        <v>6.4525664499999996E-2</v>
      </c>
      <c r="AH35" s="53">
        <f>VLOOKUP($D35,Résultats!$B$2:$AZ$251,AH$2,FALSE)</f>
        <v>3.3068003200000001E-2</v>
      </c>
      <c r="AI35" s="53">
        <f>VLOOKUP($D35,Résultats!$B$2:$AZ$251,AI$2,FALSE)</f>
        <v>1.65370299E-2</v>
      </c>
      <c r="AJ35" s="53">
        <f>VLOOKUP($D35,Résultats!$B$2:$AZ$251,AJ$2,FALSE)</f>
        <v>8.2317041299999998E-3</v>
      </c>
      <c r="AK35" s="53">
        <f>VLOOKUP($D35,Résultats!$B$2:$AZ$251,AK$2,FALSE)</f>
        <v>4.0881705899999997E-3</v>
      </c>
      <c r="AL35" s="53">
        <f>VLOOKUP($D35,Résultats!$B$2:$AZ$251,AL$2,FALSE)</f>
        <v>2.0271209599999999E-3</v>
      </c>
      <c r="AM35" s="213">
        <f>VLOOKUP($D35,Résultats!$B$2:$AZ$251,AM$2,FALSE)</f>
        <v>9.8923707999999905E-4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1.1860022750000001</v>
      </c>
      <c r="F36" s="25">
        <f>VLOOKUP($D36,Résultats!$B$2:$AZ$251,F$2,FALSE)</f>
        <v>48.350584269999999</v>
      </c>
      <c r="G36" s="25">
        <f>VLOOKUP($D36,Résultats!$B$2:$AZ$251,G$2,FALSE)</f>
        <v>63.16542639</v>
      </c>
      <c r="H36" s="25">
        <f>VLOOKUP($D36,Résultats!$B$2:$AZ$251,H$2,FALSE)</f>
        <v>65.909576860000001</v>
      </c>
      <c r="I36" s="25">
        <f>VLOOKUP($D36,Résultats!$B$2:$AZ$251,I$2,FALSE)</f>
        <v>77.749077330000006</v>
      </c>
      <c r="J36" s="25">
        <f>VLOOKUP($D36,Résultats!$B$2:$AZ$251,J$2,FALSE)</f>
        <v>67.022589859999997</v>
      </c>
      <c r="K36" s="25">
        <f>VLOOKUP($D36,Résultats!$B$2:$AZ$251,K$2,FALSE)</f>
        <v>93.011566740000006</v>
      </c>
      <c r="L36" s="25">
        <f>VLOOKUP($D36,Résultats!$B$2:$AZ$251,L$2,FALSE)</f>
        <v>110.5626292</v>
      </c>
      <c r="M36" s="25">
        <f>VLOOKUP($D36,Résultats!$B$2:$AZ$251,M$2,FALSE)</f>
        <v>153.4117703</v>
      </c>
      <c r="N36" s="25">
        <f>VLOOKUP($D36,Résultats!$B$2:$AZ$251,N$2,FALSE)</f>
        <v>173.5824374</v>
      </c>
      <c r="O36" s="25">
        <f>VLOOKUP($D36,Résultats!$B$2:$AZ$251,O$2,FALSE)</f>
        <v>142.50174920000001</v>
      </c>
      <c r="P36" s="25">
        <f>VLOOKUP($D36,Résultats!$B$2:$AZ$251,P$2,FALSE)</f>
        <v>123.3302348</v>
      </c>
      <c r="Q36" s="25">
        <f>VLOOKUP($D36,Résultats!$B$2:$AZ$251,Q$2,FALSE)</f>
        <v>103.4870006</v>
      </c>
      <c r="R36" s="25">
        <f>VLOOKUP($D36,Résultats!$B$2:$AZ$251,R$2,FALSE)</f>
        <v>82.317126920000007</v>
      </c>
      <c r="S36" s="25">
        <f>VLOOKUP($D36,Résultats!$B$2:$AZ$251,S$2,FALSE)</f>
        <v>60.843556239999998</v>
      </c>
      <c r="T36" s="25">
        <f>VLOOKUP($D36,Résultats!$B$2:$AZ$251,T$2,FALSE)</f>
        <v>40.876507150000002</v>
      </c>
      <c r="U36" s="25">
        <f>VLOOKUP($D36,Résultats!$B$2:$AZ$251,U$2,FALSE)</f>
        <v>25.443936310000002</v>
      </c>
      <c r="V36" s="25">
        <f>VLOOKUP($D36,Résultats!$B$2:$AZ$251,V$2,FALSE)</f>
        <v>14.76975418</v>
      </c>
      <c r="W36" s="25">
        <f>VLOOKUP($D36,Résultats!$B$2:$AZ$251,W$2,FALSE)</f>
        <v>8.136834597</v>
      </c>
      <c r="X36" s="25">
        <f>VLOOKUP($D36,Résultats!$B$2:$AZ$251,X$2,FALSE)</f>
        <v>4.3335663240000004</v>
      </c>
      <c r="Y36" s="25">
        <f>VLOOKUP($D36,Résultats!$B$2:$AZ$251,Y$2,FALSE)</f>
        <v>2.3253920140000002</v>
      </c>
      <c r="Z36" s="25">
        <f>VLOOKUP($D36,Résultats!$B$2:$AZ$251,Z$2,FALSE)</f>
        <v>1.219106018</v>
      </c>
      <c r="AA36" s="25">
        <f>VLOOKUP($D36,Résultats!$B$2:$AZ$251,AA$2,FALSE)</f>
        <v>0.63099718979999997</v>
      </c>
      <c r="AB36" s="25">
        <f>VLOOKUP($D36,Résultats!$B$2:$AZ$251,AB$2,FALSE)</f>
        <v>0.32435384449999999</v>
      </c>
      <c r="AC36" s="25">
        <f>VLOOKUP($D36,Résultats!$B$2:$AZ$251,AC$2,FALSE)</f>
        <v>0.16602825509999999</v>
      </c>
      <c r="AD36" s="25">
        <f>VLOOKUP($D36,Résultats!$B$2:$AZ$251,AD$2,FALSE)</f>
        <v>8.4374725900000003E-2</v>
      </c>
      <c r="AE36" s="25">
        <f>VLOOKUP($D36,Résultats!$B$2:$AZ$251,AE$2,FALSE)</f>
        <v>4.2919508500000002E-2</v>
      </c>
      <c r="AF36" s="25">
        <f>VLOOKUP($D36,Résultats!$B$2:$AZ$251,AF$2,FALSE)</f>
        <v>2.1827020400000001E-2</v>
      </c>
      <c r="AG36" s="25">
        <f>VLOOKUP($D36,Résultats!$B$2:$AZ$251,AG$2,FALSE)</f>
        <v>1.1093155E-2</v>
      </c>
      <c r="AH36" s="25">
        <f>VLOOKUP($D36,Résultats!$B$2:$AZ$251,AH$2,FALSE)</f>
        <v>6.14426399E-3</v>
      </c>
      <c r="AI36" s="25">
        <f>VLOOKUP($D36,Résultats!$B$2:$AZ$251,AI$2,FALSE)</f>
        <v>3.1615792299999998E-3</v>
      </c>
      <c r="AJ36" s="25">
        <f>VLOOKUP($D36,Résultats!$B$2:$AZ$251,AJ$2,FALSE)</f>
        <v>1.6194631399999999E-3</v>
      </c>
      <c r="AK36" s="25">
        <f>VLOOKUP($D36,Résultats!$B$2:$AZ$251,AK$2,FALSE)</f>
        <v>8.2752346200000004E-4</v>
      </c>
      <c r="AL36" s="25">
        <f>VLOOKUP($D36,Résultats!$B$2:$AZ$251,AL$2,FALSE)</f>
        <v>4.2209099899999998E-4</v>
      </c>
      <c r="AM36" s="102">
        <f>VLOOKUP($D36,Résultats!$B$2:$AZ$251,AM$2,FALSE)</f>
        <v>2.1186593900000001E-4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426.96081909999998</v>
      </c>
      <c r="F37" s="25">
        <f>VLOOKUP($D37,Résultats!$B$2:$AZ$251,F$2,FALSE)</f>
        <v>367.07671549999998</v>
      </c>
      <c r="G37" s="25">
        <f>VLOOKUP($D37,Résultats!$B$2:$AZ$251,G$2,FALSE)</f>
        <v>408.35875900000002</v>
      </c>
      <c r="H37" s="25">
        <f>VLOOKUP($D37,Résultats!$B$2:$AZ$251,H$2,FALSE)</f>
        <v>411.61334119999998</v>
      </c>
      <c r="I37" s="25">
        <f>VLOOKUP($D37,Résultats!$B$2:$AZ$251,I$2,FALSE)</f>
        <v>351.19703120000003</v>
      </c>
      <c r="J37" s="25">
        <f>VLOOKUP($D37,Résultats!$B$2:$AZ$251,J$2,FALSE)</f>
        <v>303.3506165</v>
      </c>
      <c r="K37" s="25">
        <f>VLOOKUP($D37,Résultats!$B$2:$AZ$251,K$2,FALSE)</f>
        <v>307.1610417</v>
      </c>
      <c r="L37" s="25">
        <f>VLOOKUP($D37,Résultats!$B$2:$AZ$251,L$2,FALSE)</f>
        <v>312.96860049999998</v>
      </c>
      <c r="M37" s="25">
        <f>VLOOKUP($D37,Résultats!$B$2:$AZ$251,M$2,FALSE)</f>
        <v>400.75265530000001</v>
      </c>
      <c r="N37" s="25">
        <f>VLOOKUP($D37,Résultats!$B$2:$AZ$251,N$2,FALSE)</f>
        <v>418.51508150000001</v>
      </c>
      <c r="O37" s="25">
        <f>VLOOKUP($D37,Résultats!$B$2:$AZ$251,O$2,FALSE)</f>
        <v>325.98507000000001</v>
      </c>
      <c r="P37" s="25">
        <f>VLOOKUP($D37,Résultats!$B$2:$AZ$251,P$2,FALSE)</f>
        <v>269.9558705</v>
      </c>
      <c r="Q37" s="25">
        <f>VLOOKUP($D37,Résultats!$B$2:$AZ$251,Q$2,FALSE)</f>
        <v>217.60780919999999</v>
      </c>
      <c r="R37" s="25">
        <f>VLOOKUP($D37,Résultats!$B$2:$AZ$251,R$2,FALSE)</f>
        <v>166.12196170000001</v>
      </c>
      <c r="S37" s="25">
        <f>VLOOKUP($D37,Résultats!$B$2:$AZ$251,S$2,FALSE)</f>
        <v>117.9530647</v>
      </c>
      <c r="T37" s="25">
        <f>VLOOKUP($D37,Résultats!$B$2:$AZ$251,T$2,FALSE)</f>
        <v>76.564737019999995</v>
      </c>
      <c r="U37" s="25">
        <f>VLOOKUP($D37,Résultats!$B$2:$AZ$251,U$2,FALSE)</f>
        <v>46.100727839999998</v>
      </c>
      <c r="V37" s="25">
        <f>VLOOKUP($D37,Résultats!$B$2:$AZ$251,V$2,FALSE)</f>
        <v>25.900682379999999</v>
      </c>
      <c r="W37" s="25">
        <f>VLOOKUP($D37,Résultats!$B$2:$AZ$251,W$2,FALSE)</f>
        <v>13.8236667</v>
      </c>
      <c r="X37" s="25">
        <f>VLOOKUP($D37,Résultats!$B$2:$AZ$251,X$2,FALSE)</f>
        <v>7.1369504849999998</v>
      </c>
      <c r="Y37" s="25">
        <f>VLOOKUP($D37,Résultats!$B$2:$AZ$251,Y$2,FALSE)</f>
        <v>3.7233244339999998</v>
      </c>
      <c r="Z37" s="25">
        <f>VLOOKUP($D37,Résultats!$B$2:$AZ$251,Z$2,FALSE)</f>
        <v>1.8984716509999999</v>
      </c>
      <c r="AA37" s="25">
        <f>VLOOKUP($D37,Résultats!$B$2:$AZ$251,AA$2,FALSE)</f>
        <v>0.95705181880000001</v>
      </c>
      <c r="AB37" s="25">
        <f>VLOOKUP($D37,Résultats!$B$2:$AZ$251,AB$2,FALSE)</f>
        <v>0.47968705540000001</v>
      </c>
      <c r="AC37" s="25">
        <f>VLOOKUP($D37,Résultats!$B$2:$AZ$251,AC$2,FALSE)</f>
        <v>0.23962210640000001</v>
      </c>
      <c r="AD37" s="25">
        <f>VLOOKUP($D37,Résultats!$B$2:$AZ$251,AD$2,FALSE)</f>
        <v>0.1186705</v>
      </c>
      <c r="AE37" s="25">
        <f>VLOOKUP($D37,Résultats!$B$2:$AZ$251,AE$2,FALSE)</f>
        <v>5.8700746999999998E-2</v>
      </c>
      <c r="AF37" s="25">
        <f>VLOOKUP($D37,Résultats!$B$2:$AZ$251,AF$2,FALSE)</f>
        <v>2.90594767E-2</v>
      </c>
      <c r="AG37" s="25">
        <f>VLOOKUP($D37,Résultats!$B$2:$AZ$251,AG$2,FALSE)</f>
        <v>1.43889307E-2</v>
      </c>
      <c r="AH37" s="25">
        <f>VLOOKUP($D37,Résultats!$B$2:$AZ$251,AH$2,FALSE)</f>
        <v>7.4240682800000004E-3</v>
      </c>
      <c r="AI37" s="25">
        <f>VLOOKUP($D37,Résultats!$B$2:$AZ$251,AI$2,FALSE)</f>
        <v>3.7072971900000001E-3</v>
      </c>
      <c r="AJ37" s="25">
        <f>VLOOKUP($D37,Résultats!$B$2:$AZ$251,AJ$2,FALSE)</f>
        <v>1.8421305700000001E-3</v>
      </c>
      <c r="AK37" s="25">
        <f>VLOOKUP($D37,Résultats!$B$2:$AZ$251,AK$2,FALSE)</f>
        <v>9.1299227400000005E-4</v>
      </c>
      <c r="AL37" s="25">
        <f>VLOOKUP($D37,Résultats!$B$2:$AZ$251,AL$2,FALSE)</f>
        <v>4.5164918899999999E-4</v>
      </c>
      <c r="AM37" s="102">
        <f>VLOOKUP($D37,Résultats!$B$2:$AZ$251,AM$2,FALSE)</f>
        <v>2.1982540800000001E-4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673.64929240000004</v>
      </c>
      <c r="F38" s="25">
        <f>VLOOKUP($D38,Résultats!$B$2:$AZ$251,F$2,FALSE)</f>
        <v>550.2628191</v>
      </c>
      <c r="G38" s="25">
        <f>VLOOKUP($D38,Résultats!$B$2:$AZ$251,G$2,FALSE)</f>
        <v>609.56262300000003</v>
      </c>
      <c r="H38" s="25">
        <f>VLOOKUP($D38,Résultats!$B$2:$AZ$251,H$2,FALSE)</f>
        <v>613.04205690000003</v>
      </c>
      <c r="I38" s="25">
        <f>VLOOKUP($D38,Résultats!$B$2:$AZ$251,I$2,FALSE)</f>
        <v>509.47142170000001</v>
      </c>
      <c r="J38" s="25">
        <f>VLOOKUP($D38,Résultats!$B$2:$AZ$251,J$2,FALSE)</f>
        <v>446.1577618</v>
      </c>
      <c r="K38" s="25">
        <f>VLOOKUP($D38,Résultats!$B$2:$AZ$251,K$2,FALSE)</f>
        <v>434.8922862</v>
      </c>
      <c r="L38" s="25">
        <f>VLOOKUP($D38,Résultats!$B$2:$AZ$251,L$2,FALSE)</f>
        <v>434.37256059999999</v>
      </c>
      <c r="M38" s="25">
        <f>VLOOKUP($D38,Résultats!$B$2:$AZ$251,M$2,FALSE)</f>
        <v>551.89635150000004</v>
      </c>
      <c r="N38" s="25">
        <f>VLOOKUP($D38,Résultats!$B$2:$AZ$251,N$2,FALSE)</f>
        <v>571.68143220000002</v>
      </c>
      <c r="O38" s="25">
        <f>VLOOKUP($D38,Résultats!$B$2:$AZ$251,O$2,FALSE)</f>
        <v>441.72432099999997</v>
      </c>
      <c r="P38" s="25">
        <f>VLOOKUP($D38,Résultats!$B$2:$AZ$251,P$2,FALSE)</f>
        <v>363.1007128</v>
      </c>
      <c r="Q38" s="25">
        <f>VLOOKUP($D38,Résultats!$B$2:$AZ$251,Q$2,FALSE)</f>
        <v>290.59521610000002</v>
      </c>
      <c r="R38" s="25">
        <f>VLOOKUP($D38,Résultats!$B$2:$AZ$251,R$2,FALSE)</f>
        <v>220.31583449999999</v>
      </c>
      <c r="S38" s="25">
        <f>VLOOKUP($D38,Résultats!$B$2:$AZ$251,S$2,FALSE)</f>
        <v>155.40347779999999</v>
      </c>
      <c r="T38" s="25">
        <f>VLOOKUP($D38,Résultats!$B$2:$AZ$251,T$2,FALSE)</f>
        <v>100.23952970000001</v>
      </c>
      <c r="U38" s="25">
        <f>VLOOKUP($D38,Résultats!$B$2:$AZ$251,U$2,FALSE)</f>
        <v>59.974949350000003</v>
      </c>
      <c r="V38" s="25">
        <f>VLOOKUP($D38,Résultats!$B$2:$AZ$251,V$2,FALSE)</f>
        <v>33.485408380000003</v>
      </c>
      <c r="W38" s="25">
        <f>VLOOKUP($D38,Résultats!$B$2:$AZ$251,W$2,FALSE)</f>
        <v>17.761099699999999</v>
      </c>
      <c r="X38" s="25">
        <f>VLOOKUP($D38,Résultats!$B$2:$AZ$251,X$2,FALSE)</f>
        <v>9.1120019550000002</v>
      </c>
      <c r="Y38" s="25">
        <f>VLOOKUP($D38,Résultats!$B$2:$AZ$251,Y$2,FALSE)</f>
        <v>4.7238672350000002</v>
      </c>
      <c r="Z38" s="25">
        <f>VLOOKUP($D38,Résultats!$B$2:$AZ$251,Z$2,FALSE)</f>
        <v>2.3939513219999999</v>
      </c>
      <c r="AA38" s="25">
        <f>VLOOKUP($D38,Résultats!$B$2:$AZ$251,AA$2,FALSE)</f>
        <v>1.199603413</v>
      </c>
      <c r="AB38" s="25">
        <f>VLOOKUP($D38,Résultats!$B$2:$AZ$251,AB$2,FALSE)</f>
        <v>0.59768742640000005</v>
      </c>
      <c r="AC38" s="25">
        <f>VLOOKUP($D38,Résultats!$B$2:$AZ$251,AC$2,FALSE)</f>
        <v>0.29679620020000003</v>
      </c>
      <c r="AD38" s="25">
        <f>VLOOKUP($D38,Résultats!$B$2:$AZ$251,AD$2,FALSE)</f>
        <v>0.14627663160000001</v>
      </c>
      <c r="AE38" s="25">
        <f>VLOOKUP($D38,Résultats!$B$2:$AZ$251,AE$2,FALSE)</f>
        <v>7.2004936399999997E-2</v>
      </c>
      <c r="AF38" s="25">
        <f>VLOOKUP($D38,Résultats!$B$2:$AZ$251,AF$2,FALSE)</f>
        <v>3.5471346899999999E-2</v>
      </c>
      <c r="AG38" s="25">
        <f>VLOOKUP($D38,Résultats!$B$2:$AZ$251,AG$2,FALSE)</f>
        <v>1.74762041E-2</v>
      </c>
      <c r="AH38" s="25">
        <f>VLOOKUP($D38,Résultats!$B$2:$AZ$251,AH$2,FALSE)</f>
        <v>8.80911266E-3</v>
      </c>
      <c r="AI38" s="25">
        <f>VLOOKUP($D38,Résultats!$B$2:$AZ$251,AI$2,FALSE)</f>
        <v>4.3761666999999997E-3</v>
      </c>
      <c r="AJ38" s="25">
        <f>VLOOKUP($D38,Résultats!$B$2:$AZ$251,AJ$2,FALSE)</f>
        <v>2.1631423399999998E-3</v>
      </c>
      <c r="AK38" s="25">
        <f>VLOOKUP($D38,Résultats!$B$2:$AZ$251,AK$2,FALSE)</f>
        <v>1.06647753E-3</v>
      </c>
      <c r="AL38" s="25">
        <f>VLOOKUP($D38,Résultats!$B$2:$AZ$251,AL$2,FALSE)</f>
        <v>5.24809596E-4</v>
      </c>
      <c r="AM38" s="102">
        <f>VLOOKUP($D38,Résultats!$B$2:$AZ$251,AM$2,FALSE)</f>
        <v>2.5408222100000002E-4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664.16127419999998</v>
      </c>
      <c r="F39" s="25">
        <f>VLOOKUP($D39,Résultats!$B$2:$AZ$251,F$2,FALSE)</f>
        <v>524.87307080000005</v>
      </c>
      <c r="G39" s="25">
        <f>VLOOKUP($D39,Résultats!$B$2:$AZ$251,G$2,FALSE)</f>
        <v>577.19383649999997</v>
      </c>
      <c r="H39" s="25">
        <f>VLOOKUP($D39,Résultats!$B$2:$AZ$251,H$2,FALSE)</f>
        <v>582.53502249999997</v>
      </c>
      <c r="I39" s="25">
        <f>VLOOKUP($D39,Résultats!$B$2:$AZ$251,I$2,FALSE)</f>
        <v>472.91238070000003</v>
      </c>
      <c r="J39" s="25">
        <f>VLOOKUP($D39,Résultats!$B$2:$AZ$251,J$2,FALSE)</f>
        <v>425.68160719999997</v>
      </c>
      <c r="K39" s="25">
        <f>VLOOKUP($D39,Résultats!$B$2:$AZ$251,K$2,FALSE)</f>
        <v>406.54092530000003</v>
      </c>
      <c r="L39" s="25">
        <f>VLOOKUP($D39,Résultats!$B$2:$AZ$251,L$2,FALSE)</f>
        <v>401.67306009999999</v>
      </c>
      <c r="M39" s="25">
        <f>VLOOKUP($D39,Résultats!$B$2:$AZ$251,M$2,FALSE)</f>
        <v>507.91228669999998</v>
      </c>
      <c r="N39" s="25">
        <f>VLOOKUP($D39,Résultats!$B$2:$AZ$251,N$2,FALSE)</f>
        <v>523.45333310000001</v>
      </c>
      <c r="O39" s="25">
        <f>VLOOKUP($D39,Résultats!$B$2:$AZ$251,O$2,FALSE)</f>
        <v>402.606898</v>
      </c>
      <c r="P39" s="25">
        <f>VLOOKUP($D39,Résultats!$B$2:$AZ$251,P$2,FALSE)</f>
        <v>329.5559576</v>
      </c>
      <c r="Q39" s="25">
        <f>VLOOKUP($D39,Résultats!$B$2:$AZ$251,Q$2,FALSE)</f>
        <v>262.67657370000001</v>
      </c>
      <c r="R39" s="25">
        <f>VLOOKUP($D39,Résultats!$B$2:$AZ$251,R$2,FALSE)</f>
        <v>198.35203329999999</v>
      </c>
      <c r="S39" s="25">
        <f>VLOOKUP($D39,Résultats!$B$2:$AZ$251,S$2,FALSE)</f>
        <v>139.3668528</v>
      </c>
      <c r="T39" s="25">
        <f>VLOOKUP($D39,Résultats!$B$2:$AZ$251,T$2,FALSE)</f>
        <v>89.566888680000005</v>
      </c>
      <c r="U39" s="25">
        <f>VLOOKUP($D39,Résultats!$B$2:$AZ$251,U$2,FALSE)</f>
        <v>53.393306559999999</v>
      </c>
      <c r="V39" s="25">
        <f>VLOOKUP($D39,Résultats!$B$2:$AZ$251,V$2,FALSE)</f>
        <v>29.702442609999999</v>
      </c>
      <c r="W39" s="25">
        <f>VLOOKUP($D39,Résultats!$B$2:$AZ$251,W$2,FALSE)</f>
        <v>15.697790060000001</v>
      </c>
      <c r="X39" s="25">
        <f>VLOOKUP($D39,Résultats!$B$2:$AZ$251,X$2,FALSE)</f>
        <v>8.0240666899999997</v>
      </c>
      <c r="Y39" s="25">
        <f>VLOOKUP($D39,Résultats!$B$2:$AZ$251,Y$2,FALSE)</f>
        <v>4.1449997850000004</v>
      </c>
      <c r="Z39" s="25">
        <f>VLOOKUP($D39,Résultats!$B$2:$AZ$251,Z$2,FALSE)</f>
        <v>2.0932767860000001</v>
      </c>
      <c r="AA39" s="25">
        <f>VLOOKUP($D39,Résultats!$B$2:$AZ$251,AA$2,FALSE)</f>
        <v>1.0453715320000001</v>
      </c>
      <c r="AB39" s="25">
        <f>VLOOKUP($D39,Résultats!$B$2:$AZ$251,AB$2,FALSE)</f>
        <v>0.51910251380000005</v>
      </c>
      <c r="AC39" s="25">
        <f>VLOOKUP($D39,Résultats!$B$2:$AZ$251,AC$2,FALSE)</f>
        <v>0.25691923290000002</v>
      </c>
      <c r="AD39" s="25">
        <f>VLOOKUP($D39,Résultats!$B$2:$AZ$251,AD$2,FALSE)</f>
        <v>0.12626368490000001</v>
      </c>
      <c r="AE39" s="25">
        <f>VLOOKUP($D39,Résultats!$B$2:$AZ$251,AE$2,FALSE)</f>
        <v>6.1973270800000001E-2</v>
      </c>
      <c r="AF39" s="25">
        <f>VLOOKUP($D39,Résultats!$B$2:$AZ$251,AF$2,FALSE)</f>
        <v>3.04416619E-2</v>
      </c>
      <c r="AG39" s="25">
        <f>VLOOKUP($D39,Résultats!$B$2:$AZ$251,AG$2,FALSE)</f>
        <v>1.4954903E-2</v>
      </c>
      <c r="AH39" s="25">
        <f>VLOOKUP($D39,Résultats!$B$2:$AZ$251,AH$2,FALSE)</f>
        <v>7.4486020300000002E-3</v>
      </c>
      <c r="AI39" s="25">
        <f>VLOOKUP($D39,Résultats!$B$2:$AZ$251,AI$2,FALSE)</f>
        <v>3.6894323600000002E-3</v>
      </c>
      <c r="AJ39" s="25">
        <f>VLOOKUP($D39,Résultats!$B$2:$AZ$251,AJ$2,FALSE)</f>
        <v>1.81835864E-3</v>
      </c>
      <c r="AK39" s="25">
        <f>VLOOKUP($D39,Résultats!$B$2:$AZ$251,AK$2,FALSE)</f>
        <v>8.9390310700000004E-4</v>
      </c>
      <c r="AL39" s="25">
        <f>VLOOKUP($D39,Résultats!$B$2:$AZ$251,AL$2,FALSE)</f>
        <v>4.3863733499999998E-4</v>
      </c>
      <c r="AM39" s="102">
        <f>VLOOKUP($D39,Résultats!$B$2:$AZ$251,AM$2,FALSE)</f>
        <v>2.1176747000000001E-4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426.96081909999998</v>
      </c>
      <c r="F40" s="25">
        <f>VLOOKUP($D40,Résultats!$B$2:$AZ$251,F$2,FALSE)</f>
        <v>314.26744150000002</v>
      </c>
      <c r="G40" s="25">
        <f>VLOOKUP($D40,Résultats!$B$2:$AZ$251,G$2,FALSE)</f>
        <v>336.87461660000002</v>
      </c>
      <c r="H40" s="25">
        <f>VLOOKUP($D40,Résultats!$B$2:$AZ$251,H$2,FALSE)</f>
        <v>333.7617133</v>
      </c>
      <c r="I40" s="25">
        <f>VLOOKUP($D40,Résultats!$B$2:$AZ$251,I$2,FALSE)</f>
        <v>254.6160983</v>
      </c>
      <c r="J40" s="25">
        <f>VLOOKUP($D40,Résultats!$B$2:$AZ$251,J$2,FALSE)</f>
        <v>240.898279</v>
      </c>
      <c r="K40" s="25">
        <f>VLOOKUP($D40,Résultats!$B$2:$AZ$251,K$2,FALSE)</f>
        <v>209.1979235</v>
      </c>
      <c r="L40" s="25">
        <f>VLOOKUP($D40,Résultats!$B$2:$AZ$251,L$2,FALSE)</f>
        <v>200.15072710000001</v>
      </c>
      <c r="M40" s="25">
        <f>VLOOKUP($D40,Résultats!$B$2:$AZ$251,M$2,FALSE)</f>
        <v>249.8894549</v>
      </c>
      <c r="N40" s="25">
        <f>VLOOKUP($D40,Résultats!$B$2:$AZ$251,N$2,FALSE)</f>
        <v>254.1693779</v>
      </c>
      <c r="O40" s="25">
        <f>VLOOKUP($D40,Résultats!$B$2:$AZ$251,O$2,FALSE)</f>
        <v>193.08168230000001</v>
      </c>
      <c r="P40" s="25">
        <f>VLOOKUP($D40,Résultats!$B$2:$AZ$251,P$2,FALSE)</f>
        <v>156.2917391</v>
      </c>
      <c r="Q40" s="25">
        <f>VLOOKUP($D40,Résultats!$B$2:$AZ$251,Q$2,FALSE)</f>
        <v>123.2632971</v>
      </c>
      <c r="R40" s="25">
        <f>VLOOKUP($D40,Résultats!$B$2:$AZ$251,R$2,FALSE)</f>
        <v>92.155317510000003</v>
      </c>
      <c r="S40" s="25">
        <f>VLOOKUP($D40,Résultats!$B$2:$AZ$251,S$2,FALSE)</f>
        <v>64.150099639999894</v>
      </c>
      <c r="T40" s="25">
        <f>VLOOKUP($D40,Résultats!$B$2:$AZ$251,T$2,FALSE)</f>
        <v>40.873650470000001</v>
      </c>
      <c r="U40" s="25">
        <f>VLOOKUP($D40,Résultats!$B$2:$AZ$251,U$2,FALSE)</f>
        <v>24.162792079999999</v>
      </c>
      <c r="V40" s="25">
        <f>VLOOKUP($D40,Résultats!$B$2:$AZ$251,V$2,FALSE)</f>
        <v>13.334410030000001</v>
      </c>
      <c r="W40" s="25">
        <f>VLOOKUP($D40,Résultats!$B$2:$AZ$251,W$2,FALSE)</f>
        <v>6.993463728</v>
      </c>
      <c r="X40" s="25">
        <f>VLOOKUP($D40,Résultats!$B$2:$AZ$251,X$2,FALSE)</f>
        <v>3.5481216529999999</v>
      </c>
      <c r="Y40" s="25">
        <f>VLOOKUP($D40,Résultats!$B$2:$AZ$251,Y$2,FALSE)</f>
        <v>1.819855612</v>
      </c>
      <c r="Z40" s="25">
        <f>VLOOKUP($D40,Résultats!$B$2:$AZ$251,Z$2,FALSE)</f>
        <v>0.91300639240000003</v>
      </c>
      <c r="AA40" s="25">
        <f>VLOOKUP($D40,Résultats!$B$2:$AZ$251,AA$2,FALSE)</f>
        <v>0.45315000519999998</v>
      </c>
      <c r="AB40" s="25">
        <f>VLOOKUP($D40,Résultats!$B$2:$AZ$251,AB$2,FALSE)</f>
        <v>0.2237233954</v>
      </c>
      <c r="AC40" s="25">
        <f>VLOOKUP($D40,Résultats!$B$2:$AZ$251,AC$2,FALSE)</f>
        <v>0.1101246676</v>
      </c>
      <c r="AD40" s="25">
        <f>VLOOKUP($D40,Résultats!$B$2:$AZ$251,AD$2,FALSE)</f>
        <v>5.3898922100000003E-2</v>
      </c>
      <c r="AE40" s="25">
        <f>VLOOKUP($D40,Résultats!$B$2:$AZ$251,AE$2,FALSE)</f>
        <v>2.6353494200000001E-2</v>
      </c>
      <c r="AF40" s="25">
        <f>VLOOKUP($D40,Résultats!$B$2:$AZ$251,AF$2,FALSE)</f>
        <v>1.2898608299999999E-2</v>
      </c>
      <c r="AG40" s="25">
        <f>VLOOKUP($D40,Résultats!$B$2:$AZ$251,AG$2,FALSE)</f>
        <v>6.31524494E-3</v>
      </c>
      <c r="AH40" s="25">
        <f>VLOOKUP($D40,Résultats!$B$2:$AZ$251,AH$2,FALSE)</f>
        <v>3.1031094899999999E-3</v>
      </c>
      <c r="AI40" s="25">
        <f>VLOOKUP($D40,Résultats!$B$2:$AZ$251,AI$2,FALSE)</f>
        <v>1.53451228E-3</v>
      </c>
      <c r="AJ40" s="25">
        <f>VLOOKUP($D40,Résultats!$B$2:$AZ$251,AJ$2,FALSE)</f>
        <v>7.5537390300000002E-4</v>
      </c>
      <c r="AK40" s="25">
        <f>VLOOKUP($D40,Résultats!$B$2:$AZ$251,AK$2,FALSE)</f>
        <v>3.71053133E-4</v>
      </c>
      <c r="AL40" s="25">
        <f>VLOOKUP($D40,Résultats!$B$2:$AZ$251,AL$2,FALSE)</f>
        <v>1.82017726E-4</v>
      </c>
      <c r="AM40" s="102">
        <f>VLOOKUP($D40,Résultats!$B$2:$AZ$251,AM$2,FALSE)</f>
        <v>8.7888897000000003E-5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142.32027299999999</v>
      </c>
      <c r="F41" s="25">
        <f>VLOOKUP($D41,Résultats!$B$2:$AZ$251,F$2,FALSE)</f>
        <v>80.680120709999997</v>
      </c>
      <c r="G41" s="25">
        <f>VLOOKUP($D41,Résultats!$B$2:$AZ$251,G$2,FALSE)</f>
        <v>90.043851290000006</v>
      </c>
      <c r="H41" s="25">
        <f>VLOOKUP($D41,Résultats!$B$2:$AZ$251,H$2,FALSE)</f>
        <v>86.77779305</v>
      </c>
      <c r="I41" s="25">
        <f>VLOOKUP($D41,Résultats!$B$2:$AZ$251,I$2,FALSE)</f>
        <v>58.393749010000001</v>
      </c>
      <c r="J41" s="25">
        <f>VLOOKUP($D41,Résultats!$B$2:$AZ$251,J$2,FALSE)</f>
        <v>37.491814249999997</v>
      </c>
      <c r="K41" s="25">
        <f>VLOOKUP($D41,Résultats!$B$2:$AZ$251,K$2,FALSE)</f>
        <v>24.707025999999999</v>
      </c>
      <c r="L41" s="25">
        <f>VLOOKUP($D41,Résultats!$B$2:$AZ$251,L$2,FALSE)</f>
        <v>20.474951319999999</v>
      </c>
      <c r="M41" s="25">
        <f>VLOOKUP($D41,Résultats!$B$2:$AZ$251,M$2,FALSE)</f>
        <v>24.094155430000001</v>
      </c>
      <c r="N41" s="25">
        <f>VLOOKUP($D41,Résultats!$B$2:$AZ$251,N$2,FALSE)</f>
        <v>23.026190679999999</v>
      </c>
      <c r="O41" s="25">
        <f>VLOOKUP($D41,Résultats!$B$2:$AZ$251,O$2,FALSE)</f>
        <v>16.503935169999998</v>
      </c>
      <c r="P41" s="25">
        <f>VLOOKUP($D41,Résultats!$B$2:$AZ$251,P$2,FALSE)</f>
        <v>12.67461671</v>
      </c>
      <c r="Q41" s="25">
        <f>VLOOKUP($D41,Résultats!$B$2:$AZ$251,Q$2,FALSE)</f>
        <v>9.5090069009999905</v>
      </c>
      <c r="R41" s="25">
        <f>VLOOKUP($D41,Résultats!$B$2:$AZ$251,R$2,FALSE)</f>
        <v>6.7786890480000004</v>
      </c>
      <c r="S41" s="25">
        <f>VLOOKUP($D41,Résultats!$B$2:$AZ$251,S$2,FALSE)</f>
        <v>4.5117258869999999</v>
      </c>
      <c r="T41" s="25">
        <f>VLOOKUP($D41,Résultats!$B$2:$AZ$251,T$2,FALSE)</f>
        <v>2.7586127770000002</v>
      </c>
      <c r="U41" s="25">
        <f>VLOOKUP($D41,Résultats!$B$2:$AZ$251,U$2,FALSE)</f>
        <v>1.5668974950000001</v>
      </c>
      <c r="V41" s="25">
        <f>VLOOKUP($D41,Résultats!$B$2:$AZ$251,V$2,FALSE)</f>
        <v>0.83227944440000001</v>
      </c>
      <c r="W41" s="25">
        <f>VLOOKUP($D41,Résultats!$B$2:$AZ$251,W$2,FALSE)</f>
        <v>0.4208912299</v>
      </c>
      <c r="X41" s="25">
        <f>VLOOKUP($D41,Résultats!$B$2:$AZ$251,X$2,FALSE)</f>
        <v>0.20613367120000001</v>
      </c>
      <c r="Y41" s="25">
        <f>VLOOKUP($D41,Résultats!$B$2:$AZ$251,Y$2,FALSE)</f>
        <v>0.10230027429999999</v>
      </c>
      <c r="Z41" s="25">
        <f>VLOOKUP($D41,Résultats!$B$2:$AZ$251,Z$2,FALSE)</f>
        <v>4.9787142999999999E-2</v>
      </c>
      <c r="AA41" s="25">
        <f>VLOOKUP($D41,Résultats!$B$2:$AZ$251,AA$2,FALSE)</f>
        <v>2.4029037199999999E-2</v>
      </c>
      <c r="AB41" s="25">
        <f>VLOOKUP($D41,Résultats!$B$2:$AZ$251,AB$2,FALSE)</f>
        <v>1.1560619499999999E-2</v>
      </c>
      <c r="AC41" s="25">
        <f>VLOOKUP($D41,Résultats!$B$2:$AZ$251,AC$2,FALSE)</f>
        <v>5.5559792699999997E-3</v>
      </c>
      <c r="AD41" s="25">
        <f>VLOOKUP($D41,Résultats!$B$2:$AZ$251,AD$2,FALSE)</f>
        <v>2.6680056199999999E-3</v>
      </c>
      <c r="AE41" s="25">
        <f>VLOOKUP($D41,Résultats!$B$2:$AZ$251,AE$2,FALSE)</f>
        <v>1.2810247199999999E-3</v>
      </c>
      <c r="AF41" s="25">
        <f>VLOOKUP($D41,Résultats!$B$2:$AZ$251,AF$2,FALSE)</f>
        <v>6.1656939300000003E-4</v>
      </c>
      <c r="AG41" s="25">
        <f>VLOOKUP($D41,Résultats!$B$2:$AZ$251,AG$2,FALSE)</f>
        <v>2.9722679300000002E-4</v>
      </c>
      <c r="AH41" s="25">
        <f>VLOOKUP($D41,Résultats!$B$2:$AZ$251,AH$2,FALSE)</f>
        <v>1.3884671700000001E-4</v>
      </c>
      <c r="AI41" s="25">
        <f>VLOOKUP($D41,Résultats!$B$2:$AZ$251,AI$2,FALSE)</f>
        <v>6.8042129200000006E-5</v>
      </c>
      <c r="AJ41" s="25">
        <f>VLOOKUP($D41,Résultats!$B$2:$AZ$251,AJ$2,FALSE)</f>
        <v>3.3235529299999998E-5</v>
      </c>
      <c r="AK41" s="25">
        <f>VLOOKUP($D41,Résultats!$B$2:$AZ$251,AK$2,FALSE)</f>
        <v>1.6221077100000002E-5</v>
      </c>
      <c r="AL41" s="25">
        <f>VLOOKUP($D41,Résultats!$B$2:$AZ$251,AL$2,FALSE)</f>
        <v>7.9161104200000004E-6</v>
      </c>
      <c r="AM41" s="102">
        <f>VLOOKUP($D41,Résultats!$B$2:$AZ$251,AM$2,FALSE)</f>
        <v>3.80714573E-6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35.580068259999997</v>
      </c>
      <c r="F42" s="57">
        <f>VLOOKUP($D42,Résultats!$B$2:$AZ$251,F$2,FALSE)</f>
        <v>10.519065919999999</v>
      </c>
      <c r="G42" s="57">
        <f>VLOOKUP($D42,Résultats!$B$2:$AZ$251,G$2,FALSE)</f>
        <v>11.317676049999999</v>
      </c>
      <c r="H42" s="57">
        <f>VLOOKUP($D42,Résultats!$B$2:$AZ$251,H$2,FALSE)</f>
        <v>8.5147549859999998</v>
      </c>
      <c r="I42" s="57">
        <f>VLOOKUP($D42,Résultats!$B$2:$AZ$251,I$2,FALSE)</f>
        <v>3.2317137140000001</v>
      </c>
      <c r="J42" s="57">
        <f>VLOOKUP($D42,Résultats!$B$2:$AZ$251,J$2,FALSE)</f>
        <v>0</v>
      </c>
      <c r="K42" s="57">
        <f>VLOOKUP($D42,Résultats!$B$2:$AZ$251,K$2,FALSE)</f>
        <v>0</v>
      </c>
      <c r="L42" s="57">
        <f>VLOOKUP($D42,Résultats!$B$2:$AZ$251,L$2,FALSE)</f>
        <v>0</v>
      </c>
      <c r="M42" s="57">
        <f>VLOOKUP($D42,Résultats!$B$2:$AZ$251,M$2,FALSE)</f>
        <v>0</v>
      </c>
      <c r="N42" s="57">
        <f>VLOOKUP($D42,Résultats!$B$2:$AZ$251,N$2,FALSE)</f>
        <v>0</v>
      </c>
      <c r="O42" s="57">
        <f>VLOOKUP($D42,Résultats!$B$2:$AZ$251,O$2,FALSE)</f>
        <v>0</v>
      </c>
      <c r="P42" s="57">
        <f>VLOOKUP($D42,Résultats!$B$2:$AZ$251,P$2,FALSE)</f>
        <v>0</v>
      </c>
      <c r="Q42" s="57">
        <f>VLOOKUP($D42,Résultats!$B$2:$AZ$251,Q$2,FALSE)</f>
        <v>0</v>
      </c>
      <c r="R42" s="57">
        <f>VLOOKUP($D42,Résultats!$B$2:$AZ$251,R$2,FALSE)</f>
        <v>0</v>
      </c>
      <c r="S42" s="57">
        <f>VLOOKUP($D42,Résultats!$B$2:$AZ$251,S$2,FALSE)</f>
        <v>0</v>
      </c>
      <c r="T42" s="57">
        <f>VLOOKUP($D42,Résultats!$B$2:$AZ$251,T$2,FALSE)</f>
        <v>0</v>
      </c>
      <c r="U42" s="57">
        <f>VLOOKUP($D42,Résultats!$B$2:$AZ$251,U$2,FALSE)</f>
        <v>0</v>
      </c>
      <c r="V42" s="57">
        <f>VLOOKUP($D42,Résultats!$B$2:$AZ$251,V$2,FALSE)</f>
        <v>0</v>
      </c>
      <c r="W42" s="57">
        <f>VLOOKUP($D42,Résultats!$B$2:$AZ$251,W$2,FALSE)</f>
        <v>0</v>
      </c>
      <c r="X42" s="57">
        <f>VLOOKUP($D42,Résultats!$B$2:$AZ$251,X$2,FALSE)</f>
        <v>0</v>
      </c>
      <c r="Y42" s="57">
        <f>VLOOKUP($D42,Résultats!$B$2:$AZ$251,Y$2,FALSE)</f>
        <v>0</v>
      </c>
      <c r="Z42" s="57">
        <f>VLOOKUP($D42,Résultats!$B$2:$AZ$251,Z$2,FALSE)</f>
        <v>0</v>
      </c>
      <c r="AA42" s="57">
        <f>VLOOKUP($D42,Résultats!$B$2:$AZ$251,AA$2,FALSE)</f>
        <v>0</v>
      </c>
      <c r="AB42" s="57">
        <f>VLOOKUP($D42,Résultats!$B$2:$AZ$251,AB$2,FALSE)</f>
        <v>0</v>
      </c>
      <c r="AC42" s="57">
        <f>VLOOKUP($D42,Résultats!$B$2:$AZ$251,AC$2,FALSE)</f>
        <v>0</v>
      </c>
      <c r="AD42" s="57">
        <f>VLOOKUP($D42,Résultats!$B$2:$AZ$251,AD$2,FALSE)</f>
        <v>0</v>
      </c>
      <c r="AE42" s="57">
        <f>VLOOKUP($D42,Résultats!$B$2:$AZ$251,AE$2,FALSE)</f>
        <v>0</v>
      </c>
      <c r="AF42" s="57">
        <f>VLOOKUP($D42,Résultats!$B$2:$AZ$251,AF$2,FALSE)</f>
        <v>0</v>
      </c>
      <c r="AG42" s="57">
        <f>VLOOKUP($D42,Résultats!$B$2:$AZ$251,AG$2,FALSE)</f>
        <v>0</v>
      </c>
      <c r="AH42" s="57">
        <f>VLOOKUP($D42,Résultats!$B$2:$AZ$251,AH$2,FALSE)</f>
        <v>0</v>
      </c>
      <c r="AI42" s="57">
        <f>VLOOKUP($D42,Résultats!$B$2:$AZ$251,AI$2,FALSE)</f>
        <v>0</v>
      </c>
      <c r="AJ42" s="57">
        <f>VLOOKUP($D42,Résultats!$B$2:$AZ$251,AJ$2,FALSE)</f>
        <v>0</v>
      </c>
      <c r="AK42" s="57">
        <f>VLOOKUP($D42,Résultats!$B$2:$AZ$251,AK$2,FALSE)</f>
        <v>0</v>
      </c>
      <c r="AL42" s="57">
        <f>VLOOKUP($D42,Résultats!$B$2:$AZ$251,AL$2,FALSE)</f>
        <v>0</v>
      </c>
      <c r="AM42" s="215">
        <f>VLOOKUP($D42,Résultats!$B$2:$AZ$251,AM$2,FALSE)</f>
        <v>0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35911.307350000003</v>
      </c>
      <c r="G43" s="99">
        <f>VLOOKUP($D48,Résultats!$B$2:$AZ$212,G$2,FALSE)</f>
        <v>36708.886160000002</v>
      </c>
      <c r="H43" s="99">
        <f>VLOOKUP($D48,Résultats!$B$2:$AZ$212,H$2,FALSE)</f>
        <v>37113.743849999999</v>
      </c>
      <c r="I43" s="99">
        <f>VLOOKUP($D48,Résultats!$B$2:$AZ$212,I$2,FALSE)</f>
        <v>37130.571369999998</v>
      </c>
      <c r="J43" s="99">
        <f>VLOOKUP($D48,Résultats!$B$2:$AZ$212,J$2,FALSE)</f>
        <v>36956.229800000001</v>
      </c>
      <c r="K43" s="99">
        <f>VLOOKUP($D48,Résultats!$B$2:$AZ$212,K$2,FALSE)</f>
        <v>36575.558089999999</v>
      </c>
      <c r="L43" s="99">
        <f>VLOOKUP($D48,Résultats!$B$2:$AZ$212,L$2,FALSE)</f>
        <v>36150.078379999999</v>
      </c>
      <c r="M43" s="99">
        <f>VLOOKUP($D48,Résultats!$B$2:$AZ$212,M$2,FALSE)</f>
        <v>36297.783089999997</v>
      </c>
      <c r="N43" s="99">
        <f>VLOOKUP($D48,Résultats!$B$2:$AZ$212,N$2,FALSE)</f>
        <v>36616.523730000001</v>
      </c>
      <c r="O43" s="99">
        <f>VLOOKUP($D48,Résultats!$B$2:$AZ$212,O$2,FALSE)</f>
        <v>36469.77145</v>
      </c>
      <c r="P43" s="99">
        <f>VLOOKUP($D48,Résultats!$B$2:$AZ$212,P$2,FALSE)</f>
        <v>36150.534619999999</v>
      </c>
      <c r="Q43" s="99">
        <f>VLOOKUP($D48,Résultats!$B$2:$AZ$212,Q$2,FALSE)</f>
        <v>35759.86075</v>
      </c>
      <c r="R43" s="99">
        <f>VLOOKUP($D48,Résultats!$B$2:$AZ$212,R$2,FALSE)</f>
        <v>35328.484080000002</v>
      </c>
      <c r="S43" s="99">
        <f>VLOOKUP($D48,Résultats!$B$2:$AZ$212,S$2,FALSE)</f>
        <v>34876.412129999997</v>
      </c>
      <c r="T43" s="99">
        <f>VLOOKUP($D48,Résultats!$B$2:$AZ$212,T$2,FALSE)</f>
        <v>34405.569049999998</v>
      </c>
      <c r="U43" s="99">
        <f>VLOOKUP($D48,Résultats!$B$2:$AZ$212,U$2,FALSE)</f>
        <v>33936.716489999999</v>
      </c>
      <c r="V43" s="99">
        <f>VLOOKUP($D48,Résultats!$B$2:$AZ$212,V$2,FALSE)</f>
        <v>33475.262880000002</v>
      </c>
      <c r="W43" s="99">
        <f>VLOOKUP($D48,Résultats!$B$2:$AZ$212,W$2,FALSE)</f>
        <v>33021.832690000003</v>
      </c>
      <c r="X43" s="99">
        <f>VLOOKUP($D48,Résultats!$B$2:$AZ$212,X$2,FALSE)</f>
        <v>32575.010249999999</v>
      </c>
      <c r="Y43" s="99">
        <f>VLOOKUP($D48,Résultats!$B$2:$AZ$212,Y$2,FALSE)</f>
        <v>32180.31277</v>
      </c>
      <c r="Z43" s="99">
        <f>VLOOKUP($D48,Résultats!$B$2:$AZ$212,Z$2,FALSE)</f>
        <v>31814.76974</v>
      </c>
      <c r="AA43" s="99">
        <f>VLOOKUP($D48,Résultats!$B$2:$AZ$212,AA$2,FALSE)</f>
        <v>31466.86217</v>
      </c>
      <c r="AB43" s="99">
        <f>VLOOKUP($D48,Résultats!$B$2:$AZ$212,AB$2,FALSE)</f>
        <v>31130.643650000002</v>
      </c>
      <c r="AC43" s="99">
        <f>VLOOKUP($D48,Résultats!$B$2:$AZ$212,AC$2,FALSE)</f>
        <v>30802.33064</v>
      </c>
      <c r="AD43" s="99">
        <f>VLOOKUP($D48,Résultats!$B$2:$AZ$212,AD$2,FALSE)</f>
        <v>30479.041369999999</v>
      </c>
      <c r="AE43" s="99">
        <f>VLOOKUP($D48,Résultats!$B$2:$AZ$212,AE$2,FALSE)</f>
        <v>30160.053449999999</v>
      </c>
      <c r="AF43" s="99">
        <f>VLOOKUP($D48,Résultats!$B$2:$AZ$212,AF$2,FALSE)</f>
        <v>29846.804169999999</v>
      </c>
      <c r="AG43" s="99">
        <f>VLOOKUP($D48,Résultats!$B$2:$AZ$212,AG$2,FALSE)</f>
        <v>29539.52261</v>
      </c>
      <c r="AH43" s="99">
        <f>VLOOKUP($D48,Résultats!$B$2:$AZ$212,AH$2,FALSE)</f>
        <v>29168.932059999999</v>
      </c>
      <c r="AI43" s="99">
        <f>VLOOKUP($D48,Résultats!$B$2:$AZ$212,AI$2,FALSE)</f>
        <v>28825.10929</v>
      </c>
      <c r="AJ43" s="99">
        <f>VLOOKUP($D48,Résultats!$B$2:$AZ$212,AJ$2,FALSE)</f>
        <v>28498.919190000001</v>
      </c>
      <c r="AK43" s="99">
        <f>VLOOKUP($D48,Résultats!$B$2:$AZ$212,AK$2,FALSE)</f>
        <v>28185.641220000001</v>
      </c>
      <c r="AL43" s="99">
        <f>VLOOKUP($D48,Résultats!$B$2:$AZ$212,AL$2,FALSE)</f>
        <v>27882.030650000001</v>
      </c>
      <c r="AM43" s="104">
        <f>VLOOKUP($D48,Résultats!$B$2:$AZ$212,AM$2,FALSE)</f>
        <v>27562.824390000002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35751.304250000001</v>
      </c>
      <c r="G45" s="25">
        <f>VLOOKUP($D45,Résultats!$B$2:$AZ$212,G$2,FALSE)</f>
        <v>36333.262540000003</v>
      </c>
      <c r="H45" s="25">
        <f>VLOOKUP($D45,Résultats!$B$2:$AZ$212,H$2,FALSE)</f>
        <v>36618.753669999998</v>
      </c>
      <c r="I45" s="25">
        <f>VLOOKUP($D45,Résultats!$B$2:$AZ$212,I$2,FALSE)</f>
        <v>36515.387459999998</v>
      </c>
      <c r="J45" s="25">
        <f>VLOOKUP($D45,Résultats!$B$2:$AZ$212,J$2,FALSE)</f>
        <v>36210.220759999997</v>
      </c>
      <c r="K45" s="25">
        <f>VLOOKUP($D45,Résultats!$B$2:$AZ$212,K$2,FALSE)</f>
        <v>35674.052600000003</v>
      </c>
      <c r="L45" s="25">
        <f>VLOOKUP($D45,Résultats!$B$2:$AZ$212,L$2,FALSE)</f>
        <v>35055.781439999999</v>
      </c>
      <c r="M45" s="25">
        <f>VLOOKUP($D45,Résultats!$B$2:$AZ$212,M$2,FALSE)</f>
        <v>34881.633329999997</v>
      </c>
      <c r="N45" s="25">
        <f>VLOOKUP($D45,Résultats!$B$2:$AZ$212,N$2,FALSE)</f>
        <v>34794.200400000002</v>
      </c>
      <c r="O45" s="25">
        <f>VLOOKUP($D45,Résultats!$B$2:$AZ$212,O$2,FALSE)</f>
        <v>34261.828439999997</v>
      </c>
      <c r="P45" s="25">
        <f>VLOOKUP($D45,Résultats!$B$2:$AZ$212,P$2,FALSE)</f>
        <v>33485.403870000002</v>
      </c>
      <c r="Q45" s="25">
        <f>VLOOKUP($D45,Résultats!$B$2:$AZ$212,Q$2,FALSE)</f>
        <v>32499.363969999999</v>
      </c>
      <c r="R45" s="25">
        <f>VLOOKUP($D45,Résultats!$B$2:$AZ$212,R$2,FALSE)</f>
        <v>31323.211869999999</v>
      </c>
      <c r="S45" s="25">
        <f>VLOOKUP($D45,Résultats!$B$2:$AZ$212,S$2,FALSE)</f>
        <v>29986.047930000001</v>
      </c>
      <c r="T45" s="25">
        <f>VLOOKUP($D45,Résultats!$B$2:$AZ$212,T$2,FALSE)</f>
        <v>28530.539430000001</v>
      </c>
      <c r="U45" s="25">
        <f>VLOOKUP($D45,Résultats!$B$2:$AZ$212,U$2,FALSE)</f>
        <v>27015.544569999998</v>
      </c>
      <c r="V45" s="25">
        <f>VLOOKUP($D45,Résultats!$B$2:$AZ$212,V$2,FALSE)</f>
        <v>25492.949430000001</v>
      </c>
      <c r="W45" s="25">
        <f>VLOOKUP($D45,Résultats!$B$2:$AZ$212,W$2,FALSE)</f>
        <v>24001.335040000002</v>
      </c>
      <c r="X45" s="25">
        <f>VLOOKUP($D45,Résultats!$B$2:$AZ$212,X$2,FALSE)</f>
        <v>22564.22639</v>
      </c>
      <c r="Y45" s="25">
        <f>VLOOKUP($D45,Résultats!$B$2:$AZ$212,Y$2,FALSE)</f>
        <v>21193.92107</v>
      </c>
      <c r="Z45" s="25">
        <f>VLOOKUP($D45,Résultats!$B$2:$AZ$212,Z$2,FALSE)</f>
        <v>19894.22193</v>
      </c>
      <c r="AA45" s="25">
        <f>VLOOKUP($D45,Résultats!$B$2:$AZ$212,AA$2,FALSE)</f>
        <v>18665.41921</v>
      </c>
      <c r="AB45" s="25">
        <f>VLOOKUP($D45,Résultats!$B$2:$AZ$212,AB$2,FALSE)</f>
        <v>17505.827239999999</v>
      </c>
      <c r="AC45" s="25">
        <f>VLOOKUP($D45,Résultats!$B$2:$AZ$212,AC$2,FALSE)</f>
        <v>16412.788079999998</v>
      </c>
      <c r="AD45" s="25">
        <f>VLOOKUP($D45,Résultats!$B$2:$AZ$212,AD$2,FALSE)</f>
        <v>15387.520979999999</v>
      </c>
      <c r="AE45" s="25">
        <f>VLOOKUP($D45,Résultats!$B$2:$AZ$212,AE$2,FALSE)</f>
        <v>14426.06415</v>
      </c>
      <c r="AF45" s="25">
        <f>VLOOKUP($D45,Résultats!$B$2:$AZ$212,AF$2,FALSE)</f>
        <v>13524.56546</v>
      </c>
      <c r="AG45" s="25">
        <f>VLOOKUP($D45,Résultats!$B$2:$AZ$212,AG$2,FALSE)</f>
        <v>12679.344639999999</v>
      </c>
      <c r="AH45" s="25">
        <f>VLOOKUP($D45,Résultats!$B$2:$AZ$212,AH$2,FALSE)</f>
        <v>11834.08807</v>
      </c>
      <c r="AI45" s="25">
        <f>VLOOKUP($D45,Résultats!$B$2:$AZ$212,AI$2,FALSE)</f>
        <v>11045.1654</v>
      </c>
      <c r="AJ45" s="25">
        <f>VLOOKUP($D45,Résultats!$B$2:$AZ$212,AJ$2,FALSE)</f>
        <v>10308.82927</v>
      </c>
      <c r="AK45" s="25">
        <f>VLOOKUP($D45,Résultats!$B$2:$AZ$212,AK$2,FALSE)</f>
        <v>9621.57807399999</v>
      </c>
      <c r="AL45" s="25">
        <f>VLOOKUP($D45,Résultats!$B$2:$AZ$212,AL$2,FALSE)</f>
        <v>8980.1415629999901</v>
      </c>
      <c r="AM45" s="102">
        <f>VLOOKUP($D45,Résultats!$B$2:$AZ$212,AM$2,FALSE)</f>
        <v>8381.4664479999901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160.0030979</v>
      </c>
      <c r="G46" s="25">
        <f>VLOOKUP($D46,Résultats!$B$2:$AZ$212,G$2,FALSE)</f>
        <v>375.62361379999999</v>
      </c>
      <c r="H46" s="25">
        <f>VLOOKUP($D46,Résultats!$B$2:$AZ$212,H$2,FALSE)</f>
        <v>494.99017429999998</v>
      </c>
      <c r="I46" s="25">
        <f>VLOOKUP($D46,Résultats!$B$2:$AZ$212,I$2,FALSE)</f>
        <v>615.18390920000002</v>
      </c>
      <c r="J46" s="25">
        <f>VLOOKUP($D46,Résultats!$B$2:$AZ$212,J$2,FALSE)</f>
        <v>746.00903989999995</v>
      </c>
      <c r="K46" s="25">
        <f>VLOOKUP($D46,Résultats!$B$2:$AZ$212,K$2,FALSE)</f>
        <v>901.50549560000002</v>
      </c>
      <c r="L46" s="25">
        <f>VLOOKUP($D46,Résultats!$B$2:$AZ$212,L$2,FALSE)</f>
        <v>1094.2969350000001</v>
      </c>
      <c r="M46" s="25">
        <f>VLOOKUP($D46,Résultats!$B$2:$AZ$212,M$2,FALSE)</f>
        <v>1416.14976</v>
      </c>
      <c r="N46" s="25">
        <f>VLOOKUP($D46,Résultats!$B$2:$AZ$212,N$2,FALSE)</f>
        <v>1822.323337</v>
      </c>
      <c r="O46" s="25">
        <f>VLOOKUP($D46,Résultats!$B$2:$AZ$212,O$2,FALSE)</f>
        <v>2207.94301</v>
      </c>
      <c r="P46" s="25">
        <f>VLOOKUP($D46,Résultats!$B$2:$AZ$212,P$2,FALSE)</f>
        <v>2665.1307499999998</v>
      </c>
      <c r="Q46" s="25">
        <f>VLOOKUP($D46,Résultats!$B$2:$AZ$212,Q$2,FALSE)</f>
        <v>3260.4967839999999</v>
      </c>
      <c r="R46" s="25">
        <f>VLOOKUP($D46,Résultats!$B$2:$AZ$212,R$2,FALSE)</f>
        <v>4005.2722159999998</v>
      </c>
      <c r="S46" s="25">
        <f>VLOOKUP($D46,Résultats!$B$2:$AZ$212,S$2,FALSE)</f>
        <v>4890.3641950000001</v>
      </c>
      <c r="T46" s="25">
        <f>VLOOKUP($D46,Résultats!$B$2:$AZ$212,T$2,FALSE)</f>
        <v>5875.0296189999999</v>
      </c>
      <c r="U46" s="25">
        <f>VLOOKUP($D46,Résultats!$B$2:$AZ$212,U$2,FALSE)</f>
        <v>6921.1719210000001</v>
      </c>
      <c r="V46" s="25">
        <f>VLOOKUP($D46,Résultats!$B$2:$AZ$212,V$2,FALSE)</f>
        <v>7982.313451</v>
      </c>
      <c r="W46" s="25">
        <f>VLOOKUP($D46,Résultats!$B$2:$AZ$212,W$2,FALSE)</f>
        <v>9020.4976470000001</v>
      </c>
      <c r="X46" s="25">
        <f>VLOOKUP($D46,Résultats!$B$2:$AZ$212,X$2,FALSE)</f>
        <v>10010.78386</v>
      </c>
      <c r="Y46" s="25">
        <f>VLOOKUP($D46,Résultats!$B$2:$AZ$212,Y$2,FALSE)</f>
        <v>10986.3917</v>
      </c>
      <c r="Z46" s="25">
        <f>VLOOKUP($D46,Résultats!$B$2:$AZ$212,Z$2,FALSE)</f>
        <v>11920.5478</v>
      </c>
      <c r="AA46" s="25">
        <f>VLOOKUP($D46,Résultats!$B$2:$AZ$212,AA$2,FALSE)</f>
        <v>12801.44297</v>
      </c>
      <c r="AB46" s="25">
        <f>VLOOKUP($D46,Résultats!$B$2:$AZ$212,AB$2,FALSE)</f>
        <v>13624.816419999999</v>
      </c>
      <c r="AC46" s="25">
        <f>VLOOKUP($D46,Résultats!$B$2:$AZ$212,AC$2,FALSE)</f>
        <v>14389.54256</v>
      </c>
      <c r="AD46" s="25">
        <f>VLOOKUP($D46,Résultats!$B$2:$AZ$212,AD$2,FALSE)</f>
        <v>15091.52039</v>
      </c>
      <c r="AE46" s="25">
        <f>VLOOKUP($D46,Résultats!$B$2:$AZ$212,AE$2,FALSE)</f>
        <v>15733.989299999999</v>
      </c>
      <c r="AF46" s="25">
        <f>VLOOKUP($D46,Résultats!$B$2:$AZ$212,AF$2,FALSE)</f>
        <v>16322.238719999999</v>
      </c>
      <c r="AG46" s="25">
        <f>VLOOKUP($D46,Résultats!$B$2:$AZ$212,AG$2,FALSE)</f>
        <v>16860.177970000001</v>
      </c>
      <c r="AH46" s="25">
        <f>VLOOKUP($D46,Résultats!$B$2:$AZ$212,AH$2,FALSE)</f>
        <v>17334.843990000001</v>
      </c>
      <c r="AI46" s="25">
        <f>VLOOKUP($D46,Résultats!$B$2:$AZ$212,AI$2,FALSE)</f>
        <v>17779.943889999999</v>
      </c>
      <c r="AJ46" s="25">
        <f>VLOOKUP($D46,Résultats!$B$2:$AZ$212,AJ$2,FALSE)</f>
        <v>18190.089919999999</v>
      </c>
      <c r="AK46" s="25">
        <f>VLOOKUP($D46,Résultats!$B$2:$AZ$212,AK$2,FALSE)</f>
        <v>18564.063139999998</v>
      </c>
      <c r="AL46" s="25">
        <f>VLOOKUP($D46,Résultats!$B$2:$AZ$212,AL$2,FALSE)</f>
        <v>18901.889090000001</v>
      </c>
      <c r="AM46" s="102">
        <f>VLOOKUP($D46,Résultats!$B$2:$AZ$212,AM$2,FALSE)</f>
        <v>19181.357940000002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0.43188859979999999</v>
      </c>
      <c r="G47" s="25">
        <f>VLOOKUP($D47,Résultats!$B$2:$AZ$212,G$2,FALSE)</f>
        <v>0.53400079190000005</v>
      </c>
      <c r="H47" s="25">
        <f>VLOOKUP($D47,Résultats!$B$2:$AZ$212,H$2,FALSE)</f>
        <v>0.58217645689999997</v>
      </c>
      <c r="I47" s="25">
        <f>VLOOKUP($D47,Résultats!$B$2:$AZ$212,I$2,FALSE)</f>
        <v>0.64125909150000004</v>
      </c>
      <c r="J47" s="25">
        <f>VLOOKUP($D47,Résultats!$B$2:$AZ$212,J$2,FALSE)</f>
        <v>0.68522105160000002</v>
      </c>
      <c r="K47" s="25">
        <f>VLOOKUP($D47,Résultats!$B$2:$AZ$212,K$2,FALSE)</f>
        <v>0.75254407030000003</v>
      </c>
      <c r="L47" s="25">
        <f>VLOOKUP($D47,Résultats!$B$2:$AZ$212,L$2,FALSE)</f>
        <v>0.83350247879999995</v>
      </c>
      <c r="M47" s="25">
        <f>VLOOKUP($D47,Résultats!$B$2:$AZ$212,M$2,FALSE)</f>
        <v>0.95819701479999997</v>
      </c>
      <c r="N47" s="25">
        <f>VLOOKUP($D47,Résultats!$B$2:$AZ$212,N$2,FALSE)</f>
        <v>1.098362992</v>
      </c>
      <c r="O47" s="25">
        <f>VLOOKUP($D47,Résultats!$B$2:$AZ$212,O$2,FALSE)</f>
        <v>1.194822311</v>
      </c>
      <c r="P47" s="25">
        <f>VLOOKUP($D47,Résultats!$B$2:$AZ$212,P$2,FALSE)</f>
        <v>1.263590472</v>
      </c>
      <c r="Q47" s="25">
        <f>VLOOKUP($D47,Résultats!$B$2:$AZ$212,Q$2,FALSE)</f>
        <v>1.3055131129999999</v>
      </c>
      <c r="R47" s="25">
        <f>VLOOKUP($D47,Résultats!$B$2:$AZ$212,R$2,FALSE)</f>
        <v>1.3206617279999999</v>
      </c>
      <c r="S47" s="25">
        <f>VLOOKUP($D47,Résultats!$B$2:$AZ$212,S$2,FALSE)</f>
        <v>1.3102805209999999</v>
      </c>
      <c r="T47" s="25">
        <f>VLOOKUP($D47,Résultats!$B$2:$AZ$212,T$2,FALSE)</f>
        <v>1.2776064620000001</v>
      </c>
      <c r="U47" s="25">
        <f>VLOOKUP($D47,Résultats!$B$2:$AZ$212,U$2,FALSE)</f>
        <v>1.2291243249999999</v>
      </c>
      <c r="V47" s="25">
        <f>VLOOKUP($D47,Résultats!$B$2:$AZ$212,V$2,FALSE)</f>
        <v>1.1711937939999999</v>
      </c>
      <c r="W47" s="25">
        <f>VLOOKUP($D47,Résultats!$B$2:$AZ$212,W$2,FALSE)</f>
        <v>1.10898629</v>
      </c>
      <c r="X47" s="25">
        <f>VLOOKUP($D47,Résultats!$B$2:$AZ$212,X$2,FALSE)</f>
        <v>1.0459923339999999</v>
      </c>
      <c r="Y47" s="25">
        <f>VLOOKUP($D47,Résultats!$B$2:$AZ$212,Y$2,FALSE)</f>
        <v>0.98432045850000005</v>
      </c>
      <c r="Z47" s="25">
        <f>VLOOKUP($D47,Résultats!$B$2:$AZ$212,Z$2,FALSE)</f>
        <v>0.92493917059999997</v>
      </c>
      <c r="AA47" s="25">
        <f>VLOOKUP($D47,Résultats!$B$2:$AZ$212,AA$2,FALSE)</f>
        <v>0.8683220827</v>
      </c>
      <c r="AB47" s="25">
        <f>VLOOKUP($D47,Résultats!$B$2:$AZ$212,AB$2,FALSE)</f>
        <v>0.81464407179999998</v>
      </c>
      <c r="AC47" s="25">
        <f>VLOOKUP($D47,Résultats!$B$2:$AZ$212,AC$2,FALSE)</f>
        <v>0.76391663430000001</v>
      </c>
      <c r="AD47" s="25">
        <f>VLOOKUP($D47,Résultats!$B$2:$AZ$212,AD$2,FALSE)</f>
        <v>0.71626728920000005</v>
      </c>
      <c r="AE47" s="25">
        <f>VLOOKUP($D47,Résultats!$B$2:$AZ$212,AE$2,FALSE)</f>
        <v>0.67154913240000003</v>
      </c>
      <c r="AF47" s="25">
        <f>VLOOKUP($D47,Résultats!$B$2:$AZ$212,AF$2,FALSE)</f>
        <v>0.62960200070000005</v>
      </c>
      <c r="AG47" s="25">
        <f>VLOOKUP($D47,Résultats!$B$2:$AZ$212,AG$2,FALSE)</f>
        <v>0.59026442300000004</v>
      </c>
      <c r="AH47" s="25">
        <f>VLOOKUP($D47,Résultats!$B$2:$AZ$212,AH$2,FALSE)</f>
        <v>0.55092041059999997</v>
      </c>
      <c r="AI47" s="25">
        <f>VLOOKUP($D47,Résultats!$B$2:$AZ$212,AI$2,FALSE)</f>
        <v>0.51419595890000003</v>
      </c>
      <c r="AJ47" s="25">
        <f>VLOOKUP($D47,Résultats!$B$2:$AZ$212,AJ$2,FALSE)</f>
        <v>0.47991805980000002</v>
      </c>
      <c r="AK47" s="25">
        <f>VLOOKUP($D47,Résultats!$B$2:$AZ$212,AK$2,FALSE)</f>
        <v>0.44792445829999999</v>
      </c>
      <c r="AL47" s="25">
        <f>VLOOKUP($D47,Résultats!$B$2:$AZ$212,AL$2,FALSE)</f>
        <v>0.4180633051</v>
      </c>
      <c r="AM47" s="102">
        <f>VLOOKUP($D47,Résultats!$B$2:$AZ$212,AM$2,FALSE)</f>
        <v>0.39019265759999999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35911.307350000003</v>
      </c>
      <c r="G48" s="59">
        <f>VLOOKUP($D48,Résultats!$B$2:$AZ$212,G$2,FALSE)</f>
        <v>36708.886160000002</v>
      </c>
      <c r="H48" s="59">
        <f>VLOOKUP($D48,Résultats!$B$2:$AZ$212,H$2,FALSE)</f>
        <v>37113.743849999999</v>
      </c>
      <c r="I48" s="59">
        <f>VLOOKUP($D48,Résultats!$B$2:$AZ$212,I$2,FALSE)</f>
        <v>37130.571369999998</v>
      </c>
      <c r="J48" s="59">
        <f>VLOOKUP($D48,Résultats!$B$2:$AZ$212,J$2,FALSE)</f>
        <v>36956.229800000001</v>
      </c>
      <c r="K48" s="59">
        <f>VLOOKUP($D48,Résultats!$B$2:$AZ$212,K$2,FALSE)</f>
        <v>36575.558089999999</v>
      </c>
      <c r="L48" s="59">
        <f>VLOOKUP($D48,Résultats!$B$2:$AZ$212,L$2,FALSE)</f>
        <v>36150.078379999999</v>
      </c>
      <c r="M48" s="59">
        <f>VLOOKUP($D48,Résultats!$B$2:$AZ$212,M$2,FALSE)</f>
        <v>36297.783089999997</v>
      </c>
      <c r="N48" s="59">
        <f>VLOOKUP($D48,Résultats!$B$2:$AZ$212,N$2,FALSE)</f>
        <v>36616.523730000001</v>
      </c>
      <c r="O48" s="59">
        <f>VLOOKUP($D48,Résultats!$B$2:$AZ$212,O$2,FALSE)</f>
        <v>36469.77145</v>
      </c>
      <c r="P48" s="59">
        <f>VLOOKUP($D48,Résultats!$B$2:$AZ$212,P$2,FALSE)</f>
        <v>36150.534619999999</v>
      </c>
      <c r="Q48" s="59">
        <f>VLOOKUP($D48,Résultats!$B$2:$AZ$212,Q$2,FALSE)</f>
        <v>35759.86075</v>
      </c>
      <c r="R48" s="59">
        <f>VLOOKUP($D48,Résultats!$B$2:$AZ$212,R$2,FALSE)</f>
        <v>35328.484080000002</v>
      </c>
      <c r="S48" s="59">
        <f>VLOOKUP($D48,Résultats!$B$2:$AZ$212,S$2,FALSE)</f>
        <v>34876.412129999997</v>
      </c>
      <c r="T48" s="59">
        <f>VLOOKUP($D48,Résultats!$B$2:$AZ$212,T$2,FALSE)</f>
        <v>34405.569049999998</v>
      </c>
      <c r="U48" s="59">
        <f>VLOOKUP($D48,Résultats!$B$2:$AZ$212,U$2,FALSE)</f>
        <v>33936.716489999999</v>
      </c>
      <c r="V48" s="59">
        <f>VLOOKUP($D48,Résultats!$B$2:$AZ$212,V$2,FALSE)</f>
        <v>33475.262880000002</v>
      </c>
      <c r="W48" s="59">
        <f>VLOOKUP($D48,Résultats!$B$2:$AZ$212,W$2,FALSE)</f>
        <v>33021.832690000003</v>
      </c>
      <c r="X48" s="59">
        <f>VLOOKUP($D48,Résultats!$B$2:$AZ$212,X$2,FALSE)</f>
        <v>32575.010249999999</v>
      </c>
      <c r="Y48" s="59">
        <f>VLOOKUP($D48,Résultats!$B$2:$AZ$212,Y$2,FALSE)</f>
        <v>32180.31277</v>
      </c>
      <c r="Z48" s="59">
        <f>VLOOKUP($D48,Résultats!$B$2:$AZ$212,Z$2,FALSE)</f>
        <v>31814.76974</v>
      </c>
      <c r="AA48" s="59">
        <f>VLOOKUP($D48,Résultats!$B$2:$AZ$212,AA$2,FALSE)</f>
        <v>31466.86217</v>
      </c>
      <c r="AB48" s="59">
        <f>VLOOKUP($D48,Résultats!$B$2:$AZ$212,AB$2,FALSE)</f>
        <v>31130.643650000002</v>
      </c>
      <c r="AC48" s="59">
        <f>VLOOKUP($D48,Résultats!$B$2:$AZ$212,AC$2,FALSE)</f>
        <v>30802.33064</v>
      </c>
      <c r="AD48" s="59">
        <f>VLOOKUP($D48,Résultats!$B$2:$AZ$212,AD$2,FALSE)</f>
        <v>30479.041369999999</v>
      </c>
      <c r="AE48" s="59">
        <f>VLOOKUP($D48,Résultats!$B$2:$AZ$212,AE$2,FALSE)</f>
        <v>30160.053449999999</v>
      </c>
      <c r="AF48" s="59">
        <f>VLOOKUP($D48,Résultats!$B$2:$AZ$212,AF$2,FALSE)</f>
        <v>29846.804169999999</v>
      </c>
      <c r="AG48" s="59">
        <f>VLOOKUP($D48,Résultats!$B$2:$AZ$212,AG$2,FALSE)</f>
        <v>29539.52261</v>
      </c>
      <c r="AH48" s="59">
        <f>VLOOKUP($D48,Résultats!$B$2:$AZ$212,AH$2,FALSE)</f>
        <v>29168.932059999999</v>
      </c>
      <c r="AI48" s="59">
        <f>VLOOKUP($D48,Résultats!$B$2:$AZ$212,AI$2,FALSE)</f>
        <v>28825.10929</v>
      </c>
      <c r="AJ48" s="59">
        <f>VLOOKUP($D48,Résultats!$B$2:$AZ$212,AJ$2,FALSE)</f>
        <v>28498.919190000001</v>
      </c>
      <c r="AK48" s="59">
        <f>VLOOKUP($D48,Résultats!$B$2:$AZ$212,AK$2,FALSE)</f>
        <v>28185.641220000001</v>
      </c>
      <c r="AL48" s="59">
        <f>VLOOKUP($D48,Résultats!$B$2:$AZ$212,AL$2,FALSE)</f>
        <v>27882.030650000001</v>
      </c>
      <c r="AM48" s="103">
        <f>VLOOKUP($D48,Résultats!$B$2:$AZ$212,AM$2,FALSE)</f>
        <v>27562.824390000002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160.0030979</v>
      </c>
      <c r="G49" s="61">
        <f>VLOOKUP($D49,Résultats!$B$2:$AZ$212,G$2,FALSE)</f>
        <v>375.62361379999999</v>
      </c>
      <c r="H49" s="61">
        <f>VLOOKUP($D49,Résultats!$B$2:$AZ$212,H$2,FALSE)</f>
        <v>494.99017429999998</v>
      </c>
      <c r="I49" s="61">
        <f>VLOOKUP($D49,Résultats!$B$2:$AZ$212,I$2,FALSE)</f>
        <v>615.18390920000002</v>
      </c>
      <c r="J49" s="61">
        <f>VLOOKUP($D49,Résultats!$B$2:$AZ$212,J$2,FALSE)</f>
        <v>746.00903989999995</v>
      </c>
      <c r="K49" s="61">
        <f>VLOOKUP($D49,Résultats!$B$2:$AZ$212,K$2,FALSE)</f>
        <v>901.50549560000002</v>
      </c>
      <c r="L49" s="61">
        <f>VLOOKUP($D49,Résultats!$B$2:$AZ$212,L$2,FALSE)</f>
        <v>1094.2969350000001</v>
      </c>
      <c r="M49" s="61">
        <f>VLOOKUP($D49,Résultats!$B$2:$AZ$212,M$2,FALSE)</f>
        <v>1416.14976</v>
      </c>
      <c r="N49" s="61">
        <f>VLOOKUP($D49,Résultats!$B$2:$AZ$212,N$2,FALSE)</f>
        <v>1822.323337</v>
      </c>
      <c r="O49" s="61">
        <f>VLOOKUP($D49,Résultats!$B$2:$AZ$212,O$2,FALSE)</f>
        <v>2207.94301</v>
      </c>
      <c r="P49" s="61">
        <f>VLOOKUP($D49,Résultats!$B$2:$AZ$212,P$2,FALSE)</f>
        <v>2665.1307499999998</v>
      </c>
      <c r="Q49" s="61">
        <f>VLOOKUP($D49,Résultats!$B$2:$AZ$212,Q$2,FALSE)</f>
        <v>3260.4967839999999</v>
      </c>
      <c r="R49" s="61">
        <f>VLOOKUP($D49,Résultats!$B$2:$AZ$212,R$2,FALSE)</f>
        <v>4005.2722159999998</v>
      </c>
      <c r="S49" s="61">
        <f>VLOOKUP($D49,Résultats!$B$2:$AZ$212,S$2,FALSE)</f>
        <v>4890.3641950000001</v>
      </c>
      <c r="T49" s="61">
        <f>VLOOKUP($D49,Résultats!$B$2:$AZ$212,T$2,FALSE)</f>
        <v>5875.0296189999999</v>
      </c>
      <c r="U49" s="61">
        <f>VLOOKUP($D49,Résultats!$B$2:$AZ$212,U$2,FALSE)</f>
        <v>6921.1719210000001</v>
      </c>
      <c r="V49" s="61">
        <f>VLOOKUP($D49,Résultats!$B$2:$AZ$212,V$2,FALSE)</f>
        <v>7982.313451</v>
      </c>
      <c r="W49" s="61">
        <f>VLOOKUP($D49,Résultats!$B$2:$AZ$212,W$2,FALSE)</f>
        <v>9020.4976470000001</v>
      </c>
      <c r="X49" s="61">
        <f>VLOOKUP($D49,Résultats!$B$2:$AZ$212,X$2,FALSE)</f>
        <v>10010.78386</v>
      </c>
      <c r="Y49" s="61">
        <f>VLOOKUP($D49,Résultats!$B$2:$AZ$212,Y$2,FALSE)</f>
        <v>10986.3917</v>
      </c>
      <c r="Z49" s="61">
        <f>VLOOKUP($D49,Résultats!$B$2:$AZ$212,Z$2,FALSE)</f>
        <v>11920.5478</v>
      </c>
      <c r="AA49" s="61">
        <f>VLOOKUP($D49,Résultats!$B$2:$AZ$212,AA$2,FALSE)</f>
        <v>12801.44297</v>
      </c>
      <c r="AB49" s="61">
        <f>VLOOKUP($D49,Résultats!$B$2:$AZ$212,AB$2,FALSE)</f>
        <v>13624.816419999999</v>
      </c>
      <c r="AC49" s="61">
        <f>VLOOKUP($D49,Résultats!$B$2:$AZ$212,AC$2,FALSE)</f>
        <v>14389.54256</v>
      </c>
      <c r="AD49" s="61">
        <f>VLOOKUP($D49,Résultats!$B$2:$AZ$212,AD$2,FALSE)</f>
        <v>15091.52039</v>
      </c>
      <c r="AE49" s="61">
        <f>VLOOKUP($D49,Résultats!$B$2:$AZ$212,AE$2,FALSE)</f>
        <v>15733.989299999999</v>
      </c>
      <c r="AF49" s="61">
        <f>VLOOKUP($D49,Résultats!$B$2:$AZ$212,AF$2,FALSE)</f>
        <v>16322.238719999999</v>
      </c>
      <c r="AG49" s="61">
        <f>VLOOKUP($D49,Résultats!$B$2:$AZ$212,AG$2,FALSE)</f>
        <v>16860.177970000001</v>
      </c>
      <c r="AH49" s="61">
        <f>VLOOKUP($D49,Résultats!$B$2:$AZ$212,AH$2,FALSE)</f>
        <v>17334.843990000001</v>
      </c>
      <c r="AI49" s="61">
        <f>VLOOKUP($D49,Résultats!$B$2:$AZ$212,AI$2,FALSE)</f>
        <v>17779.943889999999</v>
      </c>
      <c r="AJ49" s="61">
        <f>VLOOKUP($D49,Résultats!$B$2:$AZ$212,AJ$2,FALSE)</f>
        <v>18190.089919999999</v>
      </c>
      <c r="AK49" s="61">
        <f>VLOOKUP($D49,Résultats!$B$2:$AZ$212,AK$2,FALSE)</f>
        <v>18564.063139999998</v>
      </c>
      <c r="AL49" s="61">
        <f>VLOOKUP($D49,Résultats!$B$2:$AZ$212,AL$2,FALSE)</f>
        <v>18901.889090000001</v>
      </c>
      <c r="AM49" s="225">
        <f>VLOOKUP($D49,Résultats!$B$2:$AZ$212,AM$2,FALSE)</f>
        <v>19181.357940000002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2.2621376369999999</v>
      </c>
      <c r="G50" s="25">
        <f>VLOOKUP($D50,Résultats!$B$2:$AZ$212,G$2,FALSE)</f>
        <v>5.3886071790000001</v>
      </c>
      <c r="H50" s="25">
        <f>VLOOKUP($D50,Résultats!$B$2:$AZ$212,H$2,FALSE)</f>
        <v>7.2596341549999996</v>
      </c>
      <c r="I50" s="25">
        <f>VLOOKUP($D50,Résultats!$B$2:$AZ$212,I$2,FALSE)</f>
        <v>9.38989312</v>
      </c>
      <c r="J50" s="25">
        <f>VLOOKUP($D50,Résultats!$B$2:$AZ$212,J$2,FALSE)</f>
        <v>12.006645499999999</v>
      </c>
      <c r="K50" s="25">
        <f>VLOOKUP($D50,Résultats!$B$2:$AZ$212,K$2,FALSE)</f>
        <v>17.427303949999999</v>
      </c>
      <c r="L50" s="25">
        <f>VLOOKUP($D50,Résultats!$B$2:$AZ$212,L$2,FALSE)</f>
        <v>25.93622113</v>
      </c>
      <c r="M50" s="25">
        <f>VLOOKUP($D50,Résultats!$B$2:$AZ$212,M$2,FALSE)</f>
        <v>40.33622948</v>
      </c>
      <c r="N50" s="25">
        <f>VLOOKUP($D50,Résultats!$B$2:$AZ$212,N$2,FALSE)</f>
        <v>59.355981159999999</v>
      </c>
      <c r="O50" s="25">
        <f>VLOOKUP($D50,Résultats!$B$2:$AZ$212,O$2,FALSE)</f>
        <v>78.817330679999998</v>
      </c>
      <c r="P50" s="25">
        <f>VLOOKUP($D50,Résultats!$B$2:$AZ$212,P$2,FALSE)</f>
        <v>103.2489286</v>
      </c>
      <c r="Q50" s="25">
        <f>VLOOKUP($D50,Résultats!$B$2:$AZ$212,Q$2,FALSE)</f>
        <v>136.64203599999999</v>
      </c>
      <c r="R50" s="25">
        <f>VLOOKUP($D50,Résultats!$B$2:$AZ$212,R$2,FALSE)</f>
        <v>180.53422739999999</v>
      </c>
      <c r="S50" s="25">
        <f>VLOOKUP($D50,Résultats!$B$2:$AZ$212,S$2,FALSE)</f>
        <v>235.39646149999999</v>
      </c>
      <c r="T50" s="25">
        <f>VLOOKUP($D50,Résultats!$B$2:$AZ$212,T$2,FALSE)</f>
        <v>299.69767350000001</v>
      </c>
      <c r="U50" s="25">
        <f>VLOOKUP($D50,Résultats!$B$2:$AZ$212,U$2,FALSE)</f>
        <v>371.73927730000003</v>
      </c>
      <c r="V50" s="25">
        <f>VLOOKUP($D50,Résultats!$B$2:$AZ$212,V$2,FALSE)</f>
        <v>448.92307449999998</v>
      </c>
      <c r="W50" s="25">
        <f>VLOOKUP($D50,Résultats!$B$2:$AZ$212,W$2,FALSE)</f>
        <v>528.82736880000004</v>
      </c>
      <c r="X50" s="25">
        <f>VLOOKUP($D50,Résultats!$B$2:$AZ$212,X$2,FALSE)</f>
        <v>609.62398140000005</v>
      </c>
      <c r="Y50" s="25">
        <f>VLOOKUP($D50,Résultats!$B$2:$AZ$212,Y$2,FALSE)</f>
        <v>693.68963599999995</v>
      </c>
      <c r="Z50" s="25">
        <f>VLOOKUP($D50,Résultats!$B$2:$AZ$212,Z$2,FALSE)</f>
        <v>778.90658350000001</v>
      </c>
      <c r="AA50" s="25">
        <f>VLOOKUP($D50,Résultats!$B$2:$AZ$212,AA$2,FALSE)</f>
        <v>864.15104480000002</v>
      </c>
      <c r="AB50" s="25">
        <f>VLOOKUP($D50,Résultats!$B$2:$AZ$212,AB$2,FALSE)</f>
        <v>948.83506369999998</v>
      </c>
      <c r="AC50" s="25">
        <f>VLOOKUP($D50,Résultats!$B$2:$AZ$212,AC$2,FALSE)</f>
        <v>1032.6087709999999</v>
      </c>
      <c r="AD50" s="25">
        <f>VLOOKUP($D50,Résultats!$B$2:$AZ$212,AD$2,FALSE)</f>
        <v>1113.902611</v>
      </c>
      <c r="AE50" s="25">
        <f>VLOOKUP($D50,Résultats!$B$2:$AZ$212,AE$2,FALSE)</f>
        <v>1192.7594730000001</v>
      </c>
      <c r="AF50" s="25">
        <f>VLOOKUP($D50,Résultats!$B$2:$AZ$212,AF$2,FALSE)</f>
        <v>1269.4422489999999</v>
      </c>
      <c r="AG50" s="25">
        <f>VLOOKUP($D50,Résultats!$B$2:$AZ$212,AG$2,FALSE)</f>
        <v>1344.115098</v>
      </c>
      <c r="AH50" s="25">
        <f>VLOOKUP($D50,Résultats!$B$2:$AZ$212,AH$2,FALSE)</f>
        <v>1431.1008139999999</v>
      </c>
      <c r="AI50" s="25">
        <f>VLOOKUP($D50,Résultats!$B$2:$AZ$212,AI$2,FALSE)</f>
        <v>1517.011585</v>
      </c>
      <c r="AJ50" s="25">
        <f>VLOOKUP($D50,Résultats!$B$2:$AZ$212,AJ$2,FALSE)</f>
        <v>1601.1430929999999</v>
      </c>
      <c r="AK50" s="25">
        <f>VLOOKUP($D50,Résultats!$B$2:$AZ$212,AK$2,FALSE)</f>
        <v>1683.2315430000001</v>
      </c>
      <c r="AL50" s="25">
        <f>VLOOKUP($D50,Résultats!$B$2:$AZ$212,AL$2,FALSE)</f>
        <v>1763.144528</v>
      </c>
      <c r="AM50" s="102">
        <f>VLOOKUP($D50,Résultats!$B$2:$AZ$212,AM$2,FALSE)</f>
        <v>1837.9879269999999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2.2893892839999999</v>
      </c>
      <c r="G51" s="25">
        <f>VLOOKUP($D51,Résultats!$B$2:$AZ$212,G$2,FALSE)</f>
        <v>5.4271984460000002</v>
      </c>
      <c r="H51" s="25">
        <f>VLOOKUP($D51,Résultats!$B$2:$AZ$212,H$2,FALSE)</f>
        <v>7.2570449290000001</v>
      </c>
      <c r="I51" s="25">
        <f>VLOOKUP($D51,Résultats!$B$2:$AZ$212,I$2,FALSE)</f>
        <v>9.2596750290000003</v>
      </c>
      <c r="J51" s="25">
        <f>VLOOKUP($D51,Résultats!$B$2:$AZ$212,J$2,FALSE)</f>
        <v>11.6317453</v>
      </c>
      <c r="K51" s="25">
        <f>VLOOKUP($D51,Résultats!$B$2:$AZ$212,K$2,FALSE)</f>
        <v>15.89913335</v>
      </c>
      <c r="L51" s="25">
        <f>VLOOKUP($D51,Résultats!$B$2:$AZ$212,L$2,FALSE)</f>
        <v>22.257039689999999</v>
      </c>
      <c r="M51" s="25">
        <f>VLOOKUP($D51,Résultats!$B$2:$AZ$212,M$2,FALSE)</f>
        <v>32.959530600000001</v>
      </c>
      <c r="N51" s="25">
        <f>VLOOKUP($D51,Résultats!$B$2:$AZ$212,N$2,FALSE)</f>
        <v>46.941802109999998</v>
      </c>
      <c r="O51" s="25">
        <f>VLOOKUP($D51,Résultats!$B$2:$AZ$212,O$2,FALSE)</f>
        <v>61.015886459999997</v>
      </c>
      <c r="P51" s="25">
        <f>VLOOKUP($D51,Résultats!$B$2:$AZ$212,P$2,FALSE)</f>
        <v>78.44972147</v>
      </c>
      <c r="Q51" s="25">
        <f>VLOOKUP($D51,Résultats!$B$2:$AZ$212,Q$2,FALSE)</f>
        <v>101.99799</v>
      </c>
      <c r="R51" s="25">
        <f>VLOOKUP($D51,Résultats!$B$2:$AZ$212,R$2,FALSE)</f>
        <v>132.58014360000001</v>
      </c>
      <c r="S51" s="25">
        <f>VLOOKUP($D51,Résultats!$B$2:$AZ$212,S$2,FALSE)</f>
        <v>170.34088740000001</v>
      </c>
      <c r="T51" s="25">
        <f>VLOOKUP($D51,Résultats!$B$2:$AZ$212,T$2,FALSE)</f>
        <v>214.0435913</v>
      </c>
      <c r="U51" s="25">
        <f>VLOOKUP($D51,Résultats!$B$2:$AZ$212,U$2,FALSE)</f>
        <v>262.37865099999999</v>
      </c>
      <c r="V51" s="25">
        <f>VLOOKUP($D51,Résultats!$B$2:$AZ$212,V$2,FALSE)</f>
        <v>313.4755869</v>
      </c>
      <c r="W51" s="25">
        <f>VLOOKUP($D51,Résultats!$B$2:$AZ$212,W$2,FALSE)</f>
        <v>365.6429569</v>
      </c>
      <c r="X51" s="25">
        <f>VLOOKUP($D51,Résultats!$B$2:$AZ$212,X$2,FALSE)</f>
        <v>417.63554449999998</v>
      </c>
      <c r="Y51" s="25">
        <f>VLOOKUP($D51,Résultats!$B$2:$AZ$212,Y$2,FALSE)</f>
        <v>470.98131069999999</v>
      </c>
      <c r="Z51" s="25">
        <f>VLOOKUP($D51,Résultats!$B$2:$AZ$212,Z$2,FALSE)</f>
        <v>524.27115860000004</v>
      </c>
      <c r="AA51" s="25">
        <f>VLOOKUP($D51,Résultats!$B$2:$AZ$212,AA$2,FALSE)</f>
        <v>576.76980419999995</v>
      </c>
      <c r="AB51" s="25">
        <f>VLOOKUP($D51,Résultats!$B$2:$AZ$212,AB$2,FALSE)</f>
        <v>628.09999830000004</v>
      </c>
      <c r="AC51" s="25">
        <f>VLOOKUP($D51,Résultats!$B$2:$AZ$212,AC$2,FALSE)</f>
        <v>678.04191830000002</v>
      </c>
      <c r="AD51" s="25">
        <f>VLOOKUP($D51,Résultats!$B$2:$AZ$212,AD$2,FALSE)</f>
        <v>725.80117010000004</v>
      </c>
      <c r="AE51" s="25">
        <f>VLOOKUP($D51,Résultats!$B$2:$AZ$212,AE$2,FALSE)</f>
        <v>771.42185629999994</v>
      </c>
      <c r="AF51" s="25">
        <f>VLOOKUP($D51,Résultats!$B$2:$AZ$212,AF$2,FALSE)</f>
        <v>815.07970439999997</v>
      </c>
      <c r="AG51" s="25">
        <f>VLOOKUP($D51,Résultats!$B$2:$AZ$212,AG$2,FALSE)</f>
        <v>856.88576090000004</v>
      </c>
      <c r="AH51" s="25">
        <f>VLOOKUP($D51,Résultats!$B$2:$AZ$212,AH$2,FALSE)</f>
        <v>902.10024299999998</v>
      </c>
      <c r="AI51" s="25">
        <f>VLOOKUP($D51,Résultats!$B$2:$AZ$212,AI$2,FALSE)</f>
        <v>946.0710259</v>
      </c>
      <c r="AJ51" s="25">
        <f>VLOOKUP($D51,Résultats!$B$2:$AZ$212,AJ$2,FALSE)</f>
        <v>988.3842803</v>
      </c>
      <c r="AK51" s="25">
        <f>VLOOKUP($D51,Résultats!$B$2:$AZ$212,AK$2,FALSE)</f>
        <v>1028.886714</v>
      </c>
      <c r="AL51" s="25">
        <f>VLOOKUP($D51,Résultats!$B$2:$AZ$212,AL$2,FALSE)</f>
        <v>1067.5036250000001</v>
      </c>
      <c r="AM51" s="102">
        <f>VLOOKUP($D51,Résultats!$B$2:$AZ$212,AM$2,FALSE)</f>
        <v>1102.6315770000001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4.9195040570000002</v>
      </c>
      <c r="G52" s="25">
        <f>VLOOKUP($D52,Résultats!$B$2:$AZ$212,G$2,FALSE)</f>
        <v>11.56907069</v>
      </c>
      <c r="H52" s="25">
        <f>VLOOKUP($D52,Résultats!$B$2:$AZ$212,H$2,FALSE)</f>
        <v>15.282311869999999</v>
      </c>
      <c r="I52" s="25">
        <f>VLOOKUP($D52,Résultats!$B$2:$AZ$212,I$2,FALSE)</f>
        <v>19.07262222</v>
      </c>
      <c r="J52" s="25">
        <f>VLOOKUP($D52,Résultats!$B$2:$AZ$212,J$2,FALSE)</f>
        <v>23.257721759999999</v>
      </c>
      <c r="K52" s="25">
        <f>VLOOKUP($D52,Résultats!$B$2:$AZ$212,K$2,FALSE)</f>
        <v>28.619547520000001</v>
      </c>
      <c r="L52" s="25">
        <f>VLOOKUP($D52,Résultats!$B$2:$AZ$212,L$2,FALSE)</f>
        <v>35.476462949999998</v>
      </c>
      <c r="M52" s="25">
        <f>VLOOKUP($D52,Résultats!$B$2:$AZ$212,M$2,FALSE)</f>
        <v>46.899681639999997</v>
      </c>
      <c r="N52" s="25">
        <f>VLOOKUP($D52,Résultats!$B$2:$AZ$212,N$2,FALSE)</f>
        <v>61.365908830000002</v>
      </c>
      <c r="O52" s="25">
        <f>VLOOKUP($D52,Résultats!$B$2:$AZ$212,O$2,FALSE)</f>
        <v>75.201849190000004</v>
      </c>
      <c r="P52" s="25">
        <f>VLOOKUP($D52,Résultats!$B$2:$AZ$212,P$2,FALSE)</f>
        <v>91.662674330000002</v>
      </c>
      <c r="Q52" s="25">
        <f>VLOOKUP($D52,Résultats!$B$2:$AZ$212,Q$2,FALSE)</f>
        <v>113.1285372</v>
      </c>
      <c r="R52" s="25">
        <f>VLOOKUP($D52,Résultats!$B$2:$AZ$212,R$2,FALSE)</f>
        <v>140.00538850000001</v>
      </c>
      <c r="S52" s="25">
        <f>VLOOKUP($D52,Résultats!$B$2:$AZ$212,S$2,FALSE)</f>
        <v>171.9529086</v>
      </c>
      <c r="T52" s="25">
        <f>VLOOKUP($D52,Résultats!$B$2:$AZ$212,T$2,FALSE)</f>
        <v>207.47393389999999</v>
      </c>
      <c r="U52" s="25">
        <f>VLOOKUP($D52,Résultats!$B$2:$AZ$212,U$2,FALSE)</f>
        <v>245.1484738</v>
      </c>
      <c r="V52" s="25">
        <f>VLOOKUP($D52,Résultats!$B$2:$AZ$212,V$2,FALSE)</f>
        <v>283.24789349999998</v>
      </c>
      <c r="W52" s="25">
        <f>VLOOKUP($D52,Résultats!$B$2:$AZ$212,W$2,FALSE)</f>
        <v>320.35076950000001</v>
      </c>
      <c r="X52" s="25">
        <f>VLOOKUP($D52,Résultats!$B$2:$AZ$212,X$2,FALSE)</f>
        <v>355.50964679999998</v>
      </c>
      <c r="Y52" s="25">
        <f>VLOOKUP($D52,Résultats!$B$2:$AZ$212,Y$2,FALSE)</f>
        <v>389.8450593</v>
      </c>
      <c r="Z52" s="25">
        <f>VLOOKUP($D52,Résultats!$B$2:$AZ$212,Z$2,FALSE)</f>
        <v>422.35442460000002</v>
      </c>
      <c r="AA52" s="25">
        <f>VLOOKUP($D52,Résultats!$B$2:$AZ$212,AA$2,FALSE)</f>
        <v>452.57683350000002</v>
      </c>
      <c r="AB52" s="25">
        <f>VLOOKUP($D52,Résultats!$B$2:$AZ$212,AB$2,FALSE)</f>
        <v>480.32520219999998</v>
      </c>
      <c r="AC52" s="25">
        <f>VLOOKUP($D52,Résultats!$B$2:$AZ$212,AC$2,FALSE)</f>
        <v>505.52750750000001</v>
      </c>
      <c r="AD52" s="25">
        <f>VLOOKUP($D52,Résultats!$B$2:$AZ$212,AD$2,FALSE)</f>
        <v>528.13430340000002</v>
      </c>
      <c r="AE52" s="25">
        <f>VLOOKUP($D52,Résultats!$B$2:$AZ$212,AE$2,FALSE)</f>
        <v>548.24986799999999</v>
      </c>
      <c r="AF52" s="25">
        <f>VLOOKUP($D52,Résultats!$B$2:$AZ$212,AF$2,FALSE)</f>
        <v>566.04664809999997</v>
      </c>
      <c r="AG52" s="25">
        <f>VLOOKUP($D52,Résultats!$B$2:$AZ$212,AG$2,FALSE)</f>
        <v>581.64932009999995</v>
      </c>
      <c r="AH52" s="25">
        <f>VLOOKUP($D52,Résultats!$B$2:$AZ$212,AH$2,FALSE)</f>
        <v>591.8200971</v>
      </c>
      <c r="AI52" s="25">
        <f>VLOOKUP($D52,Résultats!$B$2:$AZ$212,AI$2,FALSE)</f>
        <v>600.44891640000003</v>
      </c>
      <c r="AJ52" s="25">
        <f>VLOOKUP($D52,Résultats!$B$2:$AZ$212,AJ$2,FALSE)</f>
        <v>607.36254699999995</v>
      </c>
      <c r="AK52" s="25">
        <f>VLOOKUP($D52,Résultats!$B$2:$AZ$212,AK$2,FALSE)</f>
        <v>612.52134679999995</v>
      </c>
      <c r="AL52" s="25">
        <f>VLOOKUP($D52,Résultats!$B$2:$AZ$212,AL$2,FALSE)</f>
        <v>615.92706880000003</v>
      </c>
      <c r="AM52" s="102">
        <f>VLOOKUP($D52,Résultats!$B$2:$AZ$212,AM$2,FALSE)</f>
        <v>616.97103870000001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104.50189899999999</v>
      </c>
      <c r="G53" s="25">
        <f>VLOOKUP($D53,Résultats!$B$2:$AZ$212,G$2,FALSE)</f>
        <v>245.30097839999999</v>
      </c>
      <c r="H53" s="25">
        <f>VLOOKUP($D53,Résultats!$B$2:$AZ$212,H$2,FALSE)</f>
        <v>323.17341449999998</v>
      </c>
      <c r="I53" s="25">
        <f>VLOOKUP($D53,Résultats!$B$2:$AZ$212,I$2,FALSE)</f>
        <v>401.45536490000001</v>
      </c>
      <c r="J53" s="25">
        <f>VLOOKUP($D53,Résultats!$B$2:$AZ$212,J$2,FALSE)</f>
        <v>486.50305559999998</v>
      </c>
      <c r="K53" s="25">
        <f>VLOOKUP($D53,Résultats!$B$2:$AZ$212,K$2,FALSE)</f>
        <v>586.33676700000001</v>
      </c>
      <c r="L53" s="25">
        <f>VLOOKUP($D53,Résultats!$B$2:$AZ$212,L$2,FALSE)</f>
        <v>709.11993280000002</v>
      </c>
      <c r="M53" s="25">
        <f>VLOOKUP($D53,Résultats!$B$2:$AZ$212,M$2,FALSE)</f>
        <v>913.97745320000001</v>
      </c>
      <c r="N53" s="25">
        <f>VLOOKUP($D53,Résultats!$B$2:$AZ$212,N$2,FALSE)</f>
        <v>1172.02169</v>
      </c>
      <c r="O53" s="25">
        <f>VLOOKUP($D53,Résultats!$B$2:$AZ$212,O$2,FALSE)</f>
        <v>1416.213436</v>
      </c>
      <c r="P53" s="25">
        <f>VLOOKUP($D53,Résultats!$B$2:$AZ$212,P$2,FALSE)</f>
        <v>1704.948083</v>
      </c>
      <c r="Q53" s="25">
        <f>VLOOKUP($D53,Résultats!$B$2:$AZ$212,Q$2,FALSE)</f>
        <v>2080.0397720000001</v>
      </c>
      <c r="R53" s="25">
        <f>VLOOKUP($D53,Résultats!$B$2:$AZ$212,R$2,FALSE)</f>
        <v>2548.040692</v>
      </c>
      <c r="S53" s="25">
        <f>VLOOKUP($D53,Résultats!$B$2:$AZ$212,S$2,FALSE)</f>
        <v>3102.6553560000002</v>
      </c>
      <c r="T53" s="25">
        <f>VLOOKUP($D53,Résultats!$B$2:$AZ$212,T$2,FALSE)</f>
        <v>3717.7781519999999</v>
      </c>
      <c r="U53" s="25">
        <f>VLOOKUP($D53,Résultats!$B$2:$AZ$212,U$2,FALSE)</f>
        <v>4369.1516879999999</v>
      </c>
      <c r="V53" s="25">
        <f>VLOOKUP($D53,Résultats!$B$2:$AZ$212,V$2,FALSE)</f>
        <v>5027.4862940000003</v>
      </c>
      <c r="W53" s="25">
        <f>VLOOKUP($D53,Résultats!$B$2:$AZ$212,W$2,FALSE)</f>
        <v>5669.0351490000003</v>
      </c>
      <c r="X53" s="25">
        <f>VLOOKUP($D53,Résultats!$B$2:$AZ$212,X$2,FALSE)</f>
        <v>6278.3312900000001</v>
      </c>
      <c r="Y53" s="25">
        <f>VLOOKUP($D53,Résultats!$B$2:$AZ$212,Y$2,FALSE)</f>
        <v>6876.0037899999998</v>
      </c>
      <c r="Z53" s="25">
        <f>VLOOKUP($D53,Résultats!$B$2:$AZ$212,Z$2,FALSE)</f>
        <v>7445.5412470000001</v>
      </c>
      <c r="AA53" s="25">
        <f>VLOOKUP($D53,Résultats!$B$2:$AZ$212,AA$2,FALSE)</f>
        <v>7979.7712369999999</v>
      </c>
      <c r="AB53" s="25">
        <f>VLOOKUP($D53,Résultats!$B$2:$AZ$212,AB$2,FALSE)</f>
        <v>8476.2126559999997</v>
      </c>
      <c r="AC53" s="25">
        <f>VLOOKUP($D53,Résultats!$B$2:$AZ$212,AC$2,FALSE)</f>
        <v>8934.3243689999999</v>
      </c>
      <c r="AD53" s="25">
        <f>VLOOKUP($D53,Résultats!$B$2:$AZ$212,AD$2,FALSE)</f>
        <v>9352.3011409999999</v>
      </c>
      <c r="AE53" s="25">
        <f>VLOOKUP($D53,Résultats!$B$2:$AZ$212,AE$2,FALSE)</f>
        <v>9732.2664019999902</v>
      </c>
      <c r="AF53" s="25">
        <f>VLOOKUP($D53,Résultats!$B$2:$AZ$212,AF$2,FALSE)</f>
        <v>10077.574570000001</v>
      </c>
      <c r="AG53" s="25">
        <f>VLOOKUP($D53,Résultats!$B$2:$AZ$212,AG$2,FALSE)</f>
        <v>10390.72329</v>
      </c>
      <c r="AH53" s="25">
        <f>VLOOKUP($D53,Résultats!$B$2:$AZ$212,AH$2,FALSE)</f>
        <v>10654.90453</v>
      </c>
      <c r="AI53" s="25">
        <f>VLOOKUP($D53,Résultats!$B$2:$AZ$212,AI$2,FALSE)</f>
        <v>10900.148870000001</v>
      </c>
      <c r="AJ53" s="25">
        <f>VLOOKUP($D53,Résultats!$B$2:$AZ$212,AJ$2,FALSE)</f>
        <v>11123.299849999999</v>
      </c>
      <c r="AK53" s="25">
        <f>VLOOKUP($D53,Résultats!$B$2:$AZ$212,AK$2,FALSE)</f>
        <v>11323.707909999999</v>
      </c>
      <c r="AL53" s="25">
        <f>VLOOKUP($D53,Résultats!$B$2:$AZ$212,AL$2,FALSE)</f>
        <v>11501.47206</v>
      </c>
      <c r="AM53" s="102">
        <f>VLOOKUP($D53,Résultats!$B$2:$AZ$212,AM$2,FALSE)</f>
        <v>11643.55618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40.218266749999998</v>
      </c>
      <c r="G54" s="25">
        <f>VLOOKUP($D54,Résultats!$B$2:$AZ$212,G$2,FALSE)</f>
        <v>94.363145250000002</v>
      </c>
      <c r="H54" s="25">
        <f>VLOOKUP($D54,Résultats!$B$2:$AZ$212,H$2,FALSE)</f>
        <v>124.23220190000001</v>
      </c>
      <c r="I54" s="25">
        <f>VLOOKUP($D54,Résultats!$B$2:$AZ$212,I$2,FALSE)</f>
        <v>154.12289799999999</v>
      </c>
      <c r="J54" s="25">
        <f>VLOOKUP($D54,Résultats!$B$2:$AZ$212,J$2,FALSE)</f>
        <v>186.43289830000001</v>
      </c>
      <c r="K54" s="25">
        <f>VLOOKUP($D54,Résultats!$B$2:$AZ$212,K$2,FALSE)</f>
        <v>223.0939405</v>
      </c>
      <c r="L54" s="25">
        <f>VLOOKUP($D54,Résultats!$B$2:$AZ$212,L$2,FALSE)</f>
        <v>267.20775650000002</v>
      </c>
      <c r="M54" s="25">
        <f>VLOOKUP($D54,Résultats!$B$2:$AZ$212,M$2,FALSE)</f>
        <v>340.71305849999999</v>
      </c>
      <c r="N54" s="25">
        <f>VLOOKUP($D54,Résultats!$B$2:$AZ$212,N$2,FALSE)</f>
        <v>432.85059080000002</v>
      </c>
      <c r="O54" s="25">
        <f>VLOOKUP($D54,Résultats!$B$2:$AZ$212,O$2,FALSE)</f>
        <v>519.28949850000004</v>
      </c>
      <c r="P54" s="25">
        <f>VLOOKUP($D54,Résultats!$B$2:$AZ$212,P$2,FALSE)</f>
        <v>620.77970819999996</v>
      </c>
      <c r="Q54" s="25">
        <f>VLOOKUP($D54,Résultats!$B$2:$AZ$212,Q$2,FALSE)</f>
        <v>751.80594929999995</v>
      </c>
      <c r="R54" s="25">
        <f>VLOOKUP($D54,Résultats!$B$2:$AZ$212,R$2,FALSE)</f>
        <v>914.19606050000004</v>
      </c>
      <c r="S54" s="25">
        <f>VLOOKUP($D54,Résultats!$B$2:$AZ$212,S$2,FALSE)</f>
        <v>1105.2615069999999</v>
      </c>
      <c r="T54" s="25">
        <f>VLOOKUP($D54,Résultats!$B$2:$AZ$212,T$2,FALSE)</f>
        <v>1315.519638</v>
      </c>
      <c r="U54" s="25">
        <f>VLOOKUP($D54,Résultats!$B$2:$AZ$212,U$2,FALSE)</f>
        <v>1536.305112</v>
      </c>
      <c r="V54" s="25">
        <f>VLOOKUP($D54,Résultats!$B$2:$AZ$212,V$2,FALSE)</f>
        <v>1757.4181249999999</v>
      </c>
      <c r="W54" s="25">
        <f>VLOOKUP($D54,Résultats!$B$2:$AZ$212,W$2,FALSE)</f>
        <v>1970.7491970000001</v>
      </c>
      <c r="X54" s="25">
        <f>VLOOKUP($D54,Résultats!$B$2:$AZ$212,X$2,FALSE)</f>
        <v>2171.1486329999998</v>
      </c>
      <c r="Y54" s="25">
        <f>VLOOKUP($D54,Résultats!$B$2:$AZ$212,Y$2,FALSE)</f>
        <v>2365.616532</v>
      </c>
      <c r="Z54" s="25">
        <f>VLOOKUP($D54,Résultats!$B$2:$AZ$212,Z$2,FALSE)</f>
        <v>2548.730039</v>
      </c>
      <c r="AA54" s="25">
        <f>VLOOKUP($D54,Résultats!$B$2:$AZ$212,AA$2,FALSE)</f>
        <v>2718.2496259999998</v>
      </c>
      <c r="AB54" s="25">
        <f>VLOOKUP($D54,Résultats!$B$2:$AZ$212,AB$2,FALSE)</f>
        <v>2873.517527</v>
      </c>
      <c r="AC54" s="25">
        <f>VLOOKUP($D54,Résultats!$B$2:$AZ$212,AC$2,FALSE)</f>
        <v>3014.5219740000002</v>
      </c>
      <c r="AD54" s="25">
        <f>VLOOKUP($D54,Résultats!$B$2:$AZ$212,AD$2,FALSE)</f>
        <v>3141.2449099999999</v>
      </c>
      <c r="AE54" s="25">
        <f>VLOOKUP($D54,Résultats!$B$2:$AZ$212,AE$2,FALSE)</f>
        <v>3254.5146070000001</v>
      </c>
      <c r="AF54" s="25">
        <f>VLOOKUP($D54,Résultats!$B$2:$AZ$212,AF$2,FALSE)</f>
        <v>3355.5407850000001</v>
      </c>
      <c r="AG54" s="25">
        <f>VLOOKUP($D54,Résultats!$B$2:$AZ$212,AG$2,FALSE)</f>
        <v>3445.243982</v>
      </c>
      <c r="AH54" s="25">
        <f>VLOOKUP($D54,Résultats!$B$2:$AZ$212,AH$2,FALSE)</f>
        <v>3512.4765819999998</v>
      </c>
      <c r="AI54" s="25">
        <f>VLOOKUP($D54,Résultats!$B$2:$AZ$212,AI$2,FALSE)</f>
        <v>3573.2484049999998</v>
      </c>
      <c r="AJ54" s="25">
        <f>VLOOKUP($D54,Résultats!$B$2:$AZ$212,AJ$2,FALSE)</f>
        <v>3626.6566440000001</v>
      </c>
      <c r="AK54" s="25">
        <f>VLOOKUP($D54,Résultats!$B$2:$AZ$212,AK$2,FALSE)</f>
        <v>3672.5821860000001</v>
      </c>
      <c r="AL54" s="25">
        <f>VLOOKUP($D54,Résultats!$B$2:$AZ$212,AL$2,FALSE)</f>
        <v>3711.138833</v>
      </c>
      <c r="AM54" s="102">
        <f>VLOOKUP($D54,Résultats!$B$2:$AZ$212,AM$2,FALSE)</f>
        <v>3738.4634070000002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1.2114585299999999E-2</v>
      </c>
      <c r="G55" s="25">
        <f>VLOOKUP($D55,Résultats!$B$2:$AZ$212,G$2,FALSE)</f>
        <v>1.0332075499999999E-2</v>
      </c>
      <c r="H55" s="25">
        <f>VLOOKUP($D55,Résultats!$B$2:$AZ$212,H$2,FALSE)</f>
        <v>9.8154717399999997E-3</v>
      </c>
      <c r="I55" s="25">
        <f>VLOOKUP($D55,Résultats!$B$2:$AZ$212,I$2,FALSE)</f>
        <v>9.3246981499999996E-3</v>
      </c>
      <c r="J55" s="25">
        <f>VLOOKUP($D55,Résultats!$B$2:$AZ$212,J$2,FALSE)</f>
        <v>8.8584632500000003E-3</v>
      </c>
      <c r="K55" s="25">
        <f>VLOOKUP($D55,Résultats!$B$2:$AZ$212,K$2,FALSE)</f>
        <v>8.3663264000000005E-3</v>
      </c>
      <c r="L55" s="25">
        <f>VLOOKUP($D55,Résultats!$B$2:$AZ$212,L$2,FALSE)</f>
        <v>7.8741895500000006E-3</v>
      </c>
      <c r="M55" s="25">
        <f>VLOOKUP($D55,Résultats!$B$2:$AZ$212,M$2,FALSE)</f>
        <v>7.4110019300000001E-3</v>
      </c>
      <c r="N55" s="25">
        <f>VLOOKUP($D55,Résultats!$B$2:$AZ$212,N$2,FALSE)</f>
        <v>6.97506064E-3</v>
      </c>
      <c r="O55" s="25">
        <f>VLOOKUP($D55,Résultats!$B$2:$AZ$212,O$2,FALSE)</f>
        <v>6.5631476100000002E-3</v>
      </c>
      <c r="P55" s="25">
        <f>VLOOKUP($D55,Résultats!$B$2:$AZ$212,P$2,FALSE)</f>
        <v>6.1740281899999999E-3</v>
      </c>
      <c r="Q55" s="25">
        <f>VLOOKUP($D55,Résultats!$B$2:$AZ$212,Q$2,FALSE)</f>
        <v>5.8065265099999999E-3</v>
      </c>
      <c r="R55" s="25">
        <f>VLOOKUP($D55,Résultats!$B$2:$AZ$212,R$2,FALSE)</f>
        <v>5.4595229300000003E-3</v>
      </c>
      <c r="S55" s="25">
        <f>VLOOKUP($D55,Résultats!$B$2:$AZ$212,S$2,FALSE)</f>
        <v>5.1319515600000004E-3</v>
      </c>
      <c r="T55" s="25">
        <f>VLOOKUP($D55,Résultats!$B$2:$AZ$212,T$2,FALSE)</f>
        <v>4.8227978500000003E-3</v>
      </c>
      <c r="U55" s="25">
        <f>VLOOKUP($D55,Résultats!$B$2:$AZ$212,U$2,FALSE)</f>
        <v>4.5310963700000003E-3</v>
      </c>
      <c r="V55" s="25">
        <f>VLOOKUP($D55,Résultats!$B$2:$AZ$212,V$2,FALSE)</f>
        <v>4.2559285700000003E-3</v>
      </c>
      <c r="W55" s="25">
        <f>VLOOKUP($D55,Résultats!$B$2:$AZ$212,W$2,FALSE)</f>
        <v>3.9964207300000002E-3</v>
      </c>
      <c r="X55" s="25">
        <f>VLOOKUP($D55,Résultats!$B$2:$AZ$212,X$2,FALSE)</f>
        <v>3.7517419100000001E-3</v>
      </c>
      <c r="Y55" s="25">
        <f>VLOOKUP($D55,Résultats!$B$2:$AZ$212,Y$2,FALSE)</f>
        <v>3.5211020400000002E-3</v>
      </c>
      <c r="Z55" s="25">
        <f>VLOOKUP($D55,Résultats!$B$2:$AZ$212,Z$2,FALSE)</f>
        <v>3.30375006E-3</v>
      </c>
      <c r="AA55" s="25">
        <f>VLOOKUP($D55,Résultats!$B$2:$AZ$212,AA$2,FALSE)</f>
        <v>3.0989721699999999E-3</v>
      </c>
      <c r="AB55" s="25">
        <f>VLOOKUP($D55,Résultats!$B$2:$AZ$212,AB$2,FALSE)</f>
        <v>2.9060900800000002E-3</v>
      </c>
      <c r="AC55" s="25">
        <f>VLOOKUP($D55,Résultats!$B$2:$AZ$212,AC$2,FALSE)</f>
        <v>2.7244594500000002E-3</v>
      </c>
      <c r="AD55" s="25">
        <f>VLOOKUP($D55,Résultats!$B$2:$AZ$212,AD$2,FALSE)</f>
        <v>2.5541807300000002E-3</v>
      </c>
      <c r="AE55" s="25">
        <f>VLOOKUP($D55,Résultats!$B$2:$AZ$212,AE$2,FALSE)</f>
        <v>2.3945444400000002E-3</v>
      </c>
      <c r="AF55" s="25">
        <f>VLOOKUP($D55,Résultats!$B$2:$AZ$212,AF$2,FALSE)</f>
        <v>2.2448854099999999E-3</v>
      </c>
      <c r="AG55" s="25">
        <f>VLOOKUP($D55,Résultats!$B$2:$AZ$212,AG$2,FALSE)</f>
        <v>2.1045800700000001E-3</v>
      </c>
      <c r="AH55" s="25">
        <f>VLOOKUP($D55,Résultats!$B$2:$AZ$212,AH$2,FALSE)</f>
        <v>1.9642747299999999E-3</v>
      </c>
      <c r="AI55" s="25">
        <f>VLOOKUP($D55,Résultats!$B$2:$AZ$212,AI$2,FALSE)</f>
        <v>1.8333230900000001E-3</v>
      </c>
      <c r="AJ55" s="25">
        <f>VLOOKUP($D55,Résultats!$B$2:$AZ$212,AJ$2,FALSE)</f>
        <v>1.71110155E-3</v>
      </c>
      <c r="AK55" s="25">
        <f>VLOOKUP($D55,Résultats!$B$2:$AZ$212,AK$2,FALSE)</f>
        <v>1.5970281099999999E-3</v>
      </c>
      <c r="AL55" s="25">
        <f>VLOOKUP($D55,Résultats!$B$2:$AZ$212,AL$2,FALSE)</f>
        <v>1.4905595699999999E-3</v>
      </c>
      <c r="AM55" s="102">
        <f>VLOOKUP($D55,Résultats!$B$2:$AZ$212,AM$2,FALSE)</f>
        <v>1.39118893E-3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5.7997865720000004</v>
      </c>
      <c r="G56" s="25">
        <f>VLOOKUP($D56,Résultats!$B$2:$AZ$212,G$2,FALSE)</f>
        <v>13.56428174</v>
      </c>
      <c r="H56" s="25">
        <f>VLOOKUP($D56,Résultats!$B$2:$AZ$212,H$2,FALSE)</f>
        <v>17.77575152</v>
      </c>
      <c r="I56" s="25">
        <f>VLOOKUP($D56,Résultats!$B$2:$AZ$212,I$2,FALSE)</f>
        <v>21.87413132</v>
      </c>
      <c r="J56" s="25">
        <f>VLOOKUP($D56,Résultats!$B$2:$AZ$212,J$2,FALSE)</f>
        <v>26.168114889999998</v>
      </c>
      <c r="K56" s="25">
        <f>VLOOKUP($D56,Résultats!$B$2:$AZ$212,K$2,FALSE)</f>
        <v>30.120436949999998</v>
      </c>
      <c r="L56" s="25">
        <f>VLOOKUP($D56,Résultats!$B$2:$AZ$212,L$2,FALSE)</f>
        <v>34.291647359999999</v>
      </c>
      <c r="M56" s="25">
        <f>VLOOKUP($D56,Résultats!$B$2:$AZ$212,M$2,FALSE)</f>
        <v>41.256396129999999</v>
      </c>
      <c r="N56" s="25">
        <f>VLOOKUP($D56,Résultats!$B$2:$AZ$212,N$2,FALSE)</f>
        <v>49.780389079999999</v>
      </c>
      <c r="O56" s="25">
        <f>VLOOKUP($D56,Résultats!$B$2:$AZ$212,O$2,FALSE)</f>
        <v>57.398445600000002</v>
      </c>
      <c r="P56" s="25">
        <f>VLOOKUP($D56,Résultats!$B$2:$AZ$212,P$2,FALSE)</f>
        <v>66.035460670000006</v>
      </c>
      <c r="Q56" s="25">
        <f>VLOOKUP($D56,Résultats!$B$2:$AZ$212,Q$2,FALSE)</f>
        <v>76.87669357</v>
      </c>
      <c r="R56" s="25">
        <f>VLOOKUP($D56,Résultats!$B$2:$AZ$212,R$2,FALSE)</f>
        <v>89.91024401</v>
      </c>
      <c r="S56" s="25">
        <f>VLOOKUP($D56,Résultats!$B$2:$AZ$212,S$2,FALSE)</f>
        <v>104.7519425</v>
      </c>
      <c r="T56" s="25">
        <f>VLOOKUP($D56,Résultats!$B$2:$AZ$212,T$2,FALSE)</f>
        <v>120.5118069</v>
      </c>
      <c r="U56" s="25">
        <f>VLOOKUP($D56,Résultats!$B$2:$AZ$212,U$2,FALSE)</f>
        <v>136.444187</v>
      </c>
      <c r="V56" s="25">
        <f>VLOOKUP($D56,Résultats!$B$2:$AZ$212,V$2,FALSE)</f>
        <v>151.7582203</v>
      </c>
      <c r="W56" s="25">
        <f>VLOOKUP($D56,Résultats!$B$2:$AZ$212,W$2,FALSE)</f>
        <v>165.8882097</v>
      </c>
      <c r="X56" s="25">
        <f>VLOOKUP($D56,Résultats!$B$2:$AZ$212,X$2,FALSE)</f>
        <v>178.53100860000001</v>
      </c>
      <c r="Y56" s="25">
        <f>VLOOKUP($D56,Résultats!$B$2:$AZ$212,Y$2,FALSE)</f>
        <v>190.2518556</v>
      </c>
      <c r="Z56" s="25">
        <f>VLOOKUP($D56,Résultats!$B$2:$AZ$212,Z$2,FALSE)</f>
        <v>200.7410476</v>
      </c>
      <c r="AA56" s="25">
        <f>VLOOKUP($D56,Résultats!$B$2:$AZ$212,AA$2,FALSE)</f>
        <v>209.92132430000001</v>
      </c>
      <c r="AB56" s="25">
        <f>VLOOKUP($D56,Résultats!$B$2:$AZ$212,AB$2,FALSE)</f>
        <v>217.8230628</v>
      </c>
      <c r="AC56" s="25">
        <f>VLOOKUP($D56,Résultats!$B$2:$AZ$212,AC$2,FALSE)</f>
        <v>224.51529579999999</v>
      </c>
      <c r="AD56" s="25">
        <f>VLOOKUP($D56,Résultats!$B$2:$AZ$212,AD$2,FALSE)</f>
        <v>230.13369950000001</v>
      </c>
      <c r="AE56" s="25">
        <f>VLOOKUP($D56,Résultats!$B$2:$AZ$212,AE$2,FALSE)</f>
        <v>234.77469719999999</v>
      </c>
      <c r="AF56" s="25">
        <f>VLOOKUP($D56,Résultats!$B$2:$AZ$212,AF$2,FALSE)</f>
        <v>238.55251279999999</v>
      </c>
      <c r="AG56" s="25">
        <f>VLOOKUP($D56,Résultats!$B$2:$AZ$212,AG$2,FALSE)</f>
        <v>241.55840939999999</v>
      </c>
      <c r="AH56" s="25">
        <f>VLOOKUP($D56,Résultats!$B$2:$AZ$212,AH$2,FALSE)</f>
        <v>242.43976259999999</v>
      </c>
      <c r="AI56" s="25">
        <f>VLOOKUP($D56,Résultats!$B$2:$AZ$212,AI$2,FALSE)</f>
        <v>243.01325069999999</v>
      </c>
      <c r="AJ56" s="25">
        <f>VLOOKUP($D56,Résultats!$B$2:$AZ$212,AJ$2,FALSE)</f>
        <v>243.24179380000001</v>
      </c>
      <c r="AK56" s="25">
        <f>VLOOKUP($D56,Résultats!$B$2:$AZ$212,AK$2,FALSE)</f>
        <v>243.13184889999999</v>
      </c>
      <c r="AL56" s="25">
        <f>VLOOKUP($D56,Résultats!$B$2:$AZ$212,AL$2,FALSE)</f>
        <v>242.70148330000001</v>
      </c>
      <c r="AM56" s="102">
        <f>VLOOKUP($D56,Résultats!$B$2:$AZ$212,AM$2,FALSE)</f>
        <v>241.74641270000001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35751.304250000001</v>
      </c>
      <c r="G57" s="61">
        <f>VLOOKUP($D57,Résultats!$B$2:$AZ$212,G$2,FALSE)</f>
        <v>36333.262540000003</v>
      </c>
      <c r="H57" s="61">
        <f>VLOOKUP($D57,Résultats!$B$2:$AZ$212,H$2,FALSE)</f>
        <v>36618.753669999998</v>
      </c>
      <c r="I57" s="61">
        <f>VLOOKUP($D57,Résultats!$B$2:$AZ$212,I$2,FALSE)</f>
        <v>36515.387459999998</v>
      </c>
      <c r="J57" s="61">
        <f>VLOOKUP($D57,Résultats!$B$2:$AZ$212,J$2,FALSE)</f>
        <v>36210.220759999997</v>
      </c>
      <c r="K57" s="61">
        <f>VLOOKUP($D57,Résultats!$B$2:$AZ$212,K$2,FALSE)</f>
        <v>35674.052600000003</v>
      </c>
      <c r="L57" s="61">
        <f>VLOOKUP($D57,Résultats!$B$2:$AZ$212,L$2,FALSE)</f>
        <v>35055.781439999999</v>
      </c>
      <c r="M57" s="61">
        <f>VLOOKUP($D57,Résultats!$B$2:$AZ$212,M$2,FALSE)</f>
        <v>34881.633329999997</v>
      </c>
      <c r="N57" s="61">
        <f>VLOOKUP($D57,Résultats!$B$2:$AZ$212,N$2,FALSE)</f>
        <v>34794.200400000002</v>
      </c>
      <c r="O57" s="61">
        <f>VLOOKUP($D57,Résultats!$B$2:$AZ$212,O$2,FALSE)</f>
        <v>34261.828439999997</v>
      </c>
      <c r="P57" s="61">
        <f>VLOOKUP($D57,Résultats!$B$2:$AZ$212,P$2,FALSE)</f>
        <v>33485.403870000002</v>
      </c>
      <c r="Q57" s="61">
        <f>VLOOKUP($D57,Résultats!$B$2:$AZ$212,Q$2,FALSE)</f>
        <v>32499.363969999999</v>
      </c>
      <c r="R57" s="61">
        <f>VLOOKUP($D57,Résultats!$B$2:$AZ$212,R$2,FALSE)</f>
        <v>31323.211869999999</v>
      </c>
      <c r="S57" s="61">
        <f>VLOOKUP($D57,Résultats!$B$2:$AZ$212,S$2,FALSE)</f>
        <v>29986.047930000001</v>
      </c>
      <c r="T57" s="61">
        <f>VLOOKUP($D57,Résultats!$B$2:$AZ$212,T$2,FALSE)</f>
        <v>28530.539430000001</v>
      </c>
      <c r="U57" s="61">
        <f>VLOOKUP($D57,Résultats!$B$2:$AZ$212,U$2,FALSE)</f>
        <v>27015.544569999998</v>
      </c>
      <c r="V57" s="61">
        <f>VLOOKUP($D57,Résultats!$B$2:$AZ$212,V$2,FALSE)</f>
        <v>25492.949430000001</v>
      </c>
      <c r="W57" s="61">
        <f>VLOOKUP($D57,Résultats!$B$2:$AZ$212,W$2,FALSE)</f>
        <v>24001.335040000002</v>
      </c>
      <c r="X57" s="61">
        <f>VLOOKUP($D57,Résultats!$B$2:$AZ$212,X$2,FALSE)</f>
        <v>22564.22639</v>
      </c>
      <c r="Y57" s="61">
        <f>VLOOKUP($D57,Résultats!$B$2:$AZ$212,Y$2,FALSE)</f>
        <v>21193.92107</v>
      </c>
      <c r="Z57" s="61">
        <f>VLOOKUP($D57,Résultats!$B$2:$AZ$212,Z$2,FALSE)</f>
        <v>19894.22193</v>
      </c>
      <c r="AA57" s="61">
        <f>VLOOKUP($D57,Résultats!$B$2:$AZ$212,AA$2,FALSE)</f>
        <v>18665.41921</v>
      </c>
      <c r="AB57" s="61">
        <f>VLOOKUP($D57,Résultats!$B$2:$AZ$212,AB$2,FALSE)</f>
        <v>17505.827239999999</v>
      </c>
      <c r="AC57" s="61">
        <f>VLOOKUP($D57,Résultats!$B$2:$AZ$212,AC$2,FALSE)</f>
        <v>16412.788079999998</v>
      </c>
      <c r="AD57" s="61">
        <f>VLOOKUP($D57,Résultats!$B$2:$AZ$212,AD$2,FALSE)</f>
        <v>15387.520979999999</v>
      </c>
      <c r="AE57" s="61">
        <f>VLOOKUP($D57,Résultats!$B$2:$AZ$212,AE$2,FALSE)</f>
        <v>14426.06415</v>
      </c>
      <c r="AF57" s="61">
        <f>VLOOKUP($D57,Résultats!$B$2:$AZ$212,AF$2,FALSE)</f>
        <v>13524.56546</v>
      </c>
      <c r="AG57" s="61">
        <f>VLOOKUP($D57,Résultats!$B$2:$AZ$212,AG$2,FALSE)</f>
        <v>12679.344639999999</v>
      </c>
      <c r="AH57" s="61">
        <f>VLOOKUP($D57,Résultats!$B$2:$AZ$212,AH$2,FALSE)</f>
        <v>11834.08807</v>
      </c>
      <c r="AI57" s="61">
        <f>VLOOKUP($D57,Résultats!$B$2:$AZ$212,AI$2,FALSE)</f>
        <v>11045.1654</v>
      </c>
      <c r="AJ57" s="61">
        <f>VLOOKUP($D57,Résultats!$B$2:$AZ$212,AJ$2,FALSE)</f>
        <v>10308.82927</v>
      </c>
      <c r="AK57" s="61">
        <f>VLOOKUP($D57,Résultats!$B$2:$AZ$212,AK$2,FALSE)</f>
        <v>9621.57807399999</v>
      </c>
      <c r="AL57" s="61">
        <f>VLOOKUP($D57,Résultats!$B$2:$AZ$212,AL$2,FALSE)</f>
        <v>8980.1415629999901</v>
      </c>
      <c r="AM57" s="225">
        <f>VLOOKUP($D57,Résultats!$B$2:$AZ$212,AM$2,FALSE)</f>
        <v>8381.4664479999901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378.64473459999999</v>
      </c>
      <c r="G58" s="65">
        <f>VLOOKUP($D58,Résultats!$B$2:$AZ$212,G$2,FALSE)</f>
        <v>468.55915429999999</v>
      </c>
      <c r="H58" s="65">
        <f>VLOOKUP($D58,Résultats!$B$2:$AZ$212,H$2,FALSE)</f>
        <v>511.04077339999998</v>
      </c>
      <c r="I58" s="65">
        <f>VLOOKUP($D58,Résultats!$B$2:$AZ$212,I$2,FALSE)</f>
        <v>563.23781210000004</v>
      </c>
      <c r="J58" s="65">
        <f>VLOOKUP($D58,Résultats!$B$2:$AZ$212,J$2,FALSE)</f>
        <v>602.09851130000004</v>
      </c>
      <c r="K58" s="65">
        <f>VLOOKUP($D58,Résultats!$B$2:$AZ$212,K$2,FALSE)</f>
        <v>661.66016079999997</v>
      </c>
      <c r="L58" s="65">
        <f>VLOOKUP($D58,Résultats!$B$2:$AZ$212,L$2,FALSE)</f>
        <v>733.301604</v>
      </c>
      <c r="M58" s="65">
        <f>VLOOKUP($D58,Résultats!$B$2:$AZ$212,M$2,FALSE)</f>
        <v>843.57798579999996</v>
      </c>
      <c r="N58" s="65">
        <f>VLOOKUP($D58,Résultats!$B$2:$AZ$212,N$2,FALSE)</f>
        <v>967.53818879999994</v>
      </c>
      <c r="O58" s="65">
        <f>VLOOKUP($D58,Résultats!$B$2:$AZ$212,O$2,FALSE)</f>
        <v>1052.901856</v>
      </c>
      <c r="P58" s="65">
        <f>VLOOKUP($D58,Résultats!$B$2:$AZ$212,P$2,FALSE)</f>
        <v>1113.80708</v>
      </c>
      <c r="Q58" s="65">
        <f>VLOOKUP($D58,Résultats!$B$2:$AZ$212,Q$2,FALSE)</f>
        <v>1150.99604</v>
      </c>
      <c r="R58" s="65">
        <f>VLOOKUP($D58,Résultats!$B$2:$AZ$212,R$2,FALSE)</f>
        <v>1164.5285429999999</v>
      </c>
      <c r="S58" s="65">
        <f>VLOOKUP($D58,Résultats!$B$2:$AZ$212,S$2,FALSE)</f>
        <v>1155.5003859999999</v>
      </c>
      <c r="T58" s="65">
        <f>VLOOKUP($D58,Résultats!$B$2:$AZ$212,T$2,FALSE)</f>
        <v>1126.7684369999999</v>
      </c>
      <c r="U58" s="65">
        <f>VLOOKUP($D58,Résultats!$B$2:$AZ$212,U$2,FALSE)</f>
        <v>1084.061056</v>
      </c>
      <c r="V58" s="65">
        <f>VLOOKUP($D58,Résultats!$B$2:$AZ$212,V$2,FALSE)</f>
        <v>1032.9971430000001</v>
      </c>
      <c r="W58" s="65">
        <f>VLOOKUP($D58,Résultats!$B$2:$AZ$212,W$2,FALSE)</f>
        <v>978.14634690000003</v>
      </c>
      <c r="X58" s="65">
        <f>VLOOKUP($D58,Résultats!$B$2:$AZ$212,X$2,FALSE)</f>
        <v>922.59340220000001</v>
      </c>
      <c r="Y58" s="65">
        <f>VLOOKUP($D58,Résultats!$B$2:$AZ$212,Y$2,FALSE)</f>
        <v>868.20198670000002</v>
      </c>
      <c r="Z58" s="65">
        <f>VLOOKUP($D58,Résultats!$B$2:$AZ$212,Z$2,FALSE)</f>
        <v>815.82837749999999</v>
      </c>
      <c r="AA58" s="65">
        <f>VLOOKUP($D58,Résultats!$B$2:$AZ$212,AA$2,FALSE)</f>
        <v>765.89149999999995</v>
      </c>
      <c r="AB58" s="65">
        <f>VLOOKUP($D58,Résultats!$B$2:$AZ$212,AB$2,FALSE)</f>
        <v>718.54625840000006</v>
      </c>
      <c r="AC58" s="65">
        <f>VLOOKUP($D58,Résultats!$B$2:$AZ$212,AC$2,FALSE)</f>
        <v>673.80314550000003</v>
      </c>
      <c r="AD58" s="65">
        <f>VLOOKUP($D58,Résultats!$B$2:$AZ$212,AD$2,FALSE)</f>
        <v>631.77482369999996</v>
      </c>
      <c r="AE58" s="65">
        <f>VLOOKUP($D58,Résultats!$B$2:$AZ$212,AE$2,FALSE)</f>
        <v>592.33181669999999</v>
      </c>
      <c r="AF58" s="65">
        <f>VLOOKUP($D58,Résultats!$B$2:$AZ$212,AF$2,FALSE)</f>
        <v>555.33290520000003</v>
      </c>
      <c r="AG58" s="65">
        <f>VLOOKUP($D58,Résultats!$B$2:$AZ$212,AG$2,FALSE)</f>
        <v>520.63569170000005</v>
      </c>
      <c r="AH58" s="65">
        <f>VLOOKUP($D58,Résultats!$B$2:$AZ$212,AH$2,FALSE)</f>
        <v>485.93278989999999</v>
      </c>
      <c r="AI58" s="65">
        <f>VLOOKUP($D58,Résultats!$B$2:$AZ$212,AI$2,FALSE)</f>
        <v>453.54043209999998</v>
      </c>
      <c r="AJ58" s="65">
        <f>VLOOKUP($D58,Résultats!$B$2:$AZ$212,AJ$2,FALSE)</f>
        <v>423.30602279999999</v>
      </c>
      <c r="AK58" s="65">
        <f>VLOOKUP($D58,Résultats!$B$2:$AZ$212,AK$2,FALSE)</f>
        <v>395.08644880000003</v>
      </c>
      <c r="AL58" s="65">
        <f>VLOOKUP($D58,Résultats!$B$2:$AZ$212,AL$2,FALSE)</f>
        <v>368.7477743</v>
      </c>
      <c r="AM58" s="226">
        <f>VLOOKUP($D58,Résultats!$B$2:$AZ$212,AM$2,FALSE)</f>
        <v>344.1648012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4098.9306550000001</v>
      </c>
      <c r="G59" s="65">
        <f>VLOOKUP($D59,Résultats!$B$2:$AZ$212,G$2,FALSE)</f>
        <v>4626.5598669999999</v>
      </c>
      <c r="H59" s="65">
        <f>VLOOKUP($D59,Résultats!$B$2:$AZ$212,H$2,FALSE)</f>
        <v>4806.8452150000003</v>
      </c>
      <c r="I59" s="65">
        <f>VLOOKUP($D59,Résultats!$B$2:$AZ$212,I$2,FALSE)</f>
        <v>4917.6999850000002</v>
      </c>
      <c r="J59" s="65">
        <f>VLOOKUP($D59,Résultats!$B$2:$AZ$212,J$2,FALSE)</f>
        <v>4975.1656030000004</v>
      </c>
      <c r="K59" s="65">
        <f>VLOOKUP($D59,Résultats!$B$2:$AZ$212,K$2,FALSE)</f>
        <v>5005.9285550000004</v>
      </c>
      <c r="L59" s="65">
        <f>VLOOKUP($D59,Résultats!$B$2:$AZ$212,L$2,FALSE)</f>
        <v>5024.4307699999999</v>
      </c>
      <c r="M59" s="65">
        <f>VLOOKUP($D59,Résultats!$B$2:$AZ$212,M$2,FALSE)</f>
        <v>5129.6286739999996</v>
      </c>
      <c r="N59" s="65">
        <f>VLOOKUP($D59,Résultats!$B$2:$AZ$212,N$2,FALSE)</f>
        <v>5246.400893</v>
      </c>
      <c r="O59" s="65">
        <f>VLOOKUP($D59,Résultats!$B$2:$AZ$212,O$2,FALSE)</f>
        <v>5262.5591379999996</v>
      </c>
      <c r="P59" s="65">
        <f>VLOOKUP($D59,Résultats!$B$2:$AZ$212,P$2,FALSE)</f>
        <v>5220.5055739999998</v>
      </c>
      <c r="Q59" s="65">
        <f>VLOOKUP($D59,Résultats!$B$2:$AZ$212,Q$2,FALSE)</f>
        <v>5127.3690029999998</v>
      </c>
      <c r="R59" s="65">
        <f>VLOOKUP($D59,Résultats!$B$2:$AZ$212,R$2,FALSE)</f>
        <v>4987.0744910000003</v>
      </c>
      <c r="S59" s="65">
        <f>VLOOKUP($D59,Résultats!$B$2:$AZ$212,S$2,FALSE)</f>
        <v>4805.8030859999999</v>
      </c>
      <c r="T59" s="65">
        <f>VLOOKUP($D59,Résultats!$B$2:$AZ$212,T$2,FALSE)</f>
        <v>4592.861613</v>
      </c>
      <c r="U59" s="65">
        <f>VLOOKUP($D59,Résultats!$B$2:$AZ$212,U$2,FALSE)</f>
        <v>4361.1682920000003</v>
      </c>
      <c r="V59" s="65">
        <f>VLOOKUP($D59,Résultats!$B$2:$AZ$212,V$2,FALSE)</f>
        <v>4122.2206969999997</v>
      </c>
      <c r="W59" s="65">
        <f>VLOOKUP($D59,Résultats!$B$2:$AZ$212,W$2,FALSE)</f>
        <v>3884.6894430000002</v>
      </c>
      <c r="X59" s="65">
        <f>VLOOKUP($D59,Résultats!$B$2:$AZ$212,X$2,FALSE)</f>
        <v>3653.988265</v>
      </c>
      <c r="Y59" s="65">
        <f>VLOOKUP($D59,Résultats!$B$2:$AZ$212,Y$2,FALSE)</f>
        <v>3433.0811629999998</v>
      </c>
      <c r="Z59" s="65">
        <f>VLOOKUP($D59,Résultats!$B$2:$AZ$212,Z$2,FALSE)</f>
        <v>3223.061044</v>
      </c>
      <c r="AA59" s="65">
        <f>VLOOKUP($D59,Résultats!$B$2:$AZ$212,AA$2,FALSE)</f>
        <v>3024.2415850000002</v>
      </c>
      <c r="AB59" s="65">
        <f>VLOOKUP($D59,Résultats!$B$2:$AZ$212,AB$2,FALSE)</f>
        <v>2836.490468</v>
      </c>
      <c r="AC59" s="65">
        <f>VLOOKUP($D59,Résultats!$B$2:$AZ$212,AC$2,FALSE)</f>
        <v>2659.4494359999999</v>
      </c>
      <c r="AD59" s="65">
        <f>VLOOKUP($D59,Résultats!$B$2:$AZ$212,AD$2,FALSE)</f>
        <v>2493.3525169999998</v>
      </c>
      <c r="AE59" s="65">
        <f>VLOOKUP($D59,Résultats!$B$2:$AZ$212,AE$2,FALSE)</f>
        <v>2337.576685</v>
      </c>
      <c r="AF59" s="65">
        <f>VLOOKUP($D59,Résultats!$B$2:$AZ$212,AF$2,FALSE)</f>
        <v>2191.5072019999998</v>
      </c>
      <c r="AG59" s="65">
        <f>VLOOKUP($D59,Résultats!$B$2:$AZ$212,AG$2,FALSE)</f>
        <v>2054.5523910000002</v>
      </c>
      <c r="AH59" s="65">
        <f>VLOOKUP($D59,Résultats!$B$2:$AZ$212,AH$2,FALSE)</f>
        <v>1917.589655</v>
      </c>
      <c r="AI59" s="65">
        <f>VLOOKUP($D59,Résultats!$B$2:$AZ$212,AI$2,FALSE)</f>
        <v>1789.754052</v>
      </c>
      <c r="AJ59" s="65">
        <f>VLOOKUP($D59,Résultats!$B$2:$AZ$212,AJ$2,FALSE)</f>
        <v>1670.438958</v>
      </c>
      <c r="AK59" s="65">
        <f>VLOOKUP($D59,Résultats!$B$2:$AZ$212,AK$2,FALSE)</f>
        <v>1559.0772730000001</v>
      </c>
      <c r="AL59" s="65">
        <f>VLOOKUP($D59,Résultats!$B$2:$AZ$212,AL$2,FALSE)</f>
        <v>1455.13924</v>
      </c>
      <c r="AM59" s="226">
        <f>VLOOKUP($D59,Résultats!$B$2:$AZ$212,AM$2,FALSE)</f>
        <v>1358.130177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7003.4231030000001</v>
      </c>
      <c r="G60" s="65">
        <f>VLOOKUP($D60,Résultats!$B$2:$AZ$212,G$2,FALSE)</f>
        <v>7671.321226</v>
      </c>
      <c r="H60" s="65">
        <f>VLOOKUP($D60,Résultats!$B$2:$AZ$212,H$2,FALSE)</f>
        <v>7900.7972220000001</v>
      </c>
      <c r="I60" s="65">
        <f>VLOOKUP($D60,Résultats!$B$2:$AZ$212,I$2,FALSE)</f>
        <v>8015.2287820000001</v>
      </c>
      <c r="J60" s="65">
        <f>VLOOKUP($D60,Résultats!$B$2:$AZ$212,J$2,FALSE)</f>
        <v>8060.6251050000001</v>
      </c>
      <c r="K60" s="65">
        <f>VLOOKUP($D60,Résultats!$B$2:$AZ$212,K$2,FALSE)</f>
        <v>8047.7048850000001</v>
      </c>
      <c r="L60" s="65">
        <f>VLOOKUP($D60,Résultats!$B$2:$AZ$212,L$2,FALSE)</f>
        <v>8008.6830410000002</v>
      </c>
      <c r="M60" s="65">
        <f>VLOOKUP($D60,Résultats!$B$2:$AZ$212,M$2,FALSE)</f>
        <v>8089.4803899999997</v>
      </c>
      <c r="N60" s="65">
        <f>VLOOKUP($D60,Résultats!$B$2:$AZ$212,N$2,FALSE)</f>
        <v>8185.3100350000004</v>
      </c>
      <c r="O60" s="65">
        <f>VLOOKUP($D60,Résultats!$B$2:$AZ$212,O$2,FALSE)</f>
        <v>8143.6499050000002</v>
      </c>
      <c r="P60" s="65">
        <f>VLOOKUP($D60,Résultats!$B$2:$AZ$212,P$2,FALSE)</f>
        <v>8023.9255240000002</v>
      </c>
      <c r="Q60" s="65">
        <f>VLOOKUP($D60,Résultats!$B$2:$AZ$212,Q$2,FALSE)</f>
        <v>7836.9061259999999</v>
      </c>
      <c r="R60" s="65">
        <f>VLOOKUP($D60,Résultats!$B$2:$AZ$212,R$2,FALSE)</f>
        <v>7588.8809570000003</v>
      </c>
      <c r="S60" s="65">
        <f>VLOOKUP($D60,Résultats!$B$2:$AZ$212,S$2,FALSE)</f>
        <v>7288.9515769999998</v>
      </c>
      <c r="T60" s="65">
        <f>VLOOKUP($D60,Résultats!$B$2:$AZ$212,T$2,FALSE)</f>
        <v>6950.0976380000002</v>
      </c>
      <c r="U60" s="65">
        <f>VLOOKUP($D60,Résultats!$B$2:$AZ$212,U$2,FALSE)</f>
        <v>6589.7037790000004</v>
      </c>
      <c r="V60" s="65">
        <f>VLOOKUP($D60,Résultats!$B$2:$AZ$212,V$2,FALSE)</f>
        <v>6223.004747</v>
      </c>
      <c r="W60" s="65">
        <f>VLOOKUP($D60,Résultats!$B$2:$AZ$212,W$2,FALSE)</f>
        <v>5861.3143380000001</v>
      </c>
      <c r="X60" s="65">
        <f>VLOOKUP($D60,Résultats!$B$2:$AZ$212,X$2,FALSE)</f>
        <v>5511.5703599999997</v>
      </c>
      <c r="Y60" s="65">
        <f>VLOOKUP($D60,Résultats!$B$2:$AZ$212,Y$2,FALSE)</f>
        <v>5177.4681810000002</v>
      </c>
      <c r="Z60" s="65">
        <f>VLOOKUP($D60,Résultats!$B$2:$AZ$212,Z$2,FALSE)</f>
        <v>4860.2653309999996</v>
      </c>
      <c r="AA60" s="65">
        <f>VLOOKUP($D60,Résultats!$B$2:$AZ$212,AA$2,FALSE)</f>
        <v>4560.2088190000004</v>
      </c>
      <c r="AB60" s="65">
        <f>VLOOKUP($D60,Résultats!$B$2:$AZ$212,AB$2,FALSE)</f>
        <v>4276.9760820000001</v>
      </c>
      <c r="AC60" s="65">
        <f>VLOOKUP($D60,Résultats!$B$2:$AZ$212,AC$2,FALSE)</f>
        <v>4009.9618730000002</v>
      </c>
      <c r="AD60" s="65">
        <f>VLOOKUP($D60,Résultats!$B$2:$AZ$212,AD$2,FALSE)</f>
        <v>3759.4855320000001</v>
      </c>
      <c r="AE60" s="65">
        <f>VLOOKUP($D60,Résultats!$B$2:$AZ$212,AE$2,FALSE)</f>
        <v>3524.5896910000001</v>
      </c>
      <c r="AF60" s="65">
        <f>VLOOKUP($D60,Résultats!$B$2:$AZ$212,AF$2,FALSE)</f>
        <v>3304.338307</v>
      </c>
      <c r="AG60" s="65">
        <f>VLOOKUP($D60,Résultats!$B$2:$AZ$212,AG$2,FALSE)</f>
        <v>3097.8346390000002</v>
      </c>
      <c r="AH60" s="65">
        <f>VLOOKUP($D60,Résultats!$B$2:$AZ$212,AH$2,FALSE)</f>
        <v>2891.3211390000001</v>
      </c>
      <c r="AI60" s="65">
        <f>VLOOKUP($D60,Résultats!$B$2:$AZ$212,AI$2,FALSE)</f>
        <v>2698.5707729999999</v>
      </c>
      <c r="AJ60" s="65">
        <f>VLOOKUP($D60,Résultats!$B$2:$AZ$212,AJ$2,FALSE)</f>
        <v>2518.6682169999999</v>
      </c>
      <c r="AK60" s="65">
        <f>VLOOKUP($D60,Résultats!$B$2:$AZ$212,AK$2,FALSE)</f>
        <v>2350.758069</v>
      </c>
      <c r="AL60" s="65">
        <f>VLOOKUP($D60,Résultats!$B$2:$AZ$212,AL$2,FALSE)</f>
        <v>2194.0413899999999</v>
      </c>
      <c r="AM60" s="226">
        <f>VLOOKUP($D60,Résultats!$B$2:$AZ$212,AM$2,FALSE)</f>
        <v>2047.7722180000001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7802.8324780000003</v>
      </c>
      <c r="G61" s="65">
        <f>VLOOKUP($D61,Résultats!$B$2:$AZ$212,G$2,FALSE)</f>
        <v>8273.80068199999</v>
      </c>
      <c r="H61" s="65">
        <f>VLOOKUP($D61,Résultats!$B$2:$AZ$212,H$2,FALSE)</f>
        <v>8442.6456710000002</v>
      </c>
      <c r="I61" s="65">
        <f>VLOOKUP($D61,Résultats!$B$2:$AZ$212,I$2,FALSE)</f>
        <v>8493.4257679999901</v>
      </c>
      <c r="J61" s="65">
        <f>VLOOKUP($D61,Résultats!$B$2:$AZ$212,J$2,FALSE)</f>
        <v>8494.4360859999997</v>
      </c>
      <c r="K61" s="65">
        <f>VLOOKUP($D61,Résultats!$B$2:$AZ$212,K$2,FALSE)</f>
        <v>8429.0638959999997</v>
      </c>
      <c r="L61" s="65">
        <f>VLOOKUP($D61,Résultats!$B$2:$AZ$212,L$2,FALSE)</f>
        <v>8334.9096680000002</v>
      </c>
      <c r="M61" s="65">
        <f>VLOOKUP($D61,Résultats!$B$2:$AZ$212,M$2,FALSE)</f>
        <v>8352.5331509999996</v>
      </c>
      <c r="N61" s="65">
        <f>VLOOKUP($D61,Résultats!$B$2:$AZ$212,N$2,FALSE)</f>
        <v>8384.6610039999996</v>
      </c>
      <c r="O61" s="65">
        <f>VLOOKUP($D61,Résultats!$B$2:$AZ$212,O$2,FALSE)</f>
        <v>8292.1107570000004</v>
      </c>
      <c r="P61" s="65">
        <f>VLOOKUP($D61,Résultats!$B$2:$AZ$212,P$2,FALSE)</f>
        <v>8130.0395939999999</v>
      </c>
      <c r="Q61" s="65">
        <f>VLOOKUP($D61,Résultats!$B$2:$AZ$212,Q$2,FALSE)</f>
        <v>7908.7852400000002</v>
      </c>
      <c r="R61" s="65">
        <f>VLOOKUP($D61,Résultats!$B$2:$AZ$212,R$2,FALSE)</f>
        <v>7634.5007050000004</v>
      </c>
      <c r="S61" s="65">
        <f>VLOOKUP($D61,Résultats!$B$2:$AZ$212,S$2,FALSE)</f>
        <v>7315.7975150000002</v>
      </c>
      <c r="T61" s="65">
        <f>VLOOKUP($D61,Résultats!$B$2:$AZ$212,T$2,FALSE)</f>
        <v>6964.6537099999996</v>
      </c>
      <c r="U61" s="65">
        <f>VLOOKUP($D61,Résultats!$B$2:$AZ$212,U$2,FALSE)</f>
        <v>6596.7978009999997</v>
      </c>
      <c r="V61" s="65">
        <f>VLOOKUP($D61,Résultats!$B$2:$AZ$212,V$2,FALSE)</f>
        <v>6225.8849920000002</v>
      </c>
      <c r="W61" s="65">
        <f>VLOOKUP($D61,Résultats!$B$2:$AZ$212,W$2,FALSE)</f>
        <v>5861.9556480000001</v>
      </c>
      <c r="X61" s="65">
        <f>VLOOKUP($D61,Résultats!$B$2:$AZ$212,X$2,FALSE)</f>
        <v>5511.0844710000001</v>
      </c>
      <c r="Y61" s="65">
        <f>VLOOKUP($D61,Résultats!$B$2:$AZ$212,Y$2,FALSE)</f>
        <v>5176.4332949999998</v>
      </c>
      <c r="Z61" s="65">
        <f>VLOOKUP($D61,Résultats!$B$2:$AZ$212,Z$2,FALSE)</f>
        <v>4858.9936520000001</v>
      </c>
      <c r="AA61" s="65">
        <f>VLOOKUP($D61,Résultats!$B$2:$AZ$212,AA$2,FALSE)</f>
        <v>4558.861731</v>
      </c>
      <c r="AB61" s="65">
        <f>VLOOKUP($D61,Résultats!$B$2:$AZ$212,AB$2,FALSE)</f>
        <v>4275.6342530000002</v>
      </c>
      <c r="AC61" s="65">
        <f>VLOOKUP($D61,Résultats!$B$2:$AZ$212,AC$2,FALSE)</f>
        <v>4008.6640309999998</v>
      </c>
      <c r="AD61" s="65">
        <f>VLOOKUP($D61,Résultats!$B$2:$AZ$212,AD$2,FALSE)</f>
        <v>3758.2487930000002</v>
      </c>
      <c r="AE61" s="65">
        <f>VLOOKUP($D61,Résultats!$B$2:$AZ$212,AE$2,FALSE)</f>
        <v>3523.4202169999999</v>
      </c>
      <c r="AF61" s="65">
        <f>VLOOKUP($D61,Résultats!$B$2:$AZ$212,AF$2,FALSE)</f>
        <v>3303.236895</v>
      </c>
      <c r="AG61" s="65">
        <f>VLOOKUP($D61,Résultats!$B$2:$AZ$212,AG$2,FALSE)</f>
        <v>3096.799544</v>
      </c>
      <c r="AH61" s="65">
        <f>VLOOKUP($D61,Résultats!$B$2:$AZ$212,AH$2,FALSE)</f>
        <v>2890.353689</v>
      </c>
      <c r="AI61" s="65">
        <f>VLOOKUP($D61,Résultats!$B$2:$AZ$212,AI$2,FALSE)</f>
        <v>2697.6671329999999</v>
      </c>
      <c r="AJ61" s="65">
        <f>VLOOKUP($D61,Résultats!$B$2:$AZ$212,AJ$2,FALSE)</f>
        <v>2517.8244759999998</v>
      </c>
      <c r="AK61" s="65">
        <f>VLOOKUP($D61,Résultats!$B$2:$AZ$212,AK$2,FALSE)</f>
        <v>2349.970405</v>
      </c>
      <c r="AL61" s="65">
        <f>VLOOKUP($D61,Résultats!$B$2:$AZ$212,AL$2,FALSE)</f>
        <v>2193.3061499999999</v>
      </c>
      <c r="AM61" s="226">
        <f>VLOOKUP($D61,Résultats!$B$2:$AZ$212,AM$2,FALSE)</f>
        <v>2047.085951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11211.763279999999</v>
      </c>
      <c r="G62" s="65">
        <f>VLOOKUP($D62,Résultats!$B$2:$AZ$212,G$2,FALSE)</f>
        <v>10520.88164</v>
      </c>
      <c r="H62" s="65">
        <f>VLOOKUP($D62,Résultats!$B$2:$AZ$212,H$2,FALSE)</f>
        <v>10328.599270000001</v>
      </c>
      <c r="I62" s="65">
        <f>VLOOKUP($D62,Résultats!$B$2:$AZ$212,I$2,FALSE)</f>
        <v>10066.785400000001</v>
      </c>
      <c r="J62" s="65">
        <f>VLOOKUP($D62,Résultats!$B$2:$AZ$212,J$2,FALSE)</f>
        <v>9804.3444130000007</v>
      </c>
      <c r="K62" s="65">
        <f>VLOOKUP($D62,Résultats!$B$2:$AZ$212,K$2,FALSE)</f>
        <v>9468.8565359999902</v>
      </c>
      <c r="L62" s="65">
        <f>VLOOKUP($D62,Résultats!$B$2:$AZ$212,L$2,FALSE)</f>
        <v>9112.0157020000006</v>
      </c>
      <c r="M62" s="65">
        <f>VLOOKUP($D62,Résultats!$B$2:$AZ$212,M$2,FALSE)</f>
        <v>8825.9042329999902</v>
      </c>
      <c r="N62" s="65">
        <f>VLOOKUP($D62,Résultats!$B$2:$AZ$212,N$2,FALSE)</f>
        <v>8560.9027740000001</v>
      </c>
      <c r="O62" s="65">
        <f>VLOOKUP($D62,Résultats!$B$2:$AZ$212,O$2,FALSE)</f>
        <v>8248.4193319999995</v>
      </c>
      <c r="P62" s="65">
        <f>VLOOKUP($D62,Résultats!$B$2:$AZ$212,P$2,FALSE)</f>
        <v>7915.674352</v>
      </c>
      <c r="Q62" s="65">
        <f>VLOOKUP($D62,Résultats!$B$2:$AZ$212,Q$2,FALSE)</f>
        <v>7567.7665559999996</v>
      </c>
      <c r="R62" s="65">
        <f>VLOOKUP($D62,Résultats!$B$2:$AZ$212,R$2,FALSE)</f>
        <v>7207.6649079999997</v>
      </c>
      <c r="S62" s="65">
        <f>VLOOKUP($D62,Résultats!$B$2:$AZ$212,S$2,FALSE)</f>
        <v>6839.3551129999996</v>
      </c>
      <c r="T62" s="65">
        <f>VLOOKUP($D62,Résultats!$B$2:$AZ$212,T$2,FALSE)</f>
        <v>6468.2194200000004</v>
      </c>
      <c r="U62" s="65">
        <f>VLOOKUP($D62,Résultats!$B$2:$AZ$212,U$2,FALSE)</f>
        <v>6101.1592629999996</v>
      </c>
      <c r="V62" s="65">
        <f>VLOOKUP($D62,Résultats!$B$2:$AZ$212,V$2,FALSE)</f>
        <v>5743.9779280000002</v>
      </c>
      <c r="W62" s="65">
        <f>VLOOKUP($D62,Résultats!$B$2:$AZ$212,W$2,FALSE)</f>
        <v>5400.7288349999999</v>
      </c>
      <c r="X62" s="65">
        <f>VLOOKUP($D62,Résultats!$B$2:$AZ$212,X$2,FALSE)</f>
        <v>5073.6200900000003</v>
      </c>
      <c r="Y62" s="65">
        <f>VLOOKUP($D62,Résultats!$B$2:$AZ$212,Y$2,FALSE)</f>
        <v>4763.5370709999997</v>
      </c>
      <c r="Z62" s="65">
        <f>VLOOKUP($D62,Résultats!$B$2:$AZ$212,Z$2,FALSE)</f>
        <v>4470.404579</v>
      </c>
      <c r="AA62" s="65">
        <f>VLOOKUP($D62,Résultats!$B$2:$AZ$212,AA$2,FALSE)</f>
        <v>4193.7665360000001</v>
      </c>
      <c r="AB62" s="65">
        <f>VLOOKUP($D62,Résultats!$B$2:$AZ$212,AB$2,FALSE)</f>
        <v>3932.9674460000001</v>
      </c>
      <c r="AC62" s="65">
        <f>VLOOKUP($D62,Résultats!$B$2:$AZ$212,AC$2,FALSE)</f>
        <v>3687.2671049999999</v>
      </c>
      <c r="AD62" s="65">
        <f>VLOOKUP($D62,Résultats!$B$2:$AZ$212,AD$2,FALSE)</f>
        <v>3456.86681</v>
      </c>
      <c r="AE62" s="65">
        <f>VLOOKUP($D62,Résultats!$B$2:$AZ$212,AE$2,FALSE)</f>
        <v>3240.838988</v>
      </c>
      <c r="AF62" s="65">
        <f>VLOOKUP($D62,Résultats!$B$2:$AZ$212,AF$2,FALSE)</f>
        <v>3038.29945</v>
      </c>
      <c r="AG62" s="65">
        <f>VLOOKUP($D62,Résultats!$B$2:$AZ$212,AG$2,FALSE)</f>
        <v>2848.4120499999999</v>
      </c>
      <c r="AH62" s="65">
        <f>VLOOKUP($D62,Résultats!$B$2:$AZ$212,AH$2,FALSE)</f>
        <v>2658.5210160000001</v>
      </c>
      <c r="AI62" s="65">
        <f>VLOOKUP($D62,Résultats!$B$2:$AZ$212,AI$2,FALSE)</f>
        <v>2481.287816</v>
      </c>
      <c r="AJ62" s="65">
        <f>VLOOKUP($D62,Résultats!$B$2:$AZ$212,AJ$2,FALSE)</f>
        <v>2315.8693840000001</v>
      </c>
      <c r="AK62" s="65">
        <f>VLOOKUP($D62,Résultats!$B$2:$AZ$212,AK$2,FALSE)</f>
        <v>2161.4784629999999</v>
      </c>
      <c r="AL62" s="65">
        <f>VLOOKUP($D62,Résultats!$B$2:$AZ$212,AL$2,FALSE)</f>
        <v>2017.3800799999999</v>
      </c>
      <c r="AM62" s="226">
        <f>VLOOKUP($D62,Résultats!$B$2:$AZ$212,AM$2,FALSE)</f>
        <v>1882.8881630000001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3770.8090750000001</v>
      </c>
      <c r="G63" s="65">
        <f>VLOOKUP($D63,Résultats!$B$2:$AZ$212,G$2,FALSE)</f>
        <v>3471.2702680000002</v>
      </c>
      <c r="H63" s="65">
        <f>VLOOKUP($D63,Résultats!$B$2:$AZ$212,H$2,FALSE)</f>
        <v>3384.4845479999999</v>
      </c>
      <c r="I63" s="65">
        <f>VLOOKUP($D63,Résultats!$B$2:$AZ$212,I$2,FALSE)</f>
        <v>3273.65407</v>
      </c>
      <c r="J63" s="65">
        <f>VLOOKUP($D63,Résultats!$B$2:$AZ$212,J$2,FALSE)</f>
        <v>3147.4631800000002</v>
      </c>
      <c r="K63" s="65">
        <f>VLOOKUP($D63,Résultats!$B$2:$AZ$212,K$2,FALSE)</f>
        <v>2997.3111410000001</v>
      </c>
      <c r="L63" s="65">
        <f>VLOOKUP($D63,Résultats!$B$2:$AZ$212,L$2,FALSE)</f>
        <v>2841.4736720000001</v>
      </c>
      <c r="M63" s="65">
        <f>VLOOKUP($D63,Résultats!$B$2:$AZ$212,M$2,FALSE)</f>
        <v>2698.422317</v>
      </c>
      <c r="N63" s="65">
        <f>VLOOKUP($D63,Résultats!$B$2:$AZ$212,N$2,FALSE)</f>
        <v>2562.7177839999999</v>
      </c>
      <c r="O63" s="65">
        <f>VLOOKUP($D63,Résultats!$B$2:$AZ$212,O$2,FALSE)</f>
        <v>2427.8801170000002</v>
      </c>
      <c r="P63" s="65">
        <f>VLOOKUP($D63,Résultats!$B$2:$AZ$212,P$2,FALSE)</f>
        <v>2296.609273</v>
      </c>
      <c r="Q63" s="65">
        <f>VLOOKUP($D63,Résultats!$B$2:$AZ$212,Q$2,FALSE)</f>
        <v>2169.4153470000001</v>
      </c>
      <c r="R63" s="65">
        <f>VLOOKUP($D63,Résultats!$B$2:$AZ$212,R$2,FALSE)</f>
        <v>2046.5477000000001</v>
      </c>
      <c r="S63" s="65">
        <f>VLOOKUP($D63,Résultats!$B$2:$AZ$212,S$2,FALSE)</f>
        <v>1928.266564</v>
      </c>
      <c r="T63" s="65">
        <f>VLOOKUP($D63,Résultats!$B$2:$AZ$212,T$2,FALSE)</f>
        <v>1814.86454</v>
      </c>
      <c r="U63" s="65">
        <f>VLOOKUP($D63,Résultats!$B$2:$AZ$212,U$2,FALSE)</f>
        <v>1706.6614050000001</v>
      </c>
      <c r="V63" s="65">
        <f>VLOOKUP($D63,Résultats!$B$2:$AZ$212,V$2,FALSE)</f>
        <v>1603.850279</v>
      </c>
      <c r="W63" s="65">
        <f>VLOOKUP($D63,Résultats!$B$2:$AZ$212,W$2,FALSE)</f>
        <v>1506.475422</v>
      </c>
      <c r="X63" s="65">
        <f>VLOOKUP($D63,Résultats!$B$2:$AZ$212,X$2,FALSE)</f>
        <v>1414.448367</v>
      </c>
      <c r="Y63" s="65">
        <f>VLOOKUP($D63,Résultats!$B$2:$AZ$212,Y$2,FALSE)</f>
        <v>1327.5968740000001</v>
      </c>
      <c r="Z63" s="65">
        <f>VLOOKUP($D63,Résultats!$B$2:$AZ$212,Z$2,FALSE)</f>
        <v>1245.6962370000001</v>
      </c>
      <c r="AA63" s="65">
        <f>VLOOKUP($D63,Résultats!$B$2:$AZ$212,AA$2,FALSE)</f>
        <v>1168.507689</v>
      </c>
      <c r="AB63" s="65">
        <f>VLOOKUP($D63,Résultats!$B$2:$AZ$212,AB$2,FALSE)</f>
        <v>1095.790555</v>
      </c>
      <c r="AC63" s="65">
        <f>VLOOKUP($D63,Résultats!$B$2:$AZ$212,AC$2,FALSE)</f>
        <v>1027.3092019999999</v>
      </c>
      <c r="AD63" s="65">
        <f>VLOOKUP($D63,Résultats!$B$2:$AZ$212,AD$2,FALSE)</f>
        <v>963.10504449999996</v>
      </c>
      <c r="AE63" s="65">
        <f>VLOOKUP($D63,Résultats!$B$2:$AZ$212,AE$2,FALSE)</f>
        <v>902.91226019999999</v>
      </c>
      <c r="AF63" s="65">
        <f>VLOOKUP($D63,Résultats!$B$2:$AZ$212,AF$2,FALSE)</f>
        <v>846.48086049999995</v>
      </c>
      <c r="AG63" s="65">
        <f>VLOOKUP($D63,Résultats!$B$2:$AZ$212,AG$2,FALSE)</f>
        <v>793.57610399999999</v>
      </c>
      <c r="AH63" s="65">
        <f>VLOOKUP($D63,Résultats!$B$2:$AZ$212,AH$2,FALSE)</f>
        <v>740.67116920000001</v>
      </c>
      <c r="AI63" s="65">
        <f>VLOOKUP($D63,Résultats!$B$2:$AZ$212,AI$2,FALSE)</f>
        <v>691.29315929999996</v>
      </c>
      <c r="AJ63" s="65">
        <f>VLOOKUP($D63,Résultats!$B$2:$AZ$212,AJ$2,FALSE)</f>
        <v>645.20698189999996</v>
      </c>
      <c r="AK63" s="65">
        <f>VLOOKUP($D63,Résultats!$B$2:$AZ$212,AK$2,FALSE)</f>
        <v>602.19319929999995</v>
      </c>
      <c r="AL63" s="65">
        <f>VLOOKUP($D63,Résultats!$B$2:$AZ$212,AL$2,FALSE)</f>
        <v>562.04699400000004</v>
      </c>
      <c r="AM63" s="226">
        <f>VLOOKUP($D63,Résultats!$B$2:$AZ$212,AM$2,FALSE)</f>
        <v>524.5771982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1484.9009249999999</v>
      </c>
      <c r="G64" s="224">
        <f>VLOOKUP($D64,Résultats!$B$2:$AZ$212,G$2,FALSE)</f>
        <v>1300.8697070000001</v>
      </c>
      <c r="H64" s="224">
        <f>VLOOKUP($D64,Résultats!$B$2:$AZ$212,H$2,FALSE)</f>
        <v>1244.3409770000001</v>
      </c>
      <c r="I64" s="224">
        <f>VLOOKUP($D64,Résultats!$B$2:$AZ$212,I$2,FALSE)</f>
        <v>1185.355642</v>
      </c>
      <c r="J64" s="224">
        <f>VLOOKUP($D64,Résultats!$B$2:$AZ$212,J$2,FALSE)</f>
        <v>1126.0878600000001</v>
      </c>
      <c r="K64" s="224">
        <f>VLOOKUP($D64,Résultats!$B$2:$AZ$212,K$2,FALSE)</f>
        <v>1063.527423</v>
      </c>
      <c r="L64" s="224">
        <f>VLOOKUP($D64,Résultats!$B$2:$AZ$212,L$2,FALSE)</f>
        <v>1000.966986</v>
      </c>
      <c r="M64" s="224">
        <f>VLOOKUP($D64,Résultats!$B$2:$AZ$212,M$2,FALSE)</f>
        <v>942.08657540000002</v>
      </c>
      <c r="N64" s="224">
        <f>VLOOKUP($D64,Résultats!$B$2:$AZ$212,N$2,FALSE)</f>
        <v>886.66971809999995</v>
      </c>
      <c r="O64" s="224">
        <f>VLOOKUP($D64,Résultats!$B$2:$AZ$212,O$2,FALSE)</f>
        <v>834.30733310000005</v>
      </c>
      <c r="P64" s="224">
        <f>VLOOKUP($D64,Résultats!$B$2:$AZ$212,P$2,FALSE)</f>
        <v>784.84247149999999</v>
      </c>
      <c r="Q64" s="224">
        <f>VLOOKUP($D64,Résultats!$B$2:$AZ$212,Q$2,FALSE)</f>
        <v>738.12565770000003</v>
      </c>
      <c r="R64" s="224">
        <f>VLOOKUP($D64,Résultats!$B$2:$AZ$212,R$2,FALSE)</f>
        <v>694.01456259999998</v>
      </c>
      <c r="S64" s="224">
        <f>VLOOKUP($D64,Résultats!$B$2:$AZ$212,S$2,FALSE)</f>
        <v>652.37368890000005</v>
      </c>
      <c r="T64" s="224">
        <f>VLOOKUP($D64,Résultats!$B$2:$AZ$212,T$2,FALSE)</f>
        <v>613.07406909999997</v>
      </c>
      <c r="U64" s="224">
        <f>VLOOKUP($D64,Résultats!$B$2:$AZ$212,U$2,FALSE)</f>
        <v>575.99297620000004</v>
      </c>
      <c r="V64" s="224">
        <f>VLOOKUP($D64,Résultats!$B$2:$AZ$212,V$2,FALSE)</f>
        <v>541.01364560000002</v>
      </c>
      <c r="W64" s="224">
        <f>VLOOKUP($D64,Résultats!$B$2:$AZ$212,W$2,FALSE)</f>
        <v>508.0250087</v>
      </c>
      <c r="X64" s="224">
        <f>VLOOKUP($D64,Résultats!$B$2:$AZ$212,X$2,FALSE)</f>
        <v>476.92143670000002</v>
      </c>
      <c r="Y64" s="224">
        <f>VLOOKUP($D64,Résultats!$B$2:$AZ$212,Y$2,FALSE)</f>
        <v>447.60249599999997</v>
      </c>
      <c r="Z64" s="224">
        <f>VLOOKUP($D64,Résultats!$B$2:$AZ$212,Z$2,FALSE)</f>
        <v>419.97271230000001</v>
      </c>
      <c r="AA64" s="224">
        <f>VLOOKUP($D64,Résultats!$B$2:$AZ$212,AA$2,FALSE)</f>
        <v>393.94134580000002</v>
      </c>
      <c r="AB64" s="224">
        <f>VLOOKUP($D64,Résultats!$B$2:$AZ$212,AB$2,FALSE)</f>
        <v>369.42217490000002</v>
      </c>
      <c r="AC64" s="224">
        <f>VLOOKUP($D64,Résultats!$B$2:$AZ$212,AC$2,FALSE)</f>
        <v>346.33328899999998</v>
      </c>
      <c r="AD64" s="224">
        <f>VLOOKUP($D64,Résultats!$B$2:$AZ$212,AD$2,FALSE)</f>
        <v>324.68745840000003</v>
      </c>
      <c r="AE64" s="224">
        <f>VLOOKUP($D64,Résultats!$B$2:$AZ$212,AE$2,FALSE)</f>
        <v>304.39449230000002</v>
      </c>
      <c r="AF64" s="224">
        <f>VLOOKUP($D64,Résultats!$B$2:$AZ$212,AF$2,FALSE)</f>
        <v>285.36983650000002</v>
      </c>
      <c r="AG64" s="224">
        <f>VLOOKUP($D64,Résultats!$B$2:$AZ$212,AG$2,FALSE)</f>
        <v>267.53422169999999</v>
      </c>
      <c r="AH64" s="224">
        <f>VLOOKUP($D64,Résultats!$B$2:$AZ$212,AH$2,FALSE)</f>
        <v>249.69860689999999</v>
      </c>
      <c r="AI64" s="224">
        <f>VLOOKUP($D64,Résultats!$B$2:$AZ$212,AI$2,FALSE)</f>
        <v>233.05203309999999</v>
      </c>
      <c r="AJ64" s="224">
        <f>VLOOKUP($D64,Résultats!$B$2:$AZ$212,AJ$2,FALSE)</f>
        <v>217.51523090000001</v>
      </c>
      <c r="AK64" s="224">
        <f>VLOOKUP($D64,Résultats!$B$2:$AZ$212,AK$2,FALSE)</f>
        <v>203.01421550000001</v>
      </c>
      <c r="AL64" s="224">
        <f>VLOOKUP($D64,Résultats!$B$2:$AZ$212,AL$2,FALSE)</f>
        <v>189.47993450000001</v>
      </c>
      <c r="AM64" s="227">
        <f>VLOOKUP($D64,Résultats!$B$2:$AZ$212,AM$2,FALSE)</f>
        <v>176.8479389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1940.3869999999999</v>
      </c>
      <c r="G68" s="51">
        <f t="shared" si="11"/>
        <v>2203.7420000000002</v>
      </c>
      <c r="H68" s="51">
        <f t="shared" si="11"/>
        <v>2240.3020000000001</v>
      </c>
      <c r="I68" s="51">
        <f t="shared" si="11"/>
        <v>1872.514715</v>
      </c>
      <c r="J68" s="51">
        <f t="shared" si="11"/>
        <v>1682.186995</v>
      </c>
      <c r="K68" s="51">
        <f t="shared" si="11"/>
        <v>1672.452172</v>
      </c>
      <c r="L68" s="51">
        <f t="shared" si="11"/>
        <v>1726.0237030000001</v>
      </c>
      <c r="M68" s="51">
        <f t="shared" si="11"/>
        <v>2274.1799080000001</v>
      </c>
      <c r="N68" s="51">
        <f t="shared" si="11"/>
        <v>2453.9043569999999</v>
      </c>
      <c r="O68" s="51">
        <f t="shared" si="11"/>
        <v>2015.640848</v>
      </c>
      <c r="P68" s="51">
        <f t="shared" si="11"/>
        <v>1843.0025840000001</v>
      </c>
      <c r="Q68" s="51">
        <f t="shared" si="11"/>
        <v>1761.143673</v>
      </c>
      <c r="R68" s="51">
        <f t="shared" si="11"/>
        <v>1705.6668</v>
      </c>
      <c r="S68" s="51">
        <f t="shared" si="11"/>
        <v>1667.6370890000001</v>
      </c>
      <c r="T68" s="51">
        <f t="shared" si="11"/>
        <v>1630.1456029999999</v>
      </c>
      <c r="U68" s="51">
        <f t="shared" si="11"/>
        <v>1612.1294439999999</v>
      </c>
      <c r="V68" s="51">
        <f t="shared" si="11"/>
        <v>1599.480591</v>
      </c>
      <c r="W68" s="51">
        <f t="shared" si="11"/>
        <v>1587.7443720000001</v>
      </c>
      <c r="X68" s="51">
        <f t="shared" si="11"/>
        <v>1574.9224160000001</v>
      </c>
      <c r="Y68" s="51">
        <f t="shared" si="11"/>
        <v>1607.864628</v>
      </c>
      <c r="Z68" s="51">
        <f t="shared" si="11"/>
        <v>1620.896027</v>
      </c>
      <c r="AA68" s="51">
        <f t="shared" si="11"/>
        <v>1624.0822969999999</v>
      </c>
      <c r="AB68" s="51">
        <f t="shared" si="11"/>
        <v>1622.2998709999999</v>
      </c>
      <c r="AC68" s="51">
        <f t="shared" si="11"/>
        <v>1617.352216</v>
      </c>
      <c r="AD68" s="51">
        <f t="shared" si="11"/>
        <v>1601.8563919999999</v>
      </c>
      <c r="AE68" s="51">
        <f t="shared" si="11"/>
        <v>1585.952166</v>
      </c>
      <c r="AF68" s="51">
        <f t="shared" si="11"/>
        <v>1571.754066</v>
      </c>
      <c r="AG68" s="51">
        <f t="shared" si="11"/>
        <v>1558.1436940000001</v>
      </c>
      <c r="AH68" s="51">
        <f t="shared" si="11"/>
        <v>1598.7109579999999</v>
      </c>
      <c r="AI68" s="51">
        <f t="shared" si="11"/>
        <v>1600.772702</v>
      </c>
      <c r="AJ68" s="51">
        <f t="shared" si="11"/>
        <v>1595.4838520000001</v>
      </c>
      <c r="AK68" s="51">
        <f t="shared" si="11"/>
        <v>1586.6499739999999</v>
      </c>
      <c r="AL68" s="51">
        <f t="shared" si="11"/>
        <v>1575.432182</v>
      </c>
      <c r="AM68" s="100">
        <f t="shared" si="11"/>
        <v>1539.5957780000001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9.1928003919089767E-4</v>
      </c>
      <c r="F69" s="124">
        <f t="shared" si="12"/>
        <v>2.2859966676750568E-2</v>
      </c>
      <c r="G69" s="124">
        <f t="shared" si="12"/>
        <v>4.8655972931495602E-2</v>
      </c>
      <c r="H69" s="124">
        <f t="shared" si="12"/>
        <v>6.1664785015591653E-2</v>
      </c>
      <c r="I69" s="124">
        <f t="shared" si="12"/>
        <v>7.7405663324787266E-2</v>
      </c>
      <c r="J69" s="123">
        <f t="shared" si="12"/>
        <v>9.6056102312216479E-2</v>
      </c>
      <c r="K69" s="67">
        <f t="shared" si="12"/>
        <v>0.11775607440210852</v>
      </c>
      <c r="L69" s="67">
        <f t="shared" si="12"/>
        <v>0.14242050886829566</v>
      </c>
      <c r="M69" s="67">
        <f t="shared" si="12"/>
        <v>0.16982967457471707</v>
      </c>
      <c r="N69" s="124">
        <f t="shared" si="12"/>
        <v>0.1994684521846668</v>
      </c>
      <c r="O69" s="123">
        <f t="shared" si="12"/>
        <v>0.24470490017574797</v>
      </c>
      <c r="P69" s="67">
        <f t="shared" si="12"/>
        <v>0.31909529438836642</v>
      </c>
      <c r="Q69" s="67">
        <f t="shared" si="12"/>
        <v>0.42813359356173319</v>
      </c>
      <c r="R69" s="67">
        <f t="shared" si="12"/>
        <v>0.55088475474811383</v>
      </c>
      <c r="S69" s="124">
        <f t="shared" si="12"/>
        <v>0.67485205229805245</v>
      </c>
      <c r="T69" s="124">
        <f t="shared" si="12"/>
        <v>0.78475546886470371</v>
      </c>
      <c r="U69" s="124">
        <f t="shared" si="12"/>
        <v>0.86933889844642032</v>
      </c>
      <c r="V69" s="124">
        <f t="shared" si="12"/>
        <v>0.92621043502240286</v>
      </c>
      <c r="W69" s="124">
        <f t="shared" si="12"/>
        <v>0.96042577942137397</v>
      </c>
      <c r="X69" s="118">
        <f t="shared" si="12"/>
        <v>0.97945242211855077</v>
      </c>
      <c r="Y69" s="118">
        <f t="shared" si="12"/>
        <v>0.98952664315966277</v>
      </c>
      <c r="Z69" s="118">
        <f t="shared" si="12"/>
        <v>0.99471428218881064</v>
      </c>
      <c r="AA69" s="118">
        <f t="shared" si="12"/>
        <v>0.99734606860258146</v>
      </c>
      <c r="AB69" s="118">
        <f t="shared" si="12"/>
        <v>0.99867095162950914</v>
      </c>
      <c r="AC69" s="118">
        <f t="shared" si="12"/>
        <v>0.99933530495747014</v>
      </c>
      <c r="AD69" s="118">
        <f t="shared" si="12"/>
        <v>0.9996677898202001</v>
      </c>
      <c r="AE69" s="118">
        <f t="shared" si="12"/>
        <v>0.99983402210631356</v>
      </c>
      <c r="AF69" s="118">
        <f t="shared" si="12"/>
        <v>0.99991708944623159</v>
      </c>
      <c r="AG69" s="118">
        <f t="shared" si="12"/>
        <v>0.99995858854337472</v>
      </c>
      <c r="AH69" s="118">
        <f t="shared" si="12"/>
        <v>0.99997931583577726</v>
      </c>
      <c r="AI69" s="118">
        <f t="shared" si="12"/>
        <v>0.99998966936406442</v>
      </c>
      <c r="AJ69" s="118">
        <f t="shared" si="12"/>
        <v>0.9999948404366551</v>
      </c>
      <c r="AK69" s="118">
        <f t="shared" si="12"/>
        <v>0.99999742350230558</v>
      </c>
      <c r="AL69" s="118">
        <f t="shared" si="12"/>
        <v>0.99999871336892621</v>
      </c>
      <c r="AM69" s="118">
        <f t="shared" si="12"/>
        <v>0.9999993576235956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2.737832878213232E-6</v>
      </c>
      <c r="F70" s="111">
        <f t="shared" si="13"/>
        <v>4.0043679327886653E-4</v>
      </c>
      <c r="G70" s="111">
        <f t="shared" si="13"/>
        <v>6.6991662318002733E-4</v>
      </c>
      <c r="H70" s="111">
        <f t="shared" si="13"/>
        <v>9.5543249749364132E-4</v>
      </c>
      <c r="I70" s="111">
        <f t="shared" si="13"/>
        <v>1.3314932336860167E-3</v>
      </c>
      <c r="J70" s="110">
        <f t="shared" si="13"/>
        <v>1.8346634709299962E-3</v>
      </c>
      <c r="K70" s="68">
        <f t="shared" si="13"/>
        <v>3.6399811091279446E-3</v>
      </c>
      <c r="L70" s="68">
        <f t="shared" si="13"/>
        <v>5.5237090275347105E-3</v>
      </c>
      <c r="M70" s="68">
        <f t="shared" si="13"/>
        <v>7.0028181868890199E-3</v>
      </c>
      <c r="N70" s="111">
        <f t="shared" si="13"/>
        <v>8.7177281376007599E-3</v>
      </c>
      <c r="O70" s="110">
        <f t="shared" si="13"/>
        <v>1.1394204489747472E-2</v>
      </c>
      <c r="P70" s="68">
        <f t="shared" si="13"/>
        <v>1.5791926952610284E-2</v>
      </c>
      <c r="Q70" s="68">
        <f t="shared" si="13"/>
        <v>2.2450682256177291E-2</v>
      </c>
      <c r="R70" s="68">
        <f t="shared" si="13"/>
        <v>3.0520644501024468E-2</v>
      </c>
      <c r="S70" s="111">
        <f t="shared" si="13"/>
        <v>3.9393635607729044E-2</v>
      </c>
      <c r="T70" s="111">
        <f t="shared" si="13"/>
        <v>4.8143994981532955E-2</v>
      </c>
      <c r="U70" s="111">
        <f t="shared" si="13"/>
        <v>5.5931289813971045E-2</v>
      </c>
      <c r="V70" s="111">
        <f t="shared" si="13"/>
        <v>6.2369657719716594E-2</v>
      </c>
      <c r="W70" s="111">
        <f t="shared" si="13"/>
        <v>6.7566073224285997E-2</v>
      </c>
      <c r="X70" s="116">
        <f t="shared" si="13"/>
        <v>7.1859919733341326E-2</v>
      </c>
      <c r="Y70" s="116">
        <f t="shared" si="13"/>
        <v>7.5592519782703996E-2</v>
      </c>
      <c r="Z70" s="116">
        <f t="shared" si="13"/>
        <v>7.8991676990519274E-2</v>
      </c>
      <c r="AA70" s="116">
        <f t="shared" si="13"/>
        <v>8.221491930959704E-2</v>
      </c>
      <c r="AB70" s="116">
        <f t="shared" si="13"/>
        <v>8.5353735197332095E-2</v>
      </c>
      <c r="AC70" s="116">
        <f t="shared" si="13"/>
        <v>8.8463043043185849E-2</v>
      </c>
      <c r="AD70" s="116">
        <f t="shared" si="13"/>
        <v>9.1039302354639542E-2</v>
      </c>
      <c r="AE70" s="116">
        <f t="shared" si="13"/>
        <v>9.3619327608396488E-2</v>
      </c>
      <c r="AF70" s="116">
        <f t="shared" si="13"/>
        <v>9.6217497235346741E-2</v>
      </c>
      <c r="AG70" s="116">
        <f t="shared" si="13"/>
        <v>9.8843893854631867E-2</v>
      </c>
      <c r="AH70" s="116">
        <f t="shared" si="13"/>
        <v>0.11045986043713601</v>
      </c>
      <c r="AI70" s="116">
        <f t="shared" si="13"/>
        <v>0.11326873051587058</v>
      </c>
      <c r="AJ70" s="116">
        <f t="shared" si="13"/>
        <v>0.11611876445365615</v>
      </c>
      <c r="AK70" s="116">
        <f t="shared" si="13"/>
        <v>0.11901259004463956</v>
      </c>
      <c r="AL70" s="116">
        <f t="shared" si="13"/>
        <v>0.12195283516177403</v>
      </c>
      <c r="AM70" s="116">
        <f t="shared" si="13"/>
        <v>0.12495901245580059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6.2759553729456386E-6</v>
      </c>
      <c r="F71" s="111">
        <f t="shared" si="14"/>
        <v>3.7774541686787228E-4</v>
      </c>
      <c r="G71" s="111">
        <f t="shared" si="14"/>
        <v>6.850849604899303E-4</v>
      </c>
      <c r="H71" s="111">
        <f t="shared" si="14"/>
        <v>9.3791212300841579E-4</v>
      </c>
      <c r="I71" s="111">
        <f t="shared" si="14"/>
        <v>1.263265024328527E-3</v>
      </c>
      <c r="J71" s="110">
        <f t="shared" si="14"/>
        <v>1.6853382111659946E-3</v>
      </c>
      <c r="K71" s="68">
        <f t="shared" si="14"/>
        <v>2.9379591286751608E-3</v>
      </c>
      <c r="L71" s="68">
        <f t="shared" si="14"/>
        <v>4.2254051687261214E-3</v>
      </c>
      <c r="M71" s="68">
        <f t="shared" si="14"/>
        <v>5.2817846546553866E-3</v>
      </c>
      <c r="N71" s="111">
        <f t="shared" si="14"/>
        <v>6.4880554063093832E-3</v>
      </c>
      <c r="O71" s="110">
        <f t="shared" si="14"/>
        <v>8.3577578003122509E-3</v>
      </c>
      <c r="P71" s="68">
        <f t="shared" si="14"/>
        <v>1.1422326736140917E-2</v>
      </c>
      <c r="Q71" s="68">
        <f t="shared" si="14"/>
        <v>1.6022483141271804E-2</v>
      </c>
      <c r="R71" s="68">
        <f t="shared" si="14"/>
        <v>2.150340911249489E-2</v>
      </c>
      <c r="S71" s="111">
        <f t="shared" si="14"/>
        <v>2.7413369936149221E-2</v>
      </c>
      <c r="T71" s="111">
        <f t="shared" si="14"/>
        <v>3.3103916012587005E-2</v>
      </c>
      <c r="U71" s="111">
        <f t="shared" si="14"/>
        <v>3.801260804340225E-2</v>
      </c>
      <c r="V71" s="111">
        <f t="shared" si="14"/>
        <v>4.1907893348110029E-2</v>
      </c>
      <c r="W71" s="111">
        <f t="shared" si="14"/>
        <v>4.4894969434034301E-2</v>
      </c>
      <c r="X71" s="116">
        <f t="shared" si="14"/>
        <v>4.7227019175273388E-2</v>
      </c>
      <c r="Y71" s="116">
        <f t="shared" si="14"/>
        <v>4.914597972609918E-2</v>
      </c>
      <c r="Z71" s="116">
        <f t="shared" si="14"/>
        <v>5.0813110155152476E-2</v>
      </c>
      <c r="AA71" s="116">
        <f t="shared" si="14"/>
        <v>5.233404236164764E-2</v>
      </c>
      <c r="AB71" s="116">
        <f t="shared" si="14"/>
        <v>5.376856107140749E-2</v>
      </c>
      <c r="AC71" s="116">
        <f t="shared" si="14"/>
        <v>5.5150738959385701E-2</v>
      </c>
      <c r="AD71" s="116">
        <f t="shared" si="14"/>
        <v>5.6270257521312192E-2</v>
      </c>
      <c r="AE71" s="116">
        <f t="shared" si="14"/>
        <v>5.7368224143526915E-2</v>
      </c>
      <c r="AF71" s="116">
        <f t="shared" si="14"/>
        <v>5.8451710816188211E-2</v>
      </c>
      <c r="AG71" s="116">
        <f t="shared" si="14"/>
        <v>5.9525022228148872E-2</v>
      </c>
      <c r="AH71" s="116">
        <f t="shared" si="14"/>
        <v>6.4014197805980139E-2</v>
      </c>
      <c r="AI71" s="116">
        <f t="shared" si="14"/>
        <v>6.503784014427802E-2</v>
      </c>
      <c r="AJ71" s="116">
        <f t="shared" si="14"/>
        <v>6.6051847511898229E-2</v>
      </c>
      <c r="AK71" s="116">
        <f t="shared" si="14"/>
        <v>6.705620095387213E-2</v>
      </c>
      <c r="AL71" s="116">
        <f t="shared" si="14"/>
        <v>6.8050760308767139E-2</v>
      </c>
      <c r="AM71" s="116">
        <f t="shared" si="14"/>
        <v>6.9040758827022444E-2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2.5693508554572273E-5</v>
      </c>
      <c r="F72" s="111">
        <f t="shared" si="15"/>
        <v>7.1977908169865081E-4</v>
      </c>
      <c r="G72" s="111">
        <f t="shared" si="15"/>
        <v>1.4933644886742639E-3</v>
      </c>
      <c r="H72" s="111">
        <f t="shared" si="15"/>
        <v>1.9156768676723045E-3</v>
      </c>
      <c r="I72" s="111">
        <f t="shared" si="15"/>
        <v>2.4322510832711936E-3</v>
      </c>
      <c r="J72" s="110">
        <f t="shared" si="15"/>
        <v>3.0547915691144672E-3</v>
      </c>
      <c r="K72" s="68">
        <f t="shared" si="15"/>
        <v>3.9785421235950299E-3</v>
      </c>
      <c r="L72" s="68">
        <f t="shared" si="15"/>
        <v>4.9480306731338091E-3</v>
      </c>
      <c r="M72" s="68">
        <f t="shared" si="15"/>
        <v>5.9406335455145527E-3</v>
      </c>
      <c r="N72" s="111">
        <f t="shared" si="15"/>
        <v>7.0194390180138557E-3</v>
      </c>
      <c r="O72" s="110">
        <f t="shared" si="15"/>
        <v>8.6622134976696991E-3</v>
      </c>
      <c r="P72" s="68">
        <f t="shared" si="15"/>
        <v>1.1350734383994764E-2</v>
      </c>
      <c r="Q72" s="68">
        <f t="shared" si="15"/>
        <v>1.5286642908661774E-2</v>
      </c>
      <c r="R72" s="68">
        <f t="shared" si="15"/>
        <v>1.9721038616686448E-2</v>
      </c>
      <c r="S72" s="111">
        <f t="shared" si="15"/>
        <v>2.4194618641034556E-2</v>
      </c>
      <c r="T72" s="111">
        <f t="shared" si="15"/>
        <v>2.814450080751468E-2</v>
      </c>
      <c r="U72" s="111">
        <f t="shared" si="15"/>
        <v>3.1153432993188356E-2</v>
      </c>
      <c r="V72" s="111">
        <f t="shared" si="15"/>
        <v>3.3127616007439256E-2</v>
      </c>
      <c r="W72" s="111">
        <f t="shared" si="15"/>
        <v>3.4246122996177117E-2</v>
      </c>
      <c r="X72" s="116">
        <f t="shared" si="15"/>
        <v>3.4777706599103987E-2</v>
      </c>
      <c r="Y72" s="116">
        <f t="shared" si="15"/>
        <v>3.4947291420854613E-2</v>
      </c>
      <c r="Z72" s="116">
        <f t="shared" si="15"/>
        <v>3.490284029797304E-2</v>
      </c>
      <c r="AA72" s="116">
        <f t="shared" si="15"/>
        <v>3.472816752832323E-2</v>
      </c>
      <c r="AB72" s="116">
        <f t="shared" si="15"/>
        <v>3.4467765355570321E-2</v>
      </c>
      <c r="AC72" s="116">
        <f t="shared" si="15"/>
        <v>3.4143849387720505E-2</v>
      </c>
      <c r="AD72" s="116">
        <f t="shared" si="15"/>
        <v>3.3837156339792535E-2</v>
      </c>
      <c r="AE72" s="116">
        <f t="shared" si="15"/>
        <v>3.3496570501231622E-2</v>
      </c>
      <c r="AF72" s="116">
        <f t="shared" si="15"/>
        <v>3.3123755144782302E-2</v>
      </c>
      <c r="AG72" s="116">
        <f t="shared" si="15"/>
        <v>3.2718797192013024E-2</v>
      </c>
      <c r="AH72" s="116">
        <f t="shared" si="15"/>
        <v>3.0616790386696034E-2</v>
      </c>
      <c r="AI72" s="116">
        <f t="shared" si="15"/>
        <v>3.0037676460827105E-2</v>
      </c>
      <c r="AJ72" s="116">
        <f t="shared" si="15"/>
        <v>2.9422772471908411E-2</v>
      </c>
      <c r="AK72" s="116">
        <f t="shared" si="15"/>
        <v>2.8771081844167355E-2</v>
      </c>
      <c r="AL72" s="116">
        <f t="shared" si="15"/>
        <v>2.8081487089997758E-2</v>
      </c>
      <c r="AM72" s="116">
        <f t="shared" si="15"/>
        <v>2.7348590488275551E-2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6.0358684829329957E-4</v>
      </c>
      <c r="F73" s="111">
        <f t="shared" si="16"/>
        <v>1.4891039071071904E-2</v>
      </c>
      <c r="G73" s="111">
        <f t="shared" si="16"/>
        <v>3.1790738757077733E-2</v>
      </c>
      <c r="H73" s="111">
        <f t="shared" si="16"/>
        <v>4.023452418022213E-2</v>
      </c>
      <c r="I73" s="111">
        <f t="shared" si="16"/>
        <v>5.0435182353159767E-2</v>
      </c>
      <c r="J73" s="110">
        <f t="shared" si="16"/>
        <v>6.2490352922981669E-2</v>
      </c>
      <c r="K73" s="68">
        <f t="shared" si="16"/>
        <v>7.5853684203293317E-2</v>
      </c>
      <c r="L73" s="68">
        <f t="shared" si="16"/>
        <v>9.1119005797338115E-2</v>
      </c>
      <c r="M73" s="68">
        <f t="shared" si="16"/>
        <v>0.10842170258062098</v>
      </c>
      <c r="N73" s="111">
        <f t="shared" si="16"/>
        <v>0.12706592080923551</v>
      </c>
      <c r="O73" s="110">
        <f t="shared" si="16"/>
        <v>0.15548683973683788</v>
      </c>
      <c r="P73" s="68">
        <f t="shared" si="16"/>
        <v>0.20222427962694597</v>
      </c>
      <c r="Q73" s="68">
        <f t="shared" si="16"/>
        <v>0.27060636852425612</v>
      </c>
      <c r="R73" s="68">
        <f t="shared" si="16"/>
        <v>0.34725779167420034</v>
      </c>
      <c r="S73" s="111">
        <f t="shared" si="16"/>
        <v>0.4242512415121753</v>
      </c>
      <c r="T73" s="111">
        <f t="shared" si="16"/>
        <v>0.49199883987295584</v>
      </c>
      <c r="U73" s="111">
        <f t="shared" si="16"/>
        <v>0.54352902811940706</v>
      </c>
      <c r="V73" s="111">
        <f t="shared" si="16"/>
        <v>0.5774797829978795</v>
      </c>
      <c r="W73" s="111">
        <f t="shared" si="16"/>
        <v>0.59713825047650682</v>
      </c>
      <c r="X73" s="116">
        <f t="shared" si="16"/>
        <v>0.60725526316973821</v>
      </c>
      <c r="Y73" s="116">
        <f t="shared" si="16"/>
        <v>0.61176511478054607</v>
      </c>
      <c r="Z73" s="116">
        <f t="shared" si="16"/>
        <v>0.61323004020170879</v>
      </c>
      <c r="AA73" s="116">
        <f t="shared" si="16"/>
        <v>0.61310346288443041</v>
      </c>
      <c r="AB73" s="116">
        <f t="shared" si="16"/>
        <v>0.61216036360025083</v>
      </c>
      <c r="AC73" s="116">
        <f t="shared" si="16"/>
        <v>0.61079769392667649</v>
      </c>
      <c r="AD73" s="116">
        <f t="shared" si="16"/>
        <v>0.60952532909704182</v>
      </c>
      <c r="AE73" s="116">
        <f t="shared" si="16"/>
        <v>0.60814197500834333</v>
      </c>
      <c r="AF73" s="116">
        <f t="shared" si="16"/>
        <v>0.60669467503066732</v>
      </c>
      <c r="AG73" s="116">
        <f t="shared" si="16"/>
        <v>0.60520549659908329</v>
      </c>
      <c r="AH73" s="116">
        <f t="shared" si="16"/>
        <v>0.59854229365956468</v>
      </c>
      <c r="AI73" s="116">
        <f t="shared" si="16"/>
        <v>0.59694378390268177</v>
      </c>
      <c r="AJ73" s="116">
        <f t="shared" si="16"/>
        <v>0.59532258180448194</v>
      </c>
      <c r="AK73" s="116">
        <f t="shared" si="16"/>
        <v>0.59367938545719856</v>
      </c>
      <c r="AL73" s="116">
        <f t="shared" si="16"/>
        <v>0.592014067159636</v>
      </c>
      <c r="AM73" s="116">
        <f t="shared" si="16"/>
        <v>0.59031658873515036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2.3789661677201852E-4</v>
      </c>
      <c r="F74" s="111">
        <f t="shared" si="17"/>
        <v>5.6885052827090688E-3</v>
      </c>
      <c r="G74" s="111">
        <f t="shared" si="17"/>
        <v>1.2244802708302515E-2</v>
      </c>
      <c r="H74" s="111">
        <f t="shared" si="17"/>
        <v>1.5438639040629344E-2</v>
      </c>
      <c r="I74" s="111">
        <f t="shared" si="17"/>
        <v>1.9280118800027692E-2</v>
      </c>
      <c r="J74" s="110">
        <f t="shared" si="17"/>
        <v>2.378816705214155E-2</v>
      </c>
      <c r="K74" s="68">
        <f t="shared" si="17"/>
        <v>2.8113464867442556E-2</v>
      </c>
      <c r="L74" s="68">
        <f t="shared" si="17"/>
        <v>3.3161183673501383E-2</v>
      </c>
      <c r="M74" s="68">
        <f t="shared" si="17"/>
        <v>3.9233222031438329E-2</v>
      </c>
      <c r="N74" s="111">
        <f t="shared" si="17"/>
        <v>4.5714690012264407E-2</v>
      </c>
      <c r="O74" s="110">
        <f t="shared" si="17"/>
        <v>5.5565926147573289E-2</v>
      </c>
      <c r="P74" s="68">
        <f t="shared" si="17"/>
        <v>7.1773162853037004E-2</v>
      </c>
      <c r="Q74" s="68">
        <f t="shared" si="17"/>
        <v>9.5379733564758401E-2</v>
      </c>
      <c r="R74" s="68">
        <f t="shared" si="17"/>
        <v>0.12154704160273273</v>
      </c>
      <c r="S74" s="111">
        <f t="shared" si="17"/>
        <v>0.147464464434204</v>
      </c>
      <c r="T74" s="111">
        <f t="shared" si="17"/>
        <v>0.16982541276713181</v>
      </c>
      <c r="U74" s="111">
        <f t="shared" si="17"/>
        <v>0.18630836067032347</v>
      </c>
      <c r="V74" s="111">
        <f t="shared" si="17"/>
        <v>0.1965706217187852</v>
      </c>
      <c r="W74" s="111">
        <f t="shared" si="17"/>
        <v>0.20185284196365583</v>
      </c>
      <c r="X74" s="116">
        <f t="shared" si="17"/>
        <v>0.20385610518861264</v>
      </c>
      <c r="Y74" s="116">
        <f t="shared" si="17"/>
        <v>0.20396005067162906</v>
      </c>
      <c r="Z74" s="116">
        <f t="shared" si="17"/>
        <v>0.20306004445527584</v>
      </c>
      <c r="AA74" s="116">
        <f t="shared" si="17"/>
        <v>0.20165155571546756</v>
      </c>
      <c r="AB74" s="116">
        <f t="shared" si="17"/>
        <v>0.19999604715495906</v>
      </c>
      <c r="AC74" s="116">
        <f t="shared" si="17"/>
        <v>0.19822478321568024</v>
      </c>
      <c r="AD74" s="116">
        <f t="shared" si="17"/>
        <v>0.1967283467942737</v>
      </c>
      <c r="AE74" s="116">
        <f t="shared" si="17"/>
        <v>0.19521238416720318</v>
      </c>
      <c r="AF74" s="116">
        <f t="shared" si="17"/>
        <v>0.1936901883605498</v>
      </c>
      <c r="AG74" s="116">
        <f t="shared" si="17"/>
        <v>0.19216744755506482</v>
      </c>
      <c r="AH74" s="116">
        <f t="shared" si="17"/>
        <v>0.1857218345906903</v>
      </c>
      <c r="AI74" s="116">
        <f t="shared" si="17"/>
        <v>0.18424660042709798</v>
      </c>
      <c r="AJ74" s="116">
        <f t="shared" si="17"/>
        <v>0.18278141714467191</v>
      </c>
      <c r="AK74" s="116">
        <f t="shared" si="17"/>
        <v>0.18132710800397367</v>
      </c>
      <c r="AL74" s="116">
        <f t="shared" si="17"/>
        <v>0.17988426454525733</v>
      </c>
      <c r="AM74" s="116">
        <f t="shared" si="17"/>
        <v>0.17844542913523112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3.2432789464812473E-6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3.9845998482933001E-5</v>
      </c>
      <c r="F76" s="126">
        <f t="shared" si="19"/>
        <v>7.8246102916583145E-4</v>
      </c>
      <c r="G76" s="126">
        <f t="shared" si="19"/>
        <v>1.7720654110145377E-3</v>
      </c>
      <c r="H76" s="126">
        <f t="shared" si="19"/>
        <v>2.1826003230814416E-3</v>
      </c>
      <c r="I76" s="126">
        <f t="shared" si="19"/>
        <v>2.6633528377906497E-3</v>
      </c>
      <c r="J76" s="125">
        <f t="shared" si="19"/>
        <v>3.202789078154774E-3</v>
      </c>
      <c r="K76" s="69">
        <f t="shared" si="19"/>
        <v>3.2324429436658354E-3</v>
      </c>
      <c r="L76" s="69">
        <f t="shared" si="19"/>
        <v>3.443174507783686E-3</v>
      </c>
      <c r="M76" s="69">
        <f t="shared" si="19"/>
        <v>3.9495136072585507E-3</v>
      </c>
      <c r="N76" s="126">
        <f t="shared" si="19"/>
        <v>4.4626188297688411E-3</v>
      </c>
      <c r="O76" s="125">
        <f t="shared" si="19"/>
        <v>5.2379585829866052E-3</v>
      </c>
      <c r="P76" s="69">
        <f t="shared" si="19"/>
        <v>6.5328638573411788E-3</v>
      </c>
      <c r="Q76" s="69">
        <f t="shared" si="19"/>
        <v>8.3876831325390682E-3</v>
      </c>
      <c r="R76" s="69">
        <f t="shared" si="19"/>
        <v>1.033482925856328E-2</v>
      </c>
      <c r="S76" s="126">
        <f t="shared" si="19"/>
        <v>1.2134722412617198E-2</v>
      </c>
      <c r="T76" s="126">
        <f t="shared" si="19"/>
        <v>1.3538804343233873E-2</v>
      </c>
      <c r="U76" s="126">
        <f t="shared" si="19"/>
        <v>1.4404178731692465E-2</v>
      </c>
      <c r="V76" s="126">
        <f t="shared" si="19"/>
        <v>1.47548633367568E-2</v>
      </c>
      <c r="W76" s="126">
        <f t="shared" si="19"/>
        <v>1.4727521553450671E-2</v>
      </c>
      <c r="X76" s="119">
        <f t="shared" si="19"/>
        <v>1.4476408290578294E-2</v>
      </c>
      <c r="Y76" s="119">
        <f t="shared" si="19"/>
        <v>1.4115687026607069E-2</v>
      </c>
      <c r="Z76" s="119">
        <f t="shared" si="19"/>
        <v>1.3716569933945554E-2</v>
      </c>
      <c r="AA76" s="119">
        <f t="shared" si="19"/>
        <v>1.331392111098173E-2</v>
      </c>
      <c r="AB76" s="119">
        <f t="shared" si="19"/>
        <v>1.292447933628665E-2</v>
      </c>
      <c r="AC76" s="119">
        <f t="shared" si="19"/>
        <v>1.2555196233149997E-2</v>
      </c>
      <c r="AD76" s="119">
        <f t="shared" si="19"/>
        <v>1.2267397819267185E-2</v>
      </c>
      <c r="AE76" s="119">
        <f t="shared" si="19"/>
        <v>1.1995540810024657E-2</v>
      </c>
      <c r="AF76" s="119">
        <f t="shared" si="19"/>
        <v>1.173926290323336E-2</v>
      </c>
      <c r="AG76" s="119">
        <f t="shared" si="19"/>
        <v>1.1497930966821343E-2</v>
      </c>
      <c r="AH76" s="119">
        <f t="shared" si="19"/>
        <v>1.0624339018260487E-2</v>
      </c>
      <c r="AI76" s="119">
        <f t="shared" si="19"/>
        <v>1.0455037650935655E-2</v>
      </c>
      <c r="AJ76" s="119">
        <f t="shared" si="19"/>
        <v>1.0297457081376967E-2</v>
      </c>
      <c r="AK76" s="119">
        <f t="shared" si="19"/>
        <v>1.0151057267782744E-2</v>
      </c>
      <c r="AL76" s="119">
        <f t="shared" si="19"/>
        <v>1.0015298944807261E-2</v>
      </c>
      <c r="AM76" s="119">
        <f t="shared" si="19"/>
        <v>9.8889777093166334E-3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0.99908071976401192</v>
      </c>
      <c r="F77" s="124">
        <f t="shared" si="20"/>
        <v>0.97714003340570721</v>
      </c>
      <c r="G77" s="124">
        <f t="shared" si="20"/>
        <v>0.95134402711388155</v>
      </c>
      <c r="H77" s="124">
        <f t="shared" si="20"/>
        <v>0.93833521507368189</v>
      </c>
      <c r="I77" s="124">
        <f t="shared" si="20"/>
        <v>0.92259433699563742</v>
      </c>
      <c r="J77" s="123">
        <f t="shared" si="20"/>
        <v>0.90394389774722994</v>
      </c>
      <c r="K77" s="67">
        <f t="shared" si="20"/>
        <v>0.88224392523913675</v>
      </c>
      <c r="L77" s="67">
        <f t="shared" si="20"/>
        <v>0.85757949118964094</v>
      </c>
      <c r="M77" s="67">
        <f t="shared" si="20"/>
        <v>0.83017032529336721</v>
      </c>
      <c r="N77" s="124">
        <f t="shared" si="20"/>
        <v>0.8005315477745818</v>
      </c>
      <c r="O77" s="123">
        <f t="shared" si="20"/>
        <v>0.75529510007231204</v>
      </c>
      <c r="P77" s="67">
        <f t="shared" si="20"/>
        <v>0.6809047056658929</v>
      </c>
      <c r="Q77" s="67">
        <f t="shared" si="20"/>
        <v>0.57186640615436035</v>
      </c>
      <c r="R77" s="67">
        <f t="shared" si="20"/>
        <v>0.44911524513463008</v>
      </c>
      <c r="S77" s="124">
        <f t="shared" si="20"/>
        <v>0.32514794770194755</v>
      </c>
      <c r="T77" s="124">
        <f t="shared" si="20"/>
        <v>0.21524453095126375</v>
      </c>
      <c r="U77" s="124">
        <f t="shared" si="20"/>
        <v>0.13066110192575825</v>
      </c>
      <c r="V77" s="124">
        <f t="shared" si="20"/>
        <v>7.3789564977597158E-2</v>
      </c>
      <c r="W77" s="124">
        <f t="shared" si="20"/>
        <v>3.9574220591222474E-2</v>
      </c>
      <c r="X77" s="118">
        <f t="shared" si="20"/>
        <v>2.0547577741759689E-2</v>
      </c>
      <c r="Y77" s="118">
        <f t="shared" si="20"/>
        <v>1.0473356436074293E-2</v>
      </c>
      <c r="Z77" s="118">
        <f t="shared" si="20"/>
        <v>5.285718003675507E-3</v>
      </c>
      <c r="AA77" s="118">
        <f t="shared" si="20"/>
        <v>2.6539313955713912E-3</v>
      </c>
      <c r="AB77" s="118">
        <f t="shared" si="20"/>
        <v>1.329048281111526E-3</v>
      </c>
      <c r="AC77" s="118">
        <f t="shared" si="20"/>
        <v>6.6469531581610675E-4</v>
      </c>
      <c r="AD77" s="118">
        <f t="shared" si="20"/>
        <v>3.3220984893382377E-4</v>
      </c>
      <c r="AE77" s="118">
        <f t="shared" si="20"/>
        <v>1.6597788208449663E-4</v>
      </c>
      <c r="AF77" s="118">
        <f t="shared" si="20"/>
        <v>8.2910352528396127E-5</v>
      </c>
      <c r="AG77" s="118">
        <f t="shared" si="20"/>
        <v>4.1411883094268705E-5</v>
      </c>
      <c r="AH77" s="118">
        <f t="shared" si="20"/>
        <v>2.0684166224373876E-5</v>
      </c>
      <c r="AI77" s="118">
        <f t="shared" si="20"/>
        <v>1.0330654614073998E-5</v>
      </c>
      <c r="AJ77" s="118">
        <f t="shared" si="20"/>
        <v>5.159377902622608E-6</v>
      </c>
      <c r="AK77" s="118">
        <f t="shared" si="20"/>
        <v>2.5766052103436392E-6</v>
      </c>
      <c r="AL77" s="118">
        <f t="shared" si="20"/>
        <v>1.2867078527154271E-6</v>
      </c>
      <c r="AM77" s="118">
        <f t="shared" si="20"/>
        <v>6.4253039280548028E-7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4.9979025495153814E-4</v>
      </c>
      <c r="F78" s="111">
        <f t="shared" si="21"/>
        <v>2.4918010824644773E-2</v>
      </c>
      <c r="G78" s="111">
        <f t="shared" si="21"/>
        <v>2.8662804625042313E-2</v>
      </c>
      <c r="H78" s="111">
        <f t="shared" si="21"/>
        <v>2.9419951801141094E-2</v>
      </c>
      <c r="I78" s="111">
        <f t="shared" si="21"/>
        <v>4.1521210331316408E-2</v>
      </c>
      <c r="J78" s="110">
        <f t="shared" si="21"/>
        <v>3.9842532405263302E-2</v>
      </c>
      <c r="K78" s="68">
        <f t="shared" si="21"/>
        <v>5.5613887378777614E-2</v>
      </c>
      <c r="L78" s="68">
        <f t="shared" si="21"/>
        <v>6.4056263542517533E-2</v>
      </c>
      <c r="M78" s="68">
        <f t="shared" si="21"/>
        <v>6.7458062469172075E-2</v>
      </c>
      <c r="N78" s="111">
        <f t="shared" si="21"/>
        <v>7.073724650467296E-2</v>
      </c>
      <c r="O78" s="110">
        <f t="shared" si="21"/>
        <v>7.0697986370635416E-2</v>
      </c>
      <c r="P78" s="68">
        <f t="shared" si="21"/>
        <v>6.6918101944451747E-2</v>
      </c>
      <c r="Q78" s="68">
        <f t="shared" si="21"/>
        <v>5.8761248265291298E-2</v>
      </c>
      <c r="R78" s="68">
        <f t="shared" si="21"/>
        <v>4.826096569388582E-2</v>
      </c>
      <c r="S78" s="111">
        <f t="shared" si="21"/>
        <v>3.6484890292578516E-2</v>
      </c>
      <c r="T78" s="111">
        <f t="shared" si="21"/>
        <v>2.5075371840879667E-2</v>
      </c>
      <c r="U78" s="111">
        <f t="shared" si="21"/>
        <v>1.5782812233035553E-2</v>
      </c>
      <c r="V78" s="111">
        <f t="shared" si="21"/>
        <v>9.2340940322169877E-3</v>
      </c>
      <c r="W78" s="111">
        <f t="shared" si="21"/>
        <v>5.1247762174401208E-3</v>
      </c>
      <c r="X78" s="116">
        <f t="shared" si="21"/>
        <v>2.7516062251538875E-3</v>
      </c>
      <c r="Y78" s="116">
        <f t="shared" si="21"/>
        <v>1.4462610679435882E-3</v>
      </c>
      <c r="Z78" s="116">
        <f t="shared" si="21"/>
        <v>7.5211857990444681E-4</v>
      </c>
      <c r="AA78" s="116">
        <f t="shared" si="21"/>
        <v>3.8852537889587005E-4</v>
      </c>
      <c r="AB78" s="116">
        <f t="shared" si="21"/>
        <v>1.9993458071353073E-4</v>
      </c>
      <c r="AC78" s="116">
        <f t="shared" si="21"/>
        <v>1.0265435905520779E-4</v>
      </c>
      <c r="AD78" s="116">
        <f t="shared" si="21"/>
        <v>5.2673089998195049E-5</v>
      </c>
      <c r="AE78" s="116">
        <f t="shared" si="21"/>
        <v>2.706229697220263E-5</v>
      </c>
      <c r="AF78" s="116">
        <f t="shared" si="21"/>
        <v>1.3887045608571693E-5</v>
      </c>
      <c r="AG78" s="116">
        <f t="shared" si="21"/>
        <v>7.1194685334329629E-6</v>
      </c>
      <c r="AH78" s="116">
        <f t="shared" si="21"/>
        <v>3.8432613220381768E-6</v>
      </c>
      <c r="AI78" s="116">
        <f t="shared" si="21"/>
        <v>1.9750331986858181E-6</v>
      </c>
      <c r="AJ78" s="116">
        <f t="shared" si="21"/>
        <v>1.0150294770893111E-6</v>
      </c>
      <c r="AK78" s="116">
        <f t="shared" si="21"/>
        <v>5.2155388747386075E-7</v>
      </c>
      <c r="AL78" s="116">
        <f t="shared" si="21"/>
        <v>2.6792076728060641E-7</v>
      </c>
      <c r="AM78" s="116">
        <f t="shared" si="21"/>
        <v>1.3761140555686819E-7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0.17992449182469447</v>
      </c>
      <c r="F79" s="111">
        <f t="shared" si="22"/>
        <v>0.18917706390529312</v>
      </c>
      <c r="G79" s="111">
        <f t="shared" si="22"/>
        <v>0.18530243513079117</v>
      </c>
      <c r="H79" s="111">
        <f t="shared" si="22"/>
        <v>0.18373118499202337</v>
      </c>
      <c r="I79" s="111">
        <f t="shared" si="22"/>
        <v>0.18755368296264632</v>
      </c>
      <c r="J79" s="110">
        <f t="shared" si="22"/>
        <v>0.18033109125302685</v>
      </c>
      <c r="K79" s="68">
        <f t="shared" si="22"/>
        <v>0.18365908863790217</v>
      </c>
      <c r="L79" s="68">
        <f t="shared" si="22"/>
        <v>0.18132346615867995</v>
      </c>
      <c r="M79" s="68">
        <f t="shared" si="22"/>
        <v>0.17621853657674649</v>
      </c>
      <c r="N79" s="111">
        <f t="shared" si="22"/>
        <v>0.17055069008950785</v>
      </c>
      <c r="O79" s="110">
        <f t="shared" si="22"/>
        <v>0.16172775538035733</v>
      </c>
      <c r="P79" s="68">
        <f t="shared" si="22"/>
        <v>0.14647612154405965</v>
      </c>
      <c r="Q79" s="68">
        <f t="shared" si="22"/>
        <v>0.12356050930774913</v>
      </c>
      <c r="R79" s="68">
        <f t="shared" si="22"/>
        <v>9.7394146207219381E-2</v>
      </c>
      <c r="S79" s="111">
        <f t="shared" si="22"/>
        <v>7.0730655655260488E-2</v>
      </c>
      <c r="T79" s="111">
        <f t="shared" si="22"/>
        <v>4.6968035787168884E-2</v>
      </c>
      <c r="U79" s="111">
        <f t="shared" si="22"/>
        <v>2.8596170122428457E-2</v>
      </c>
      <c r="V79" s="111">
        <f t="shared" si="22"/>
        <v>1.6193183290712402E-2</v>
      </c>
      <c r="W79" s="111">
        <f t="shared" si="22"/>
        <v>8.7064813100782949E-3</v>
      </c>
      <c r="X79" s="116">
        <f t="shared" si="22"/>
        <v>4.5316203595136325E-3</v>
      </c>
      <c r="Y79" s="116">
        <f t="shared" si="22"/>
        <v>2.3156952203316956E-3</v>
      </c>
      <c r="Z79" s="116">
        <f t="shared" si="22"/>
        <v>1.1712482598367181E-3</v>
      </c>
      <c r="AA79" s="116">
        <f t="shared" si="22"/>
        <v>5.892877599662673E-4</v>
      </c>
      <c r="AB79" s="116">
        <f t="shared" si="22"/>
        <v>2.9568334681819133E-4</v>
      </c>
      <c r="AC79" s="116">
        <f t="shared" si="22"/>
        <v>1.4815703347080956E-4</v>
      </c>
      <c r="AD79" s="116">
        <f t="shared" si="22"/>
        <v>7.4083107944423028E-5</v>
      </c>
      <c r="AE79" s="116">
        <f t="shared" si="22"/>
        <v>3.7012936618417533E-5</v>
      </c>
      <c r="AF79" s="116">
        <f t="shared" si="22"/>
        <v>1.8488564673450637E-5</v>
      </c>
      <c r="AG79" s="116">
        <f t="shared" si="22"/>
        <v>9.2346622172319357E-6</v>
      </c>
      <c r="AH79" s="116">
        <f t="shared" si="22"/>
        <v>4.6437839453402938E-6</v>
      </c>
      <c r="AI79" s="116">
        <f t="shared" si="22"/>
        <v>2.3159422854775793E-6</v>
      </c>
      <c r="AJ79" s="116">
        <f t="shared" si="22"/>
        <v>1.1545905448624999E-6</v>
      </c>
      <c r="AK79" s="116">
        <f t="shared" si="22"/>
        <v>5.7542135251060743E-7</v>
      </c>
      <c r="AL79" s="116">
        <f t="shared" si="22"/>
        <v>2.8668272373783463E-7</v>
      </c>
      <c r="AM79" s="116">
        <f t="shared" si="22"/>
        <v>1.4278124891038769E-7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0.28388086489675518</v>
      </c>
      <c r="F80" s="111">
        <f t="shared" si="23"/>
        <v>0.28358405776785767</v>
      </c>
      <c r="G80" s="111">
        <f t="shared" si="23"/>
        <v>0.2766034422359786</v>
      </c>
      <c r="H80" s="111">
        <f t="shared" si="23"/>
        <v>0.27364259680168118</v>
      </c>
      <c r="I80" s="111">
        <f t="shared" si="23"/>
        <v>0.27207872793672544</v>
      </c>
      <c r="J80" s="110">
        <f t="shared" si="23"/>
        <v>0.26522483120255008</v>
      </c>
      <c r="K80" s="68">
        <f t="shared" si="23"/>
        <v>0.26003271930935673</v>
      </c>
      <c r="L80" s="68">
        <f t="shared" si="23"/>
        <v>0.25166083168210118</v>
      </c>
      <c r="M80" s="68">
        <f t="shared" si="23"/>
        <v>0.24267928388539786</v>
      </c>
      <c r="N80" s="111">
        <f t="shared" si="23"/>
        <v>0.23296809860140774</v>
      </c>
      <c r="O80" s="110">
        <f t="shared" si="23"/>
        <v>0.21914832765881712</v>
      </c>
      <c r="P80" s="68">
        <f t="shared" si="23"/>
        <v>0.19701584574663841</v>
      </c>
      <c r="Q80" s="68">
        <f t="shared" si="23"/>
        <v>0.16500369649285282</v>
      </c>
      <c r="R80" s="68">
        <f t="shared" si="23"/>
        <v>0.12916698296525442</v>
      </c>
      <c r="S80" s="111">
        <f t="shared" si="23"/>
        <v>9.3187827750453672E-2</v>
      </c>
      <c r="T80" s="111">
        <f t="shared" si="23"/>
        <v>6.1491151168046924E-2</v>
      </c>
      <c r="U80" s="111">
        <f t="shared" si="23"/>
        <v>3.7202316211774375E-2</v>
      </c>
      <c r="V80" s="111">
        <f t="shared" si="23"/>
        <v>2.0935176436911201E-2</v>
      </c>
      <c r="W80" s="111">
        <f t="shared" si="23"/>
        <v>1.1186372323667728E-2</v>
      </c>
      <c r="X80" s="116">
        <f t="shared" si="23"/>
        <v>5.7856830675778502E-3</v>
      </c>
      <c r="Y80" s="116">
        <f t="shared" si="23"/>
        <v>2.9379757180652399E-3</v>
      </c>
      <c r="Z80" s="116">
        <f t="shared" si="23"/>
        <v>1.476930834626569E-3</v>
      </c>
      <c r="AA80" s="116">
        <f t="shared" si="23"/>
        <v>7.3863462166658914E-4</v>
      </c>
      <c r="AB80" s="116">
        <f t="shared" si="23"/>
        <v>3.6841981996311215E-4</v>
      </c>
      <c r="AC80" s="116">
        <f t="shared" si="23"/>
        <v>1.8350746192689549E-4</v>
      </c>
      <c r="AD80" s="116">
        <f t="shared" si="23"/>
        <v>9.1316944721471643E-5</v>
      </c>
      <c r="AE80" s="116">
        <f t="shared" si="23"/>
        <v>4.5401707531701177E-5</v>
      </c>
      <c r="AF80" s="116">
        <f t="shared" si="23"/>
        <v>2.2568000724357597E-5</v>
      </c>
      <c r="AG80" s="116">
        <f t="shared" si="23"/>
        <v>1.1216041349264671E-5</v>
      </c>
      <c r="AH80" s="116">
        <f t="shared" si="23"/>
        <v>5.510134659375995E-6</v>
      </c>
      <c r="AI80" s="116">
        <f t="shared" si="23"/>
        <v>2.7337839373025488E-6</v>
      </c>
      <c r="AJ80" s="116">
        <f t="shared" si="23"/>
        <v>1.3557908074647187E-6</v>
      </c>
      <c r="AK80" s="116">
        <f t="shared" si="23"/>
        <v>6.7215677526617471E-7</v>
      </c>
      <c r="AL80" s="116">
        <f t="shared" si="23"/>
        <v>3.3312103307027657E-7</v>
      </c>
      <c r="AM80" s="116">
        <f t="shared" si="23"/>
        <v>1.6503177303464909E-7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0.27988254285714287</v>
      </c>
      <c r="F81" s="111">
        <f t="shared" si="24"/>
        <v>0.27049916887713638</v>
      </c>
      <c r="G81" s="111">
        <f t="shared" si="24"/>
        <v>0.26191534058887106</v>
      </c>
      <c r="H81" s="111">
        <f t="shared" si="24"/>
        <v>0.26002522093003527</v>
      </c>
      <c r="I81" s="111">
        <f t="shared" si="24"/>
        <v>0.25255469391598345</v>
      </c>
      <c r="J81" s="110">
        <f t="shared" si="24"/>
        <v>0.25305248968471544</v>
      </c>
      <c r="K81" s="68">
        <f t="shared" si="24"/>
        <v>0.2430807482009118</v>
      </c>
      <c r="L81" s="68">
        <f t="shared" si="24"/>
        <v>0.23271584243127857</v>
      </c>
      <c r="M81" s="68">
        <f t="shared" si="24"/>
        <v>0.22333865711911829</v>
      </c>
      <c r="N81" s="111">
        <f t="shared" si="24"/>
        <v>0.21331448049586721</v>
      </c>
      <c r="O81" s="110">
        <f t="shared" si="24"/>
        <v>0.19974138666592453</v>
      </c>
      <c r="P81" s="68">
        <f t="shared" si="24"/>
        <v>0.17881470186804685</v>
      </c>
      <c r="Q81" s="68">
        <f t="shared" si="24"/>
        <v>0.14915113271397479</v>
      </c>
      <c r="R81" s="68">
        <f t="shared" si="24"/>
        <v>0.11629002411256406</v>
      </c>
      <c r="S81" s="111">
        <f t="shared" si="24"/>
        <v>8.3571451917977824E-2</v>
      </c>
      <c r="T81" s="111">
        <f t="shared" si="24"/>
        <v>5.4944103468529251E-2</v>
      </c>
      <c r="U81" s="111">
        <f t="shared" si="24"/>
        <v>3.3119739087154841E-2</v>
      </c>
      <c r="V81" s="111">
        <f t="shared" si="24"/>
        <v>1.8570055039823861E-2</v>
      </c>
      <c r="W81" s="111">
        <f t="shared" si="24"/>
        <v>9.8868497579533542E-3</v>
      </c>
      <c r="X81" s="116">
        <f t="shared" si="24"/>
        <v>5.094896490444009E-3</v>
      </c>
      <c r="Y81" s="116">
        <f t="shared" si="24"/>
        <v>2.5779532137328669E-3</v>
      </c>
      <c r="Z81" s="116">
        <f t="shared" si="24"/>
        <v>1.2914318692447508E-3</v>
      </c>
      <c r="AA81" s="116">
        <f t="shared" si="24"/>
        <v>6.4366906401911242E-4</v>
      </c>
      <c r="AB81" s="116">
        <f t="shared" si="24"/>
        <v>3.1997938425527996E-4</v>
      </c>
      <c r="AC81" s="116">
        <f t="shared" si="24"/>
        <v>1.5885175186849962E-4</v>
      </c>
      <c r="AD81" s="116">
        <f t="shared" si="24"/>
        <v>7.8823348666326646E-5</v>
      </c>
      <c r="AE81" s="116">
        <f t="shared" si="24"/>
        <v>3.9076380819419994E-5</v>
      </c>
      <c r="AF81" s="116">
        <f t="shared" si="24"/>
        <v>1.9367954922790065E-5</v>
      </c>
      <c r="AG81" s="116">
        <f t="shared" si="24"/>
        <v>9.5978972013861E-6</v>
      </c>
      <c r="AH81" s="116">
        <f t="shared" si="24"/>
        <v>4.6591299025799264E-6</v>
      </c>
      <c r="AI81" s="116">
        <f t="shared" si="24"/>
        <v>2.3047821563863724E-6</v>
      </c>
      <c r="AJ81" s="116">
        <f t="shared" si="24"/>
        <v>1.1396910333630879E-6</v>
      </c>
      <c r="AK81" s="116">
        <f t="shared" si="24"/>
        <v>5.6339023833116715E-7</v>
      </c>
      <c r="AL81" s="116">
        <f t="shared" si="24"/>
        <v>2.7842349547738258E-7</v>
      </c>
      <c r="AM81" s="116">
        <f t="shared" si="24"/>
        <v>1.3754744786004474E-7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0.17992449182469447</v>
      </c>
      <c r="F82" s="111">
        <f t="shared" si="25"/>
        <v>0.16196121778799796</v>
      </c>
      <c r="G82" s="111">
        <f t="shared" si="25"/>
        <v>0.1528648165710868</v>
      </c>
      <c r="H82" s="111">
        <f t="shared" si="25"/>
        <v>0.14898067907808857</v>
      </c>
      <c r="I82" s="111">
        <f t="shared" si="25"/>
        <v>0.13597548593897166</v>
      </c>
      <c r="J82" s="110">
        <f t="shared" si="25"/>
        <v>0.1432054104068258</v>
      </c>
      <c r="K82" s="68">
        <f t="shared" si="25"/>
        <v>0.12508454770926627</v>
      </c>
      <c r="L82" s="68">
        <f t="shared" si="25"/>
        <v>0.11596059008466583</v>
      </c>
      <c r="M82" s="68">
        <f t="shared" si="25"/>
        <v>0.10988112858659553</v>
      </c>
      <c r="N82" s="111">
        <f t="shared" si="25"/>
        <v>0.10357754049172993</v>
      </c>
      <c r="O82" s="110">
        <f t="shared" si="25"/>
        <v>9.5791709367064784E-2</v>
      </c>
      <c r="P82" s="68">
        <f t="shared" si="25"/>
        <v>8.4802778062735479E-2</v>
      </c>
      <c r="Q82" s="68">
        <f t="shared" si="25"/>
        <v>6.9990483451034147E-2</v>
      </c>
      <c r="R82" s="68">
        <f t="shared" si="25"/>
        <v>5.4028909696782514E-2</v>
      </c>
      <c r="S82" s="111">
        <f t="shared" si="25"/>
        <v>3.8467661857093591E-2</v>
      </c>
      <c r="T82" s="111">
        <f t="shared" si="25"/>
        <v>2.5073619432999815E-2</v>
      </c>
      <c r="U82" s="111">
        <f t="shared" si="25"/>
        <v>1.4988121561781984E-2</v>
      </c>
      <c r="V82" s="111">
        <f t="shared" si="25"/>
        <v>8.3367126209785945E-3</v>
      </c>
      <c r="W82" s="111">
        <f t="shared" si="25"/>
        <v>4.4046534513554553E-3</v>
      </c>
      <c r="X82" s="116">
        <f t="shared" si="25"/>
        <v>2.2528866291785638E-3</v>
      </c>
      <c r="Y82" s="116">
        <f t="shared" si="25"/>
        <v>1.1318462887411687E-3</v>
      </c>
      <c r="Z82" s="116">
        <f t="shared" si="25"/>
        <v>5.6327264500106024E-4</v>
      </c>
      <c r="AA82" s="116">
        <f t="shared" si="25"/>
        <v>2.7901911500239696E-4</v>
      </c>
      <c r="AB82" s="116">
        <f t="shared" si="25"/>
        <v>1.3790508117472446E-4</v>
      </c>
      <c r="AC82" s="116">
        <f t="shared" si="25"/>
        <v>6.8089477672561585E-5</v>
      </c>
      <c r="AD82" s="116">
        <f t="shared" si="25"/>
        <v>3.3647786636294174E-5</v>
      </c>
      <c r="AE82" s="116">
        <f t="shared" si="25"/>
        <v>1.6616827899965805E-5</v>
      </c>
      <c r="AF82" s="116">
        <f t="shared" si="25"/>
        <v>8.2065054444719981E-6</v>
      </c>
      <c r="AG82" s="116">
        <f t="shared" si="25"/>
        <v>4.0530568293016498E-6</v>
      </c>
      <c r="AH82" s="116">
        <f t="shared" si="25"/>
        <v>1.9410072061318794E-6</v>
      </c>
      <c r="AI82" s="116">
        <f t="shared" si="25"/>
        <v>9.586072264243296E-7</v>
      </c>
      <c r="AJ82" s="116">
        <f t="shared" si="25"/>
        <v>4.734450317708386E-7</v>
      </c>
      <c r="AK82" s="116">
        <f t="shared" si="25"/>
        <v>2.3385947693590042E-7</v>
      </c>
      <c r="AL82" s="116">
        <f t="shared" si="25"/>
        <v>1.155351071786091E-7</v>
      </c>
      <c r="AM82" s="116">
        <f t="shared" si="25"/>
        <v>5.708569629501803E-8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5.9974830594184569E-2</v>
      </c>
      <c r="F83" s="111">
        <f t="shared" si="26"/>
        <v>4.1579396640979351E-2</v>
      </c>
      <c r="G83" s="111">
        <f t="shared" si="26"/>
        <v>4.0859524976154193E-2</v>
      </c>
      <c r="H83" s="111">
        <f t="shared" si="26"/>
        <v>3.873486389335009E-2</v>
      </c>
      <c r="I83" s="111">
        <f t="shared" si="26"/>
        <v>3.1184667624895007E-2</v>
      </c>
      <c r="J83" s="110">
        <f t="shared" si="26"/>
        <v>2.2287542563007388E-2</v>
      </c>
      <c r="K83" s="68">
        <f t="shared" si="26"/>
        <v>1.4772934266009013E-2</v>
      </c>
      <c r="L83" s="68">
        <f t="shared" si="26"/>
        <v>1.1862497186111933E-2</v>
      </c>
      <c r="M83" s="68">
        <f t="shared" si="26"/>
        <v>1.0594656713500435E-2</v>
      </c>
      <c r="N83" s="111">
        <f t="shared" si="26"/>
        <v>9.3834915017431547E-3</v>
      </c>
      <c r="O83" s="110">
        <f t="shared" si="26"/>
        <v>8.1879344657932816E-3</v>
      </c>
      <c r="P83" s="68">
        <f t="shared" si="26"/>
        <v>6.8771562340902287E-3</v>
      </c>
      <c r="Q83" s="68">
        <f t="shared" si="26"/>
        <v>5.3993362647137026E-3</v>
      </c>
      <c r="R83" s="68">
        <f t="shared" si="26"/>
        <v>3.9742164460256834E-3</v>
      </c>
      <c r="S83" s="111">
        <f t="shared" si="26"/>
        <v>2.7054602687599494E-3</v>
      </c>
      <c r="T83" s="111">
        <f t="shared" si="26"/>
        <v>1.6922493131431035E-3</v>
      </c>
      <c r="U83" s="111">
        <f t="shared" si="26"/>
        <v>9.7194273129348058E-4</v>
      </c>
      <c r="V83" s="111">
        <f t="shared" si="26"/>
        <v>5.2034357220906099E-4</v>
      </c>
      <c r="W83" s="111">
        <f t="shared" si="26"/>
        <v>2.6508752751541791E-4</v>
      </c>
      <c r="X83" s="116">
        <f t="shared" si="26"/>
        <v>1.3088496874883517E-4</v>
      </c>
      <c r="Y83" s="116">
        <f t="shared" si="26"/>
        <v>6.3624929934088948E-5</v>
      </c>
      <c r="Z83" s="116">
        <f t="shared" si="26"/>
        <v>3.0715815308738491E-5</v>
      </c>
      <c r="AA83" s="116">
        <f t="shared" si="26"/>
        <v>1.4795455405422721E-5</v>
      </c>
      <c r="AB83" s="116">
        <f t="shared" si="26"/>
        <v>7.1260681866872934E-6</v>
      </c>
      <c r="AC83" s="116">
        <f t="shared" si="26"/>
        <v>3.4352314944365835E-6</v>
      </c>
      <c r="AD83" s="116">
        <f t="shared" si="26"/>
        <v>1.6655710420263442E-6</v>
      </c>
      <c r="AE83" s="116">
        <f t="shared" si="26"/>
        <v>8.0773225540019207E-7</v>
      </c>
      <c r="AF83" s="116">
        <f t="shared" si="26"/>
        <v>3.9228108667733523E-7</v>
      </c>
      <c r="AG83" s="116">
        <f t="shared" si="26"/>
        <v>1.907569848304376E-7</v>
      </c>
      <c r="AH83" s="116">
        <f t="shared" si="26"/>
        <v>8.6849168265974963E-8</v>
      </c>
      <c r="AI83" s="116">
        <f t="shared" si="26"/>
        <v>4.2505803050607E-8</v>
      </c>
      <c r="AJ83" s="116">
        <f t="shared" si="26"/>
        <v>2.0831003246029717E-8</v>
      </c>
      <c r="AK83" s="116">
        <f t="shared" si="26"/>
        <v>1.0223475477143897E-8</v>
      </c>
      <c r="AL83" s="116">
        <f t="shared" si="26"/>
        <v>5.0247230635790074E-9</v>
      </c>
      <c r="AM83" s="116">
        <f t="shared" si="26"/>
        <v>2.4728216226636079E-9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1.4993707652760218E-2</v>
      </c>
      <c r="F84" s="113">
        <f t="shared" si="27"/>
        <v>5.4211174987257695E-3</v>
      </c>
      <c r="G84" s="113">
        <f t="shared" si="27"/>
        <v>5.1356629088160043E-3</v>
      </c>
      <c r="H84" s="113">
        <f t="shared" si="27"/>
        <v>3.8007174863031856E-3</v>
      </c>
      <c r="I84" s="113">
        <f t="shared" si="27"/>
        <v>1.725868260533269E-3</v>
      </c>
      <c r="J84" s="112">
        <f t="shared" si="27"/>
        <v>0</v>
      </c>
      <c r="K84" s="70">
        <f t="shared" si="27"/>
        <v>0</v>
      </c>
      <c r="L84" s="70">
        <f t="shared" si="27"/>
        <v>0</v>
      </c>
      <c r="M84" s="70">
        <f t="shared" si="27"/>
        <v>0</v>
      </c>
      <c r="N84" s="113">
        <f t="shared" si="27"/>
        <v>0</v>
      </c>
      <c r="O84" s="112">
        <f t="shared" si="27"/>
        <v>0</v>
      </c>
      <c r="P84" s="70">
        <f t="shared" si="27"/>
        <v>0</v>
      </c>
      <c r="Q84" s="70">
        <f t="shared" si="27"/>
        <v>0</v>
      </c>
      <c r="R84" s="70">
        <f t="shared" si="27"/>
        <v>0</v>
      </c>
      <c r="S84" s="113">
        <f t="shared" si="27"/>
        <v>0</v>
      </c>
      <c r="T84" s="113">
        <f t="shared" si="27"/>
        <v>0</v>
      </c>
      <c r="U84" s="113">
        <f t="shared" si="27"/>
        <v>0</v>
      </c>
      <c r="V84" s="113">
        <f t="shared" si="27"/>
        <v>0</v>
      </c>
      <c r="W84" s="113">
        <f t="shared" si="27"/>
        <v>0</v>
      </c>
      <c r="X84" s="117">
        <f t="shared" si="27"/>
        <v>0</v>
      </c>
      <c r="Y84" s="117">
        <f t="shared" si="27"/>
        <v>0</v>
      </c>
      <c r="Z84" s="117">
        <f t="shared" si="27"/>
        <v>0</v>
      </c>
      <c r="AA84" s="117">
        <f t="shared" si="27"/>
        <v>0</v>
      </c>
      <c r="AB84" s="117">
        <f t="shared" si="27"/>
        <v>0</v>
      </c>
      <c r="AC84" s="117">
        <f t="shared" si="27"/>
        <v>0</v>
      </c>
      <c r="AD84" s="117">
        <f t="shared" si="27"/>
        <v>0</v>
      </c>
      <c r="AE84" s="117">
        <f t="shared" si="27"/>
        <v>0</v>
      </c>
      <c r="AF84" s="117">
        <f t="shared" si="27"/>
        <v>0</v>
      </c>
      <c r="AG84" s="117">
        <f t="shared" si="27"/>
        <v>0</v>
      </c>
      <c r="AH84" s="117">
        <f t="shared" si="27"/>
        <v>0</v>
      </c>
      <c r="AI84" s="117">
        <f t="shared" si="27"/>
        <v>0</v>
      </c>
      <c r="AJ84" s="117">
        <f t="shared" si="27"/>
        <v>0</v>
      </c>
      <c r="AK84" s="117">
        <f t="shared" si="27"/>
        <v>0</v>
      </c>
      <c r="AL84" s="117">
        <f t="shared" si="27"/>
        <v>0</v>
      </c>
      <c r="AM84" s="117">
        <f t="shared" si="27"/>
        <v>0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35911.307350000003</v>
      </c>
      <c r="G85" s="100">
        <f t="shared" si="28"/>
        <v>36708.886160000002</v>
      </c>
      <c r="H85" s="100">
        <f t="shared" si="28"/>
        <v>37113.743849999999</v>
      </c>
      <c r="I85" s="100">
        <f t="shared" si="28"/>
        <v>37130.571369999998</v>
      </c>
      <c r="J85" s="99">
        <f t="shared" si="28"/>
        <v>36956.229800000001</v>
      </c>
      <c r="K85" s="51">
        <f t="shared" si="28"/>
        <v>36575.558089999999</v>
      </c>
      <c r="L85" s="51">
        <f t="shared" si="28"/>
        <v>36150.078379999999</v>
      </c>
      <c r="M85" s="51">
        <f t="shared" si="28"/>
        <v>36297.783089999997</v>
      </c>
      <c r="N85" s="100">
        <f t="shared" si="28"/>
        <v>36616.523730000001</v>
      </c>
      <c r="O85" s="99">
        <f t="shared" si="28"/>
        <v>36469.77145</v>
      </c>
      <c r="P85" s="51">
        <f t="shared" si="28"/>
        <v>36150.534619999999</v>
      </c>
      <c r="Q85" s="51">
        <f t="shared" si="28"/>
        <v>35759.86075</v>
      </c>
      <c r="R85" s="51">
        <f t="shared" si="28"/>
        <v>35328.484080000002</v>
      </c>
      <c r="S85" s="100">
        <f t="shared" si="28"/>
        <v>34876.412129999997</v>
      </c>
      <c r="T85" s="100">
        <f t="shared" si="28"/>
        <v>34405.569049999998</v>
      </c>
      <c r="U85" s="100">
        <f t="shared" si="28"/>
        <v>33936.716489999999</v>
      </c>
      <c r="V85" s="100">
        <f t="shared" si="28"/>
        <v>33475.262880000002</v>
      </c>
      <c r="W85" s="100">
        <f t="shared" si="28"/>
        <v>33021.832690000003</v>
      </c>
      <c r="X85" s="104">
        <f t="shared" si="28"/>
        <v>32575.010249999999</v>
      </c>
      <c r="Y85" s="104">
        <f t="shared" si="28"/>
        <v>32180.31277</v>
      </c>
      <c r="Z85" s="104">
        <f t="shared" si="28"/>
        <v>31814.76974</v>
      </c>
      <c r="AA85" s="104">
        <f t="shared" si="28"/>
        <v>31466.86217</v>
      </c>
      <c r="AB85" s="104">
        <f t="shared" si="28"/>
        <v>31130.643650000002</v>
      </c>
      <c r="AC85" s="104">
        <f t="shared" si="28"/>
        <v>30802.33064</v>
      </c>
      <c r="AD85" s="104">
        <f t="shared" si="28"/>
        <v>30479.041369999999</v>
      </c>
      <c r="AE85" s="104">
        <f t="shared" si="28"/>
        <v>30160.053449999999</v>
      </c>
      <c r="AF85" s="104">
        <f t="shared" si="28"/>
        <v>29846.804169999999</v>
      </c>
      <c r="AG85" s="104">
        <f t="shared" si="28"/>
        <v>29539.52261</v>
      </c>
      <c r="AH85" s="104">
        <f t="shared" si="28"/>
        <v>29168.932059999999</v>
      </c>
      <c r="AI85" s="104">
        <f t="shared" si="28"/>
        <v>28825.10929</v>
      </c>
      <c r="AJ85" s="104">
        <f t="shared" si="28"/>
        <v>28498.919190000001</v>
      </c>
      <c r="AK85" s="104">
        <f t="shared" si="28"/>
        <v>28185.641220000001</v>
      </c>
      <c r="AL85" s="104">
        <f t="shared" si="28"/>
        <v>27882.030650000001</v>
      </c>
      <c r="AM85" s="104">
        <f t="shared" si="28"/>
        <v>27562.824390000002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0.9955444924786343</v>
      </c>
      <c r="G87" s="111">
        <f t="shared" si="29"/>
        <v>0.98976750156997961</v>
      </c>
      <c r="H87" s="111">
        <f t="shared" si="29"/>
        <v>0.98666288741980412</v>
      </c>
      <c r="I87" s="111">
        <f t="shared" si="29"/>
        <v>0.98343187601747917</v>
      </c>
      <c r="J87" s="110">
        <f t="shared" si="29"/>
        <v>0.97981371357313063</v>
      </c>
      <c r="K87" s="68">
        <f t="shared" si="29"/>
        <v>0.97535224239691165</v>
      </c>
      <c r="L87" s="68">
        <f t="shared" si="29"/>
        <v>0.96972905761096717</v>
      </c>
      <c r="M87" s="68">
        <f t="shared" si="29"/>
        <v>0.96098522721102086</v>
      </c>
      <c r="N87" s="111">
        <f t="shared" si="29"/>
        <v>0.9502322136465684</v>
      </c>
      <c r="O87" s="110">
        <f t="shared" si="29"/>
        <v>0.93945827126920467</v>
      </c>
      <c r="P87" s="68">
        <f t="shared" si="29"/>
        <v>0.92627686483713756</v>
      </c>
      <c r="Q87" s="68">
        <f t="shared" si="29"/>
        <v>0.90882244193302675</v>
      </c>
      <c r="R87" s="68">
        <f t="shared" si="29"/>
        <v>0.88662767978013957</v>
      </c>
      <c r="S87" s="111">
        <f t="shared" si="29"/>
        <v>0.85978018089213359</v>
      </c>
      <c r="T87" s="111">
        <f t="shared" si="29"/>
        <v>0.82924189943023197</v>
      </c>
      <c r="U87" s="111">
        <f t="shared" si="29"/>
        <v>0.79605652414724815</v>
      </c>
      <c r="V87" s="111">
        <f t="shared" si="29"/>
        <v>0.76154590693986501</v>
      </c>
      <c r="W87" s="111">
        <f t="shared" si="29"/>
        <v>0.72683231319466779</v>
      </c>
      <c r="X87" s="116">
        <f t="shared" si="29"/>
        <v>0.69268516623106824</v>
      </c>
      <c r="Y87" s="116">
        <f t="shared" si="29"/>
        <v>0.65859897700428716</v>
      </c>
      <c r="Z87" s="116">
        <f t="shared" si="29"/>
        <v>0.62531403158286691</v>
      </c>
      <c r="AA87" s="116">
        <f t="shared" si="29"/>
        <v>0.59317700980669463</v>
      </c>
      <c r="AB87" s="116">
        <f t="shared" si="29"/>
        <v>0.56233425292509165</v>
      </c>
      <c r="AC87" s="116">
        <f t="shared" si="29"/>
        <v>0.53284240961579388</v>
      </c>
      <c r="AD87" s="116">
        <f t="shared" si="29"/>
        <v>0.50485580544359487</v>
      </c>
      <c r="AE87" s="116">
        <f t="shared" si="29"/>
        <v>0.47831692917639707</v>
      </c>
      <c r="AF87" s="116">
        <f t="shared" si="29"/>
        <v>0.45313278376362931</v>
      </c>
      <c r="AG87" s="116">
        <f t="shared" si="29"/>
        <v>0.42923322788255447</v>
      </c>
      <c r="AH87" s="116">
        <f t="shared" si="29"/>
        <v>0.40570865075407908</v>
      </c>
      <c r="AI87" s="116">
        <f t="shared" si="29"/>
        <v>0.38317861309312662</v>
      </c>
      <c r="AJ87" s="116">
        <f t="shared" si="29"/>
        <v>0.36172702555040298</v>
      </c>
      <c r="AK87" s="116">
        <f t="shared" si="29"/>
        <v>0.34136452667156991</v>
      </c>
      <c r="AL87" s="116">
        <f t="shared" si="29"/>
        <v>0.32207631057173342</v>
      </c>
      <c r="AM87" s="116">
        <f t="shared" si="29"/>
        <v>0.30408590677814745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4.4555074628882868E-3</v>
      </c>
      <c r="G88" s="111">
        <f t="shared" si="29"/>
        <v>1.023249826112403E-2</v>
      </c>
      <c r="H88" s="111">
        <f t="shared" si="29"/>
        <v>1.3337112426613893E-2</v>
      </c>
      <c r="I88" s="111">
        <f t="shared" si="29"/>
        <v>1.6568123960975289E-2</v>
      </c>
      <c r="J88" s="110">
        <f t="shared" si="29"/>
        <v>2.018628642416332E-2</v>
      </c>
      <c r="K88" s="68">
        <f t="shared" si="29"/>
        <v>2.4647757756196143E-2</v>
      </c>
      <c r="L88" s="68">
        <f t="shared" si="29"/>
        <v>3.0270942250720512E-2</v>
      </c>
      <c r="M88" s="68">
        <f t="shared" si="29"/>
        <v>3.901477278897917E-2</v>
      </c>
      <c r="N88" s="111">
        <f t="shared" si="29"/>
        <v>4.976778654460217E-2</v>
      </c>
      <c r="O88" s="110">
        <f t="shared" si="29"/>
        <v>6.0541728730795212E-2</v>
      </c>
      <c r="P88" s="68">
        <f t="shared" si="29"/>
        <v>7.3723135162862496E-2</v>
      </c>
      <c r="Q88" s="68">
        <f t="shared" si="29"/>
        <v>9.1177558178830428E-2</v>
      </c>
      <c r="R88" s="68">
        <f t="shared" si="29"/>
        <v>0.11337232038969501</v>
      </c>
      <c r="S88" s="111">
        <f t="shared" si="29"/>
        <v>0.14021981896450311</v>
      </c>
      <c r="T88" s="111">
        <f t="shared" si="29"/>
        <v>0.17075810054070303</v>
      </c>
      <c r="U88" s="111">
        <f t="shared" si="29"/>
        <v>0.20394347588221845</v>
      </c>
      <c r="V88" s="111">
        <f t="shared" si="29"/>
        <v>0.2384540930900077</v>
      </c>
      <c r="W88" s="111">
        <f t="shared" si="29"/>
        <v>0.27316768671448316</v>
      </c>
      <c r="X88" s="116">
        <f t="shared" si="29"/>
        <v>0.30731483376893182</v>
      </c>
      <c r="Y88" s="116">
        <f t="shared" si="29"/>
        <v>0.34140102299571279</v>
      </c>
      <c r="Z88" s="116">
        <f t="shared" si="29"/>
        <v>0.37468596810281363</v>
      </c>
      <c r="AA88" s="116">
        <f t="shared" si="29"/>
        <v>0.40682299051109994</v>
      </c>
      <c r="AB88" s="116">
        <f t="shared" si="29"/>
        <v>0.43766574739613512</v>
      </c>
      <c r="AC88" s="116">
        <f t="shared" si="29"/>
        <v>0.46715759038420607</v>
      </c>
      <c r="AD88" s="116">
        <f t="shared" si="29"/>
        <v>0.49514419455640513</v>
      </c>
      <c r="AE88" s="116">
        <f t="shared" si="29"/>
        <v>0.52168307082360288</v>
      </c>
      <c r="AF88" s="116">
        <f t="shared" si="29"/>
        <v>0.5468672165714149</v>
      </c>
      <c r="AG88" s="116">
        <f t="shared" si="29"/>
        <v>0.57076677211744553</v>
      </c>
      <c r="AH88" s="116">
        <f t="shared" si="29"/>
        <v>0.59429134924592097</v>
      </c>
      <c r="AI88" s="116">
        <f t="shared" si="29"/>
        <v>0.61682138690687327</v>
      </c>
      <c r="AJ88" s="116">
        <f t="shared" si="29"/>
        <v>0.63827297444959696</v>
      </c>
      <c r="AK88" s="116">
        <f t="shared" si="29"/>
        <v>0.65863547311555526</v>
      </c>
      <c r="AL88" s="116">
        <f t="shared" si="29"/>
        <v>0.67792368953586246</v>
      </c>
      <c r="AM88" s="116">
        <f t="shared" si="29"/>
        <v>0.69591409314929065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1.2026535140887873E-5</v>
      </c>
      <c r="G89" s="111">
        <f t="shared" si="29"/>
        <v>1.4546908058514627E-5</v>
      </c>
      <c r="H89" s="111">
        <f t="shared" si="29"/>
        <v>1.5686276740307891E-5</v>
      </c>
      <c r="I89" s="111">
        <f t="shared" si="29"/>
        <v>1.7270380385746273E-5</v>
      </c>
      <c r="J89" s="110">
        <f t="shared" si="29"/>
        <v>1.8541421982390638E-5</v>
      </c>
      <c r="K89" s="68">
        <f t="shared" si="29"/>
        <v>2.0575053658736941E-5</v>
      </c>
      <c r="L89" s="68">
        <f t="shared" si="29"/>
        <v>2.3056726738969799E-5</v>
      </c>
      <c r="M89" s="68">
        <f t="shared" si="29"/>
        <v>2.6398224167689796E-5</v>
      </c>
      <c r="N89" s="111">
        <f t="shared" si="29"/>
        <v>2.9996375409610735E-5</v>
      </c>
      <c r="O89" s="110">
        <f t="shared" si="29"/>
        <v>3.2761990643075445E-5</v>
      </c>
      <c r="P89" s="68">
        <f t="shared" si="29"/>
        <v>3.4953576351839859E-5</v>
      </c>
      <c r="Q89" s="68">
        <f t="shared" si="29"/>
        <v>3.6507779550008456E-5</v>
      </c>
      <c r="R89" s="68">
        <f t="shared" si="29"/>
        <v>3.7382349183435437E-5</v>
      </c>
      <c r="S89" s="111">
        <f t="shared" si="29"/>
        <v>3.75692464040165E-5</v>
      </c>
      <c r="T89" s="111">
        <f t="shared" si="29"/>
        <v>3.7133711119363107E-5</v>
      </c>
      <c r="U89" s="111">
        <f t="shared" si="29"/>
        <v>3.6218127506890101E-5</v>
      </c>
      <c r="V89" s="111">
        <f t="shared" si="29"/>
        <v>3.4986843813547369E-5</v>
      </c>
      <c r="W89" s="111">
        <f t="shared" si="29"/>
        <v>3.3583426468508342E-5</v>
      </c>
      <c r="X89" s="116">
        <f t="shared" si="29"/>
        <v>3.2110268760391257E-5</v>
      </c>
      <c r="Y89" s="116">
        <f t="shared" si="29"/>
        <v>3.0587659776185573E-5</v>
      </c>
      <c r="Z89" s="116">
        <f t="shared" si="29"/>
        <v>2.9072634444909863E-5</v>
      </c>
      <c r="AA89" s="116">
        <f t="shared" si="29"/>
        <v>2.7594809994364303E-5</v>
      </c>
      <c r="AB89" s="116">
        <f t="shared" si="29"/>
        <v>2.6168558573956756E-5</v>
      </c>
      <c r="AC89" s="116">
        <f t="shared" si="29"/>
        <v>2.4800611461133255E-5</v>
      </c>
      <c r="AD89" s="116">
        <f t="shared" si="29"/>
        <v>2.3500322090346638E-5</v>
      </c>
      <c r="AE89" s="116">
        <f t="shared" si="29"/>
        <v>2.2266178457319678E-5</v>
      </c>
      <c r="AF89" s="116">
        <f t="shared" si="29"/>
        <v>2.1094452763315732E-5</v>
      </c>
      <c r="AG89" s="116">
        <f t="shared" si="29"/>
        <v>1.998219235947226E-5</v>
      </c>
      <c r="AH89" s="116">
        <f t="shared" si="29"/>
        <v>1.8887232808755767E-5</v>
      </c>
      <c r="AI89" s="116">
        <f t="shared" si="29"/>
        <v>1.783847387105605E-5</v>
      </c>
      <c r="AJ89" s="116">
        <f t="shared" si="29"/>
        <v>1.6839868789424082E-5</v>
      </c>
      <c r="AK89" s="116">
        <f t="shared" si="29"/>
        <v>1.5891937841817173E-5</v>
      </c>
      <c r="AL89" s="116">
        <f t="shared" si="29"/>
        <v>1.4994004932707438E-5</v>
      </c>
      <c r="AM89" s="116">
        <f t="shared" si="29"/>
        <v>1.4156483097630763E-5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35911.307350000003</v>
      </c>
      <c r="G90" s="59">
        <f t="shared" si="30"/>
        <v>36708.886160000002</v>
      </c>
      <c r="H90" s="59">
        <f t="shared" si="30"/>
        <v>37113.743849999999</v>
      </c>
      <c r="I90" s="59">
        <f t="shared" si="30"/>
        <v>37130.571369999998</v>
      </c>
      <c r="J90" s="59">
        <f t="shared" si="30"/>
        <v>36956.229800000001</v>
      </c>
      <c r="K90" s="59">
        <f t="shared" si="30"/>
        <v>36575.558089999999</v>
      </c>
      <c r="L90" s="59">
        <f t="shared" si="30"/>
        <v>36150.078379999999</v>
      </c>
      <c r="M90" s="59">
        <f t="shared" si="30"/>
        <v>36297.783089999997</v>
      </c>
      <c r="N90" s="59">
        <f t="shared" si="30"/>
        <v>36616.523730000001</v>
      </c>
      <c r="O90" s="59">
        <f t="shared" si="30"/>
        <v>36469.77145</v>
      </c>
      <c r="P90" s="59">
        <f t="shared" si="30"/>
        <v>36150.534619999999</v>
      </c>
      <c r="Q90" s="59">
        <f t="shared" si="30"/>
        <v>35759.86075</v>
      </c>
      <c r="R90" s="59">
        <f t="shared" si="30"/>
        <v>35328.484080000002</v>
      </c>
      <c r="S90" s="59">
        <f t="shared" si="30"/>
        <v>34876.412129999997</v>
      </c>
      <c r="T90" s="59">
        <f t="shared" si="30"/>
        <v>34405.569049999998</v>
      </c>
      <c r="U90" s="59">
        <f t="shared" si="30"/>
        <v>33936.716489999999</v>
      </c>
      <c r="V90" s="59">
        <f t="shared" si="30"/>
        <v>33475.262880000002</v>
      </c>
      <c r="W90" s="59">
        <f t="shared" si="30"/>
        <v>33021.832690000003</v>
      </c>
      <c r="X90" s="59">
        <f t="shared" si="30"/>
        <v>32575.010249999999</v>
      </c>
      <c r="Y90" s="59">
        <f t="shared" si="30"/>
        <v>32180.31277</v>
      </c>
      <c r="Z90" s="59">
        <f t="shared" si="30"/>
        <v>31814.76974</v>
      </c>
      <c r="AA90" s="59">
        <f t="shared" si="30"/>
        <v>31466.86217</v>
      </c>
      <c r="AB90" s="59">
        <f t="shared" si="30"/>
        <v>31130.643650000002</v>
      </c>
      <c r="AC90" s="59">
        <f t="shared" si="30"/>
        <v>30802.33064</v>
      </c>
      <c r="AD90" s="59">
        <f t="shared" si="30"/>
        <v>30479.041369999999</v>
      </c>
      <c r="AE90" s="59">
        <f t="shared" si="30"/>
        <v>30160.053449999999</v>
      </c>
      <c r="AF90" s="59">
        <f t="shared" si="30"/>
        <v>29846.804169999999</v>
      </c>
      <c r="AG90" s="59">
        <f t="shared" si="30"/>
        <v>29539.52261</v>
      </c>
      <c r="AH90" s="59">
        <f t="shared" si="30"/>
        <v>29168.932059999999</v>
      </c>
      <c r="AI90" s="59">
        <f t="shared" si="30"/>
        <v>28825.10929</v>
      </c>
      <c r="AJ90" s="59">
        <f t="shared" si="30"/>
        <v>28498.919190000001</v>
      </c>
      <c r="AK90" s="59">
        <f t="shared" si="30"/>
        <v>28185.641220000001</v>
      </c>
      <c r="AL90" s="59">
        <f t="shared" si="30"/>
        <v>27882.030650000001</v>
      </c>
      <c r="AM90" s="59">
        <f t="shared" si="30"/>
        <v>27562.824390000002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4.4555074628882868E-3</v>
      </c>
      <c r="G91" s="128">
        <f t="shared" si="31"/>
        <v>1.023249826112403E-2</v>
      </c>
      <c r="H91" s="128">
        <f t="shared" si="31"/>
        <v>1.3337112426613893E-2</v>
      </c>
      <c r="I91" s="128">
        <f t="shared" si="31"/>
        <v>1.6568123960975289E-2</v>
      </c>
      <c r="J91" s="127">
        <f t="shared" si="31"/>
        <v>2.018628642416332E-2</v>
      </c>
      <c r="K91" s="71">
        <f t="shared" si="31"/>
        <v>2.4647757756196143E-2</v>
      </c>
      <c r="L91" s="71">
        <f t="shared" si="31"/>
        <v>3.0270942250720512E-2</v>
      </c>
      <c r="M91" s="71">
        <f t="shared" si="31"/>
        <v>3.901477278897917E-2</v>
      </c>
      <c r="N91" s="128">
        <f t="shared" si="31"/>
        <v>4.976778654460217E-2</v>
      </c>
      <c r="O91" s="127">
        <f t="shared" si="31"/>
        <v>6.0541728730795212E-2</v>
      </c>
      <c r="P91" s="71">
        <f t="shared" si="31"/>
        <v>7.3723135162862496E-2</v>
      </c>
      <c r="Q91" s="71">
        <f t="shared" si="31"/>
        <v>9.1177558178830428E-2</v>
      </c>
      <c r="R91" s="71">
        <f t="shared" si="31"/>
        <v>0.11337232038969501</v>
      </c>
      <c r="S91" s="128">
        <f t="shared" si="31"/>
        <v>0.14021981896450311</v>
      </c>
      <c r="T91" s="128">
        <f t="shared" si="31"/>
        <v>0.17075810054070303</v>
      </c>
      <c r="U91" s="128">
        <f t="shared" si="31"/>
        <v>0.20394347588221845</v>
      </c>
      <c r="V91" s="128">
        <f t="shared" si="31"/>
        <v>0.2384540930900077</v>
      </c>
      <c r="W91" s="128">
        <f t="shared" si="31"/>
        <v>0.27316768671448316</v>
      </c>
      <c r="X91" s="120">
        <f t="shared" si="31"/>
        <v>0.30731483376893182</v>
      </c>
      <c r="Y91" s="120">
        <f t="shared" si="31"/>
        <v>0.34140102299571279</v>
      </c>
      <c r="Z91" s="120">
        <f t="shared" si="31"/>
        <v>0.37468596810281363</v>
      </c>
      <c r="AA91" s="120">
        <f t="shared" si="31"/>
        <v>0.40682299051109994</v>
      </c>
      <c r="AB91" s="120">
        <f t="shared" si="31"/>
        <v>0.43766574739613512</v>
      </c>
      <c r="AC91" s="120">
        <f t="shared" si="31"/>
        <v>0.46715759038420607</v>
      </c>
      <c r="AD91" s="120">
        <f t="shared" si="31"/>
        <v>0.49514419455640513</v>
      </c>
      <c r="AE91" s="120">
        <f t="shared" si="31"/>
        <v>0.52168307082360288</v>
      </c>
      <c r="AF91" s="120">
        <f t="shared" si="31"/>
        <v>0.5468672165714149</v>
      </c>
      <c r="AG91" s="120">
        <f t="shared" si="31"/>
        <v>0.57076677211744553</v>
      </c>
      <c r="AH91" s="120">
        <f t="shared" si="31"/>
        <v>0.59429134924592097</v>
      </c>
      <c r="AI91" s="120">
        <f t="shared" si="31"/>
        <v>0.61682138690687327</v>
      </c>
      <c r="AJ91" s="120">
        <f t="shared" si="31"/>
        <v>0.63827297444959696</v>
      </c>
      <c r="AK91" s="120">
        <f t="shared" si="31"/>
        <v>0.65863547311555526</v>
      </c>
      <c r="AL91" s="120">
        <f t="shared" si="31"/>
        <v>0.67792368953586246</v>
      </c>
      <c r="AM91" s="120">
        <f t="shared" si="31"/>
        <v>0.69591409314929065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6.2992349873333128E-5</v>
      </c>
      <c r="G92" s="111">
        <f t="shared" si="31"/>
        <v>1.4679299054493568E-4</v>
      </c>
      <c r="H92" s="111">
        <f t="shared" si="31"/>
        <v>1.9560500779282065E-4</v>
      </c>
      <c r="I92" s="111">
        <f t="shared" si="31"/>
        <v>2.5288846289035712E-4</v>
      </c>
      <c r="J92" s="110">
        <f t="shared" si="31"/>
        <v>3.2488826822913629E-4</v>
      </c>
      <c r="K92" s="68">
        <f t="shared" si="31"/>
        <v>4.7647404059064077E-4</v>
      </c>
      <c r="L92" s="68">
        <f t="shared" si="31"/>
        <v>7.1745960983446151E-4</v>
      </c>
      <c r="M92" s="68">
        <f t="shared" si="31"/>
        <v>1.1112587614507121E-3</v>
      </c>
      <c r="N92" s="111">
        <f t="shared" si="31"/>
        <v>1.6210162820936907E-3</v>
      </c>
      <c r="O92" s="110">
        <f t="shared" si="31"/>
        <v>2.1611687582977711E-3</v>
      </c>
      <c r="P92" s="68">
        <f t="shared" si="31"/>
        <v>2.85608303404947E-3</v>
      </c>
      <c r="Q92" s="68">
        <f t="shared" si="31"/>
        <v>3.8211008973238238E-3</v>
      </c>
      <c r="R92" s="68">
        <f t="shared" si="31"/>
        <v>5.1101605999053666E-3</v>
      </c>
      <c r="S92" s="111">
        <f t="shared" si="31"/>
        <v>6.7494460331117782E-3</v>
      </c>
      <c r="T92" s="111">
        <f t="shared" si="31"/>
        <v>8.7107314825824698E-3</v>
      </c>
      <c r="U92" s="111">
        <f t="shared" si="31"/>
        <v>1.0953896420991082E-2</v>
      </c>
      <c r="V92" s="111">
        <f t="shared" si="31"/>
        <v>1.341059146000648E-2</v>
      </c>
      <c r="W92" s="111">
        <f t="shared" si="31"/>
        <v>1.6014476657443207E-2</v>
      </c>
      <c r="X92" s="116">
        <f t="shared" si="31"/>
        <v>1.871446783044374E-2</v>
      </c>
      <c r="Y92" s="116">
        <f t="shared" si="31"/>
        <v>2.1556336041789189E-2</v>
      </c>
      <c r="Z92" s="116">
        <f t="shared" si="31"/>
        <v>2.4482546624271122E-2</v>
      </c>
      <c r="AA92" s="116">
        <f t="shared" si="31"/>
        <v>2.7462256647371331E-2</v>
      </c>
      <c r="AB92" s="116">
        <f t="shared" si="31"/>
        <v>3.0479134140870869E-2</v>
      </c>
      <c r="AC92" s="116">
        <f t="shared" si="31"/>
        <v>3.3523722054299716E-2</v>
      </c>
      <c r="AD92" s="116">
        <f t="shared" si="31"/>
        <v>3.6546510681808891E-2</v>
      </c>
      <c r="AE92" s="116">
        <f t="shared" si="31"/>
        <v>3.9547657797668792E-2</v>
      </c>
      <c r="AF92" s="116">
        <f t="shared" si="31"/>
        <v>4.2531932121428195E-2</v>
      </c>
      <c r="AG92" s="116">
        <f t="shared" si="31"/>
        <v>4.5502262028600873E-2</v>
      </c>
      <c r="AH92" s="116">
        <f t="shared" si="31"/>
        <v>4.9062502907417031E-2</v>
      </c>
      <c r="AI92" s="116">
        <f t="shared" si="31"/>
        <v>5.2628129515064188E-2</v>
      </c>
      <c r="AJ92" s="116">
        <f t="shared" si="31"/>
        <v>5.6182590024741214E-2</v>
      </c>
      <c r="AK92" s="116">
        <f t="shared" si="31"/>
        <v>5.9719469564723286E-2</v>
      </c>
      <c r="AL92" s="116">
        <f t="shared" si="31"/>
        <v>6.323587224089075E-2</v>
      </c>
      <c r="AM92" s="116">
        <f t="shared" si="31"/>
        <v>6.6683584417670763E-2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6.3751209659037927E-5</v>
      </c>
      <c r="G93" s="111">
        <f t="shared" si="31"/>
        <v>1.4784426915992268E-4</v>
      </c>
      <c r="H93" s="111">
        <f t="shared" si="31"/>
        <v>1.9553524317919224E-4</v>
      </c>
      <c r="I93" s="111">
        <f t="shared" si="31"/>
        <v>2.4938143118587836E-4</v>
      </c>
      <c r="J93" s="110">
        <f t="shared" si="31"/>
        <v>3.1474382973990491E-4</v>
      </c>
      <c r="K93" s="68">
        <f t="shared" si="31"/>
        <v>4.3469284353440745E-4</v>
      </c>
      <c r="L93" s="68">
        <f t="shared" si="31"/>
        <v>6.1568441030860081E-4</v>
      </c>
      <c r="M93" s="68">
        <f t="shared" si="31"/>
        <v>9.0803150479678522E-4</v>
      </c>
      <c r="N93" s="111">
        <f t="shared" si="31"/>
        <v>1.2819841243296526E-3</v>
      </c>
      <c r="O93" s="110">
        <f t="shared" si="31"/>
        <v>1.67305371089733E-3</v>
      </c>
      <c r="P93" s="68">
        <f t="shared" si="31"/>
        <v>2.1700846832455505E-3</v>
      </c>
      <c r="Q93" s="68">
        <f t="shared" si="31"/>
        <v>2.8523038921509222E-3</v>
      </c>
      <c r="R93" s="68">
        <f t="shared" si="31"/>
        <v>3.7527832583978795E-3</v>
      </c>
      <c r="S93" s="111">
        <f t="shared" si="31"/>
        <v>4.8841287562798397E-3</v>
      </c>
      <c r="T93" s="111">
        <f t="shared" si="31"/>
        <v>6.2211902668704742E-3</v>
      </c>
      <c r="U93" s="111">
        <f t="shared" si="31"/>
        <v>7.7314094625894076E-3</v>
      </c>
      <c r="V93" s="111">
        <f t="shared" si="31"/>
        <v>9.3643950765592912E-3</v>
      </c>
      <c r="W93" s="111">
        <f t="shared" si="31"/>
        <v>1.107276389934371E-2</v>
      </c>
      <c r="X93" s="116">
        <f t="shared" si="31"/>
        <v>1.2820734093245604E-2</v>
      </c>
      <c r="Y93" s="116">
        <f t="shared" si="31"/>
        <v>1.4635697112896643E-2</v>
      </c>
      <c r="Z93" s="116">
        <f t="shared" si="31"/>
        <v>1.6478860695346965E-2</v>
      </c>
      <c r="AA93" s="116">
        <f t="shared" si="31"/>
        <v>1.8329434980964926E-2</v>
      </c>
      <c r="AB93" s="116">
        <f t="shared" si="31"/>
        <v>2.01762612222764E-2</v>
      </c>
      <c r="AC93" s="116">
        <f t="shared" si="31"/>
        <v>2.2012682294225254E-2</v>
      </c>
      <c r="AD93" s="116">
        <f t="shared" si="31"/>
        <v>2.381312329640373E-2</v>
      </c>
      <c r="AE93" s="116">
        <f t="shared" si="31"/>
        <v>2.5577602426298085E-2</v>
      </c>
      <c r="AF93" s="116">
        <f t="shared" si="31"/>
        <v>2.730877650275413E-2</v>
      </c>
      <c r="AG93" s="116">
        <f t="shared" si="31"/>
        <v>2.9008111343340359E-2</v>
      </c>
      <c r="AH93" s="116">
        <f t="shared" si="31"/>
        <v>3.0926749088530051E-2</v>
      </c>
      <c r="AI93" s="116">
        <f t="shared" si="31"/>
        <v>3.2821073335122124E-2</v>
      </c>
      <c r="AJ93" s="116">
        <f t="shared" si="31"/>
        <v>3.4681465416653928E-2</v>
      </c>
      <c r="AK93" s="116">
        <f t="shared" si="31"/>
        <v>3.6503931415614602E-2</v>
      </c>
      <c r="AL93" s="116">
        <f t="shared" si="31"/>
        <v>3.8286437541090644E-2</v>
      </c>
      <c r="AM93" s="116">
        <f t="shared" si="31"/>
        <v>4.0004302947996978E-2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1.369903916071159E-4</v>
      </c>
      <c r="G94" s="111">
        <f t="shared" si="31"/>
        <v>3.1515722486307113E-4</v>
      </c>
      <c r="H94" s="111">
        <f t="shared" si="31"/>
        <v>4.1176961105744117E-4</v>
      </c>
      <c r="I94" s="111">
        <f t="shared" si="31"/>
        <v>5.1366358007110837E-4</v>
      </c>
      <c r="J94" s="110">
        <f t="shared" si="31"/>
        <v>6.2933156022316973E-4</v>
      </c>
      <c r="K94" s="68">
        <f t="shared" si="31"/>
        <v>7.8247739787256384E-4</v>
      </c>
      <c r="L94" s="68">
        <f t="shared" si="31"/>
        <v>9.8136614192314794E-4</v>
      </c>
      <c r="M94" s="68">
        <f t="shared" si="31"/>
        <v>1.292081158888208E-3</v>
      </c>
      <c r="N94" s="111">
        <f t="shared" si="31"/>
        <v>1.6759075569951708E-3</v>
      </c>
      <c r="O94" s="110">
        <f t="shared" si="31"/>
        <v>2.0620323681792637E-3</v>
      </c>
      <c r="P94" s="68">
        <f t="shared" si="31"/>
        <v>2.5355828148469028E-3</v>
      </c>
      <c r="Q94" s="68">
        <f t="shared" si="31"/>
        <v>3.1635620169466125E-3</v>
      </c>
      <c r="R94" s="68">
        <f t="shared" si="31"/>
        <v>3.9629605443291353E-3</v>
      </c>
      <c r="S94" s="111">
        <f t="shared" si="31"/>
        <v>4.9303497148460839E-3</v>
      </c>
      <c r="T94" s="111">
        <f t="shared" si="31"/>
        <v>6.0302427667592957E-3</v>
      </c>
      <c r="U94" s="111">
        <f t="shared" si="31"/>
        <v>7.2236945454707425E-3</v>
      </c>
      <c r="V94" s="111">
        <f t="shared" si="31"/>
        <v>8.4614090863264924E-3</v>
      </c>
      <c r="W94" s="111">
        <f t="shared" si="31"/>
        <v>9.7011808068730183E-3</v>
      </c>
      <c r="X94" s="116">
        <f t="shared" si="31"/>
        <v>1.0913569760120029E-2</v>
      </c>
      <c r="Y94" s="116">
        <f t="shared" si="31"/>
        <v>1.2114396217535583E-2</v>
      </c>
      <c r="Z94" s="116">
        <f t="shared" si="31"/>
        <v>1.3275419814495254E-2</v>
      </c>
      <c r="AA94" s="116">
        <f t="shared" si="31"/>
        <v>1.4382648992929441E-2</v>
      </c>
      <c r="AB94" s="116">
        <f t="shared" si="31"/>
        <v>1.5429337330775041E-2</v>
      </c>
      <c r="AC94" s="116">
        <f t="shared" si="31"/>
        <v>1.641198886565812E-2</v>
      </c>
      <c r="AD94" s="116">
        <f t="shared" si="31"/>
        <v>1.7327785903392408E-2</v>
      </c>
      <c r="AE94" s="116">
        <f t="shared" si="31"/>
        <v>1.8178013805874076E-2</v>
      </c>
      <c r="AF94" s="116">
        <f t="shared" si="31"/>
        <v>1.8965067243914575E-2</v>
      </c>
      <c r="AG94" s="116">
        <f t="shared" si="31"/>
        <v>1.9690545706486619E-2</v>
      </c>
      <c r="AH94" s="116">
        <f t="shared" si="31"/>
        <v>2.0289398867350924E-2</v>
      </c>
      <c r="AI94" s="116">
        <f t="shared" si="31"/>
        <v>2.0830759403514476E-2</v>
      </c>
      <c r="AJ94" s="116">
        <f t="shared" si="31"/>
        <v>2.1311774771203173E-2</v>
      </c>
      <c r="AK94" s="116">
        <f t="shared" si="31"/>
        <v>2.1731680397796532E-2</v>
      </c>
      <c r="AL94" s="116">
        <f t="shared" si="31"/>
        <v>2.2090466671228624E-2</v>
      </c>
      <c r="AM94" s="116">
        <f t="shared" si="31"/>
        <v>2.2384173333261221E-2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2.9099998499497676E-3</v>
      </c>
      <c r="G95" s="111">
        <f t="shared" si="31"/>
        <v>6.6823323739877809E-3</v>
      </c>
      <c r="H95" s="111">
        <f t="shared" si="31"/>
        <v>8.7076479216472245E-3</v>
      </c>
      <c r="I95" s="111">
        <f t="shared" si="31"/>
        <v>1.0811989961036789E-2</v>
      </c>
      <c r="J95" s="110">
        <f t="shared" si="31"/>
        <v>1.3164304319809158E-2</v>
      </c>
      <c r="K95" s="68">
        <f t="shared" si="31"/>
        <v>1.6030835826406936E-2</v>
      </c>
      <c r="L95" s="68">
        <f t="shared" si="31"/>
        <v>1.9615999869928912E-2</v>
      </c>
      <c r="M95" s="68">
        <f t="shared" si="31"/>
        <v>2.5179980026157574E-2</v>
      </c>
      <c r="N95" s="111">
        <f t="shared" si="31"/>
        <v>3.2007999957673755E-2</v>
      </c>
      <c r="O95" s="110">
        <f t="shared" si="31"/>
        <v>3.8832528411690936E-2</v>
      </c>
      <c r="P95" s="68">
        <f t="shared" si="31"/>
        <v>4.7162458340429383E-2</v>
      </c>
      <c r="Q95" s="68">
        <f t="shared" si="31"/>
        <v>5.8166886793595808E-2</v>
      </c>
      <c r="R95" s="68">
        <f t="shared" si="31"/>
        <v>7.2124257758415536E-2</v>
      </c>
      <c r="S95" s="111">
        <f t="shared" si="31"/>
        <v>8.8961425975671318E-2</v>
      </c>
      <c r="T95" s="111">
        <f t="shared" si="31"/>
        <v>0.1080574527512429</v>
      </c>
      <c r="U95" s="111">
        <f t="shared" si="31"/>
        <v>0.12874409017405797</v>
      </c>
      <c r="V95" s="111">
        <f t="shared" si="31"/>
        <v>0.15018511765007533</v>
      </c>
      <c r="W95" s="111">
        <f t="shared" si="31"/>
        <v>0.1716753640604797</v>
      </c>
      <c r="X95" s="116">
        <f t="shared" si="31"/>
        <v>0.19273459138819457</v>
      </c>
      <c r="Y95" s="116">
        <f t="shared" si="31"/>
        <v>0.21367112989685214</v>
      </c>
      <c r="Z95" s="116">
        <f t="shared" si="31"/>
        <v>0.23402782128700705</v>
      </c>
      <c r="AA95" s="116">
        <f t="shared" si="31"/>
        <v>0.25359284932476633</v>
      </c>
      <c r="AB95" s="116">
        <f t="shared" si="31"/>
        <v>0.27227874731077073</v>
      </c>
      <c r="AC95" s="116">
        <f t="shared" si="31"/>
        <v>0.29005351813858721</v>
      </c>
      <c r="AD95" s="116">
        <f t="shared" si="31"/>
        <v>0.306843677511633</v>
      </c>
      <c r="AE95" s="116">
        <f t="shared" si="31"/>
        <v>0.3226873061791603</v>
      </c>
      <c r="AF95" s="116">
        <f t="shared" si="31"/>
        <v>0.33764333737711527</v>
      </c>
      <c r="AG95" s="116">
        <f t="shared" si="31"/>
        <v>0.3517566423528603</v>
      </c>
      <c r="AH95" s="116">
        <f t="shared" si="31"/>
        <v>0.36528264072483152</v>
      </c>
      <c r="AI95" s="116">
        <f t="shared" si="31"/>
        <v>0.37814770311318396</v>
      </c>
      <c r="AJ95" s="116">
        <f t="shared" si="31"/>
        <v>0.39030602444400975</v>
      </c>
      <c r="AK95" s="116">
        <f t="shared" si="31"/>
        <v>0.4017544898700019</v>
      </c>
      <c r="AL95" s="116">
        <f t="shared" si="31"/>
        <v>0.41250482091411084</v>
      </c>
      <c r="AM95" s="116">
        <f t="shared" si="31"/>
        <v>0.42243697580660017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1.1199332387992272E-3</v>
      </c>
      <c r="G96" s="111">
        <f t="shared" si="31"/>
        <v>2.5705804539725647E-3</v>
      </c>
      <c r="H96" s="111">
        <f t="shared" si="31"/>
        <v>3.3473368357043293E-3</v>
      </c>
      <c r="I96" s="111">
        <f t="shared" si="31"/>
        <v>4.150835613710083E-3</v>
      </c>
      <c r="J96" s="110">
        <f t="shared" si="31"/>
        <v>5.0446947458909893E-3</v>
      </c>
      <c r="K96" s="68">
        <f t="shared" si="31"/>
        <v>6.0995361971249145E-3</v>
      </c>
      <c r="L96" s="68">
        <f t="shared" si="31"/>
        <v>7.3916231575263331E-3</v>
      </c>
      <c r="M96" s="68">
        <f t="shared" si="31"/>
        <v>9.3866079274099283E-3</v>
      </c>
      <c r="N96" s="111">
        <f t="shared" si="31"/>
        <v>1.1821181988539358E-2</v>
      </c>
      <c r="O96" s="110">
        <f t="shared" si="31"/>
        <v>1.4238901913930147E-2</v>
      </c>
      <c r="P96" s="68">
        <f t="shared" si="31"/>
        <v>1.7172075454080796E-2</v>
      </c>
      <c r="Q96" s="68">
        <f t="shared" si="31"/>
        <v>2.1023738167101222E-2</v>
      </c>
      <c r="R96" s="68">
        <f t="shared" si="31"/>
        <v>2.5877024851387282E-2</v>
      </c>
      <c r="S96" s="111">
        <f t="shared" si="31"/>
        <v>3.1690803024124033E-2</v>
      </c>
      <c r="T96" s="111">
        <f t="shared" si="31"/>
        <v>3.8235659933082838E-2</v>
      </c>
      <c r="U96" s="111">
        <f t="shared" si="31"/>
        <v>4.5269704052031581E-2</v>
      </c>
      <c r="V96" s="111">
        <f t="shared" si="31"/>
        <v>5.249900893384709E-2</v>
      </c>
      <c r="W96" s="111">
        <f t="shared" si="31"/>
        <v>5.9680188422637177E-2</v>
      </c>
      <c r="X96" s="116">
        <f t="shared" si="31"/>
        <v>6.6650742895775453E-2</v>
      </c>
      <c r="Y96" s="116">
        <f t="shared" si="31"/>
        <v>7.351129707494139E-2</v>
      </c>
      <c r="Z96" s="116">
        <f t="shared" si="31"/>
        <v>8.0111534982933996E-2</v>
      </c>
      <c r="AA96" s="116">
        <f t="shared" si="31"/>
        <v>8.6384514964175083E-2</v>
      </c>
      <c r="AB96" s="116">
        <f t="shared" si="31"/>
        <v>9.2305111301481224E-2</v>
      </c>
      <c r="AC96" s="116">
        <f t="shared" si="31"/>
        <v>9.7866684480210492E-2</v>
      </c>
      <c r="AD96" s="116">
        <f t="shared" si="31"/>
        <v>0.10306245763660643</v>
      </c>
      <c r="AE96" s="116">
        <f t="shared" si="31"/>
        <v>0.10790811801429351</v>
      </c>
      <c r="AF96" s="116">
        <f t="shared" si="31"/>
        <v>0.11242546323846504</v>
      </c>
      <c r="AG96" s="116">
        <f t="shared" si="31"/>
        <v>0.11663167436679167</v>
      </c>
      <c r="AH96" s="116">
        <f t="shared" si="31"/>
        <v>0.12041841555168681</v>
      </c>
      <c r="AI96" s="116">
        <f t="shared" si="31"/>
        <v>0.1239630479472156</v>
      </c>
      <c r="AJ96" s="116">
        <f t="shared" si="31"/>
        <v>0.12725593626275342</v>
      </c>
      <c r="AK96" s="116">
        <f t="shared" si="31"/>
        <v>0.13029975643747302</v>
      </c>
      <c r="AL96" s="116">
        <f t="shared" si="31"/>
        <v>0.13310145446669611</v>
      </c>
      <c r="AM96" s="116">
        <f t="shared" si="31"/>
        <v>0.13563426425763328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3.3734737590944312E-7</v>
      </c>
      <c r="G97" s="111">
        <f t="shared" si="31"/>
        <v>2.8145979300397271E-7</v>
      </c>
      <c r="H97" s="111">
        <f t="shared" si="31"/>
        <v>2.6446999741310117E-7</v>
      </c>
      <c r="I97" s="111">
        <f t="shared" si="31"/>
        <v>2.5113263292075215E-7</v>
      </c>
      <c r="J97" s="110">
        <f t="shared" si="31"/>
        <v>2.3970148735247879E-7</v>
      </c>
      <c r="K97" s="68">
        <f t="shared" si="31"/>
        <v>2.2874090887180229E-7</v>
      </c>
      <c r="L97" s="68">
        <f t="shared" si="31"/>
        <v>2.1781943229081323E-7</v>
      </c>
      <c r="M97" s="68">
        <f t="shared" si="31"/>
        <v>2.0417230197294677E-7</v>
      </c>
      <c r="N97" s="111">
        <f t="shared" si="31"/>
        <v>1.9048942743533345E-7</v>
      </c>
      <c r="O97" s="110">
        <f t="shared" si="31"/>
        <v>1.7996130354142925E-7</v>
      </c>
      <c r="P97" s="68">
        <f t="shared" si="31"/>
        <v>1.7078663579664648E-7</v>
      </c>
      <c r="Q97" s="68">
        <f t="shared" si="31"/>
        <v>1.623755346977966E-7</v>
      </c>
      <c r="R97" s="68">
        <f t="shared" si="31"/>
        <v>1.5453600889404479E-7</v>
      </c>
      <c r="S97" s="111">
        <f t="shared" si="31"/>
        <v>1.4714677475627137E-7</v>
      </c>
      <c r="T97" s="111">
        <f t="shared" si="31"/>
        <v>1.4017491886244505E-7</v>
      </c>
      <c r="U97" s="111">
        <f t="shared" si="31"/>
        <v>1.3351605101027265E-7</v>
      </c>
      <c r="V97" s="111">
        <f t="shared" si="31"/>
        <v>1.2713652422256945E-7</v>
      </c>
      <c r="W97" s="111">
        <f t="shared" si="31"/>
        <v>1.2102358968132729E-7</v>
      </c>
      <c r="X97" s="116">
        <f t="shared" si="31"/>
        <v>1.1517239384445014E-7</v>
      </c>
      <c r="Y97" s="116">
        <f t="shared" si="31"/>
        <v>1.0941789364093866E-7</v>
      </c>
      <c r="Z97" s="116">
        <f t="shared" si="31"/>
        <v>1.0384328055803179E-7</v>
      </c>
      <c r="AA97" s="116">
        <f t="shared" si="31"/>
        <v>9.8483673181576721E-8</v>
      </c>
      <c r="AB97" s="116">
        <f t="shared" si="31"/>
        <v>9.3351429307822872E-8</v>
      </c>
      <c r="AC97" s="116">
        <f t="shared" si="31"/>
        <v>8.8449782642811085E-8</v>
      </c>
      <c r="AD97" s="116">
        <f t="shared" si="31"/>
        <v>8.3801216022300379E-8</v>
      </c>
      <c r="AE97" s="116">
        <f t="shared" si="31"/>
        <v>7.9394568844837383E-8</v>
      </c>
      <c r="AF97" s="116">
        <f t="shared" si="31"/>
        <v>7.521359396515919E-8</v>
      </c>
      <c r="AG97" s="116">
        <f t="shared" si="31"/>
        <v>7.1246245167399482E-8</v>
      </c>
      <c r="AH97" s="116">
        <f t="shared" si="31"/>
        <v>6.7341331727864428E-8</v>
      </c>
      <c r="AI97" s="116">
        <f t="shared" si="31"/>
        <v>6.3601600658493122E-8</v>
      </c>
      <c r="AJ97" s="116">
        <f t="shared" si="31"/>
        <v>6.0040927818778801E-8</v>
      </c>
      <c r="AK97" s="116">
        <f t="shared" si="31"/>
        <v>5.6661052964329187E-8</v>
      </c>
      <c r="AL97" s="116">
        <f t="shared" si="31"/>
        <v>5.3459505468264736E-8</v>
      </c>
      <c r="AM97" s="116">
        <f t="shared" si="31"/>
        <v>5.047338075065826E-8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1.6150307521455357E-4</v>
      </c>
      <c r="G98" s="111">
        <f t="shared" si="31"/>
        <v>3.6950948827154496E-4</v>
      </c>
      <c r="H98" s="111">
        <f t="shared" si="31"/>
        <v>4.7895333846790025E-4</v>
      </c>
      <c r="I98" s="111">
        <f t="shared" si="31"/>
        <v>5.8911378179527332E-4</v>
      </c>
      <c r="J98" s="110">
        <f t="shared" si="31"/>
        <v>7.0808399643623818E-4</v>
      </c>
      <c r="K98" s="68">
        <f t="shared" si="31"/>
        <v>8.2351270965938116E-4</v>
      </c>
      <c r="L98" s="68">
        <f t="shared" si="31"/>
        <v>9.4859123124258079E-4</v>
      </c>
      <c r="M98" s="68">
        <f t="shared" si="31"/>
        <v>1.1366092531795997E-3</v>
      </c>
      <c r="N98" s="111">
        <f t="shared" si="31"/>
        <v>1.3595061466529881E-3</v>
      </c>
      <c r="O98" s="110">
        <f t="shared" ref="O98:AM106" si="32">O56/O$48</f>
        <v>1.5738635949143027E-3</v>
      </c>
      <c r="P98" s="68">
        <f t="shared" si="32"/>
        <v>1.8266800578231673E-3</v>
      </c>
      <c r="Q98" s="68">
        <f t="shared" si="32"/>
        <v>2.1498040528583435E-3</v>
      </c>
      <c r="R98" s="68">
        <f t="shared" si="32"/>
        <v>2.5449788280301438E-3</v>
      </c>
      <c r="S98" s="111">
        <f t="shared" si="32"/>
        <v>3.0035183123063988E-3</v>
      </c>
      <c r="T98" s="111">
        <f t="shared" si="32"/>
        <v>3.5026831477446528E-3</v>
      </c>
      <c r="U98" s="111">
        <f t="shared" si="32"/>
        <v>4.0205476873464022E-3</v>
      </c>
      <c r="V98" s="111">
        <f t="shared" si="32"/>
        <v>4.533443720636735E-3</v>
      </c>
      <c r="W98" s="111">
        <f t="shared" si="32"/>
        <v>5.0235918538293579E-3</v>
      </c>
      <c r="X98" s="116">
        <f t="shared" si="32"/>
        <v>5.4806125072516289E-3</v>
      </c>
      <c r="Y98" s="116">
        <f t="shared" si="32"/>
        <v>5.9120573799196175E-3</v>
      </c>
      <c r="Z98" s="116">
        <f t="shared" si="32"/>
        <v>6.309680982779918E-3</v>
      </c>
      <c r="AA98" s="116">
        <f t="shared" si="32"/>
        <v>6.6711870781998601E-3</v>
      </c>
      <c r="AB98" s="116">
        <f t="shared" si="32"/>
        <v>6.997062612934442E-3</v>
      </c>
      <c r="AC98" s="116">
        <f t="shared" si="32"/>
        <v>7.2889061033727023E-3</v>
      </c>
      <c r="AD98" s="116">
        <f t="shared" si="32"/>
        <v>7.5505556984648697E-3</v>
      </c>
      <c r="AE98" s="116">
        <f t="shared" si="32"/>
        <v>7.7842931408995892E-3</v>
      </c>
      <c r="AF98" s="116">
        <f t="shared" si="32"/>
        <v>7.9925646793292844E-3</v>
      </c>
      <c r="AG98" s="116">
        <f t="shared" si="32"/>
        <v>8.1774649031811138E-3</v>
      </c>
      <c r="AH98" s="116">
        <f t="shared" si="32"/>
        <v>8.3115748667556815E-3</v>
      </c>
      <c r="AI98" s="116">
        <f t="shared" si="32"/>
        <v>8.4306098636131137E-3</v>
      </c>
      <c r="AJ98" s="116">
        <f t="shared" si="32"/>
        <v>8.5351234612908149E-3</v>
      </c>
      <c r="AK98" s="116">
        <f t="shared" si="32"/>
        <v>8.6260889721209606E-3</v>
      </c>
      <c r="AL98" s="116">
        <f t="shared" si="32"/>
        <v>8.704584194264918E-3</v>
      </c>
      <c r="AM98" s="116">
        <f t="shared" si="32"/>
        <v>8.7707416801489843E-3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0.9955444924786343</v>
      </c>
      <c r="G99" s="128">
        <f t="shared" si="33"/>
        <v>0.98976750156997961</v>
      </c>
      <c r="H99" s="128">
        <f t="shared" si="33"/>
        <v>0.98666288741980412</v>
      </c>
      <c r="I99" s="128">
        <f t="shared" si="33"/>
        <v>0.98343187601747917</v>
      </c>
      <c r="J99" s="127">
        <f t="shared" si="33"/>
        <v>0.97981371357313063</v>
      </c>
      <c r="K99" s="71">
        <f t="shared" si="33"/>
        <v>0.97535224239691165</v>
      </c>
      <c r="L99" s="71">
        <f t="shared" si="33"/>
        <v>0.96972905761096717</v>
      </c>
      <c r="M99" s="71">
        <f t="shared" si="33"/>
        <v>0.96098522721102086</v>
      </c>
      <c r="N99" s="128">
        <f t="shared" si="33"/>
        <v>0.9502322136465684</v>
      </c>
      <c r="O99" s="127">
        <f t="shared" si="33"/>
        <v>0.93945827126920467</v>
      </c>
      <c r="P99" s="71">
        <f t="shared" si="33"/>
        <v>0.92627686483713756</v>
      </c>
      <c r="Q99" s="71">
        <f t="shared" si="33"/>
        <v>0.90882244193302675</v>
      </c>
      <c r="R99" s="71">
        <f t="shared" si="33"/>
        <v>0.88662767978013957</v>
      </c>
      <c r="S99" s="128">
        <f t="shared" si="33"/>
        <v>0.85978018089213359</v>
      </c>
      <c r="T99" s="128">
        <f t="shared" si="32"/>
        <v>0.82924189943023197</v>
      </c>
      <c r="U99" s="128">
        <f t="shared" si="32"/>
        <v>0.79605652414724815</v>
      </c>
      <c r="V99" s="128">
        <f t="shared" si="32"/>
        <v>0.76154590693986501</v>
      </c>
      <c r="W99" s="128">
        <f t="shared" si="32"/>
        <v>0.72683231319466779</v>
      </c>
      <c r="X99" s="120">
        <f t="shared" si="33"/>
        <v>0.69268516623106824</v>
      </c>
      <c r="Y99" s="120">
        <f t="shared" si="32"/>
        <v>0.65859897700428716</v>
      </c>
      <c r="Z99" s="120">
        <f t="shared" si="32"/>
        <v>0.62531403158286691</v>
      </c>
      <c r="AA99" s="120">
        <f t="shared" si="32"/>
        <v>0.59317700980669463</v>
      </c>
      <c r="AB99" s="120">
        <f t="shared" si="32"/>
        <v>0.56233425292509165</v>
      </c>
      <c r="AC99" s="120">
        <f t="shared" si="33"/>
        <v>0.53284240961579388</v>
      </c>
      <c r="AD99" s="120">
        <f t="shared" si="32"/>
        <v>0.50485580544359487</v>
      </c>
      <c r="AE99" s="120">
        <f t="shared" si="32"/>
        <v>0.47831692917639707</v>
      </c>
      <c r="AF99" s="120">
        <f t="shared" si="32"/>
        <v>0.45313278376362931</v>
      </c>
      <c r="AG99" s="120">
        <f t="shared" si="32"/>
        <v>0.42923322788255447</v>
      </c>
      <c r="AH99" s="120">
        <f t="shared" si="33"/>
        <v>0.40570865075407908</v>
      </c>
      <c r="AI99" s="120">
        <f t="shared" si="32"/>
        <v>0.38317861309312662</v>
      </c>
      <c r="AJ99" s="120">
        <f t="shared" si="32"/>
        <v>0.36172702555040298</v>
      </c>
      <c r="AK99" s="120">
        <f t="shared" si="32"/>
        <v>0.34136452667156991</v>
      </c>
      <c r="AL99" s="120">
        <f t="shared" si="32"/>
        <v>0.32207631057173342</v>
      </c>
      <c r="AM99" s="120">
        <f t="shared" si="33"/>
        <v>0.30408590677814745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1.0543886105555551E-2</v>
      </c>
      <c r="G100" s="130">
        <f t="shared" si="33"/>
        <v>1.2764188819506257E-2</v>
      </c>
      <c r="H100" s="130">
        <f t="shared" si="33"/>
        <v>1.3769582919616987E-2</v>
      </c>
      <c r="I100" s="130">
        <f t="shared" si="33"/>
        <v>1.5169112440727843E-2</v>
      </c>
      <c r="J100" s="129">
        <f t="shared" si="33"/>
        <v>1.6292206065349233E-2</v>
      </c>
      <c r="K100" s="72">
        <f t="shared" si="33"/>
        <v>1.8090227336295991E-2</v>
      </c>
      <c r="L100" s="72">
        <f t="shared" si="33"/>
        <v>2.028492431722357E-2</v>
      </c>
      <c r="M100" s="72">
        <f t="shared" si="33"/>
        <v>2.3240482310127774E-2</v>
      </c>
      <c r="N100" s="130">
        <f t="shared" si="33"/>
        <v>2.6423540255605796E-2</v>
      </c>
      <c r="O100" s="129">
        <f t="shared" si="33"/>
        <v>2.8870536176612095E-2</v>
      </c>
      <c r="P100" s="72">
        <f t="shared" si="33"/>
        <v>3.0810251956378952E-2</v>
      </c>
      <c r="Q100" s="72">
        <f t="shared" si="33"/>
        <v>3.2186815492563123E-2</v>
      </c>
      <c r="R100" s="72">
        <f t="shared" si="33"/>
        <v>3.2962878915578982E-2</v>
      </c>
      <c r="S100" s="130">
        <f t="shared" si="33"/>
        <v>3.3131286030596632E-2</v>
      </c>
      <c r="T100" s="130">
        <f t="shared" si="32"/>
        <v>3.2749594560186474E-2</v>
      </c>
      <c r="U100" s="130">
        <f t="shared" si="32"/>
        <v>3.1943604689022763E-2</v>
      </c>
      <c r="V100" s="130">
        <f t="shared" si="32"/>
        <v>3.0858522207966602E-2</v>
      </c>
      <c r="W100" s="130">
        <f t="shared" si="32"/>
        <v>2.9621201102996684E-2</v>
      </c>
      <c r="X100" s="121">
        <f t="shared" si="33"/>
        <v>2.8322121623891125E-2</v>
      </c>
      <c r="Y100" s="121">
        <f t="shared" si="32"/>
        <v>2.6979289881525908E-2</v>
      </c>
      <c r="Z100" s="121">
        <f t="shared" si="32"/>
        <v>2.5643070315051728E-2</v>
      </c>
      <c r="AA100" s="121">
        <f t="shared" si="32"/>
        <v>2.4339621022975357E-2</v>
      </c>
      <c r="AB100" s="121">
        <f t="shared" si="32"/>
        <v>2.3081638352183572E-2</v>
      </c>
      <c r="AC100" s="121">
        <f t="shared" si="33"/>
        <v>2.1875070213842756E-2</v>
      </c>
      <c r="AD100" s="121">
        <f t="shared" si="32"/>
        <v>2.0728172386741964E-2</v>
      </c>
      <c r="AE100" s="121">
        <f t="shared" si="32"/>
        <v>1.9639614289211415E-2</v>
      </c>
      <c r="AF100" s="121">
        <f t="shared" si="32"/>
        <v>1.8606109452689187E-2</v>
      </c>
      <c r="AG100" s="121">
        <f t="shared" si="32"/>
        <v>1.7625054357640481E-2</v>
      </c>
      <c r="AH100" s="121">
        <f t="shared" si="33"/>
        <v>1.6659258861464125E-2</v>
      </c>
      <c r="AI100" s="121">
        <f t="shared" si="32"/>
        <v>1.5734213790382475E-2</v>
      </c>
      <c r="AJ100" s="121">
        <f t="shared" si="32"/>
        <v>1.4853406193331501E-2</v>
      </c>
      <c r="AK100" s="121">
        <f t="shared" si="32"/>
        <v>1.4017295037433958E-2</v>
      </c>
      <c r="AL100" s="121">
        <f t="shared" si="32"/>
        <v>1.3225284016392114E-2</v>
      </c>
      <c r="AM100" s="121">
        <f t="shared" si="33"/>
        <v>1.2486557847999988E-2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0.11414039079810888</v>
      </c>
      <c r="G101" s="130">
        <f t="shared" si="33"/>
        <v>0.12603378503053986</v>
      </c>
      <c r="H101" s="130">
        <f t="shared" si="33"/>
        <v>0.12951658109264017</v>
      </c>
      <c r="I101" s="130">
        <f t="shared" si="33"/>
        <v>0.13244342339890045</v>
      </c>
      <c r="J101" s="129">
        <f t="shared" si="33"/>
        <v>0.13462319154103755</v>
      </c>
      <c r="K101" s="72">
        <f t="shared" si="33"/>
        <v>0.13686540456011947</v>
      </c>
      <c r="L101" s="72">
        <f t="shared" si="33"/>
        <v>0.13898810169052805</v>
      </c>
      <c r="M101" s="72">
        <f t="shared" si="33"/>
        <v>0.14132071540791172</v>
      </c>
      <c r="N101" s="130">
        <f t="shared" si="33"/>
        <v>0.14327960053459723</v>
      </c>
      <c r="O101" s="129">
        <f t="shared" si="33"/>
        <v>0.1442992080500137</v>
      </c>
      <c r="P101" s="72">
        <f t="shared" si="33"/>
        <v>0.14441019002556593</v>
      </c>
      <c r="Q101" s="72">
        <f t="shared" si="33"/>
        <v>0.14338336043436634</v>
      </c>
      <c r="R101" s="72">
        <f t="shared" si="33"/>
        <v>0.14116299130489043</v>
      </c>
      <c r="S101" s="130">
        <f t="shared" si="33"/>
        <v>0.13779522584165541</v>
      </c>
      <c r="T101" s="130">
        <f t="shared" si="32"/>
        <v>0.13349180786184381</v>
      </c>
      <c r="U101" s="130">
        <f t="shared" si="32"/>
        <v>0.12850884655517833</v>
      </c>
      <c r="V101" s="130">
        <f t="shared" si="32"/>
        <v>0.12314229500682564</v>
      </c>
      <c r="W101" s="130">
        <f t="shared" si="32"/>
        <v>0.11764003165628055</v>
      </c>
      <c r="X101" s="121">
        <f t="shared" si="33"/>
        <v>0.11217151543336813</v>
      </c>
      <c r="Y101" s="121">
        <f t="shared" si="32"/>
        <v>0.10668265369379751</v>
      </c>
      <c r="Z101" s="121">
        <f t="shared" si="32"/>
        <v>0.1013070680800093</v>
      </c>
      <c r="AA101" s="121">
        <f t="shared" si="32"/>
        <v>9.6108775277989542E-2</v>
      </c>
      <c r="AB101" s="121">
        <f t="shared" si="32"/>
        <v>9.1115702582011973E-2</v>
      </c>
      <c r="AC101" s="121">
        <f t="shared" si="33"/>
        <v>8.6339227608524888E-2</v>
      </c>
      <c r="AD101" s="121">
        <f t="shared" si="32"/>
        <v>8.1805476974553537E-2</v>
      </c>
      <c r="AE101" s="121">
        <f t="shared" si="32"/>
        <v>7.7505720899178315E-2</v>
      </c>
      <c r="AF101" s="121">
        <f t="shared" si="32"/>
        <v>7.3425187819698146E-2</v>
      </c>
      <c r="AG101" s="121">
        <f t="shared" si="32"/>
        <v>6.9552660621010634E-2</v>
      </c>
      <c r="AH101" s="121">
        <f t="shared" si="33"/>
        <v>6.5740824897378841E-2</v>
      </c>
      <c r="AI101" s="121">
        <f t="shared" si="32"/>
        <v>6.2090104637379503E-2</v>
      </c>
      <c r="AJ101" s="121">
        <f t="shared" si="32"/>
        <v>5.8614116095537447E-2</v>
      </c>
      <c r="AK101" s="121">
        <f t="shared" si="32"/>
        <v>5.5314593016734644E-2</v>
      </c>
      <c r="AL101" s="121">
        <f t="shared" si="32"/>
        <v>5.218914139598365E-2</v>
      </c>
      <c r="AM101" s="121">
        <f t="shared" si="33"/>
        <v>4.9273984326974114E-2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0.19501999842954756</v>
      </c>
      <c r="G102" s="130">
        <f t="shared" si="33"/>
        <v>0.20897722672825439</v>
      </c>
      <c r="H102" s="130">
        <f t="shared" si="33"/>
        <v>0.21288063133517587</v>
      </c>
      <c r="I102" s="130">
        <f t="shared" si="33"/>
        <v>0.21586602323270418</v>
      </c>
      <c r="J102" s="129">
        <f t="shared" si="33"/>
        <v>0.21811275524106627</v>
      </c>
      <c r="K102" s="72">
        <f t="shared" si="33"/>
        <v>0.2200295854733737</v>
      </c>
      <c r="L102" s="72">
        <f t="shared" si="33"/>
        <v>0.22153985274429716</v>
      </c>
      <c r="M102" s="72">
        <f t="shared" si="33"/>
        <v>0.22286431019608588</v>
      </c>
      <c r="N102" s="130">
        <f t="shared" si="33"/>
        <v>0.22354142887392003</v>
      </c>
      <c r="O102" s="129">
        <f t="shared" si="33"/>
        <v>0.22329862736225073</v>
      </c>
      <c r="P102" s="72">
        <f t="shared" si="33"/>
        <v>0.22195869600116028</v>
      </c>
      <c r="Q102" s="72">
        <f t="shared" si="33"/>
        <v>0.21915370926045902</v>
      </c>
      <c r="R102" s="72">
        <f t="shared" si="33"/>
        <v>0.21480913078000374</v>
      </c>
      <c r="S102" s="130">
        <f t="shared" si="33"/>
        <v>0.20899373335281207</v>
      </c>
      <c r="T102" s="130">
        <f t="shared" si="32"/>
        <v>0.20200501924266243</v>
      </c>
      <c r="U102" s="130">
        <f t="shared" si="32"/>
        <v>0.19417623331183978</v>
      </c>
      <c r="V102" s="130">
        <f t="shared" si="32"/>
        <v>0.18589860725837562</v>
      </c>
      <c r="W102" s="130">
        <f t="shared" si="32"/>
        <v>0.17749815381309775</v>
      </c>
      <c r="X102" s="121">
        <f t="shared" si="33"/>
        <v>0.16919627400577716</v>
      </c>
      <c r="Y102" s="121">
        <f t="shared" si="32"/>
        <v>0.16088930576916827</v>
      </c>
      <c r="Z102" s="121">
        <f t="shared" si="32"/>
        <v>0.15276757841466621</v>
      </c>
      <c r="AA102" s="121">
        <f t="shared" si="32"/>
        <v>0.14492099003591244</v>
      </c>
      <c r="AB102" s="121">
        <f t="shared" si="32"/>
        <v>0.13738797469418851</v>
      </c>
      <c r="AC102" s="121">
        <f t="shared" si="33"/>
        <v>0.13018371628647643</v>
      </c>
      <c r="AD102" s="121">
        <f t="shared" si="32"/>
        <v>0.12334658056865258</v>
      </c>
      <c r="AE102" s="121">
        <f t="shared" si="32"/>
        <v>0.11686284630904725</v>
      </c>
      <c r="AF102" s="121">
        <f t="shared" si="32"/>
        <v>0.11070995367474883</v>
      </c>
      <c r="AG102" s="121">
        <f t="shared" si="32"/>
        <v>0.10487084303628155</v>
      </c>
      <c r="AH102" s="121">
        <f t="shared" si="33"/>
        <v>9.9123311510088935E-2</v>
      </c>
      <c r="AI102" s="121">
        <f t="shared" si="32"/>
        <v>9.3618752520608389E-2</v>
      </c>
      <c r="AJ102" s="121">
        <f t="shared" si="32"/>
        <v>8.8377674964030803E-2</v>
      </c>
      <c r="AK102" s="121">
        <f t="shared" si="32"/>
        <v>8.3402681906415033E-2</v>
      </c>
      <c r="AL102" s="121">
        <f t="shared" si="32"/>
        <v>7.8690157741434077E-2</v>
      </c>
      <c r="AM102" s="121">
        <f t="shared" si="33"/>
        <v>7.4294716282521003E-2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0.21728065764779236</v>
      </c>
      <c r="G103" s="130">
        <f t="shared" si="33"/>
        <v>0.22538958675939269</v>
      </c>
      <c r="H103" s="130">
        <f t="shared" si="33"/>
        <v>0.22748030231393648</v>
      </c>
      <c r="I103" s="130">
        <f t="shared" si="33"/>
        <v>0.22874481740031438</v>
      </c>
      <c r="J103" s="129">
        <f t="shared" si="33"/>
        <v>0.22985126274975159</v>
      </c>
      <c r="K103" s="72">
        <f t="shared" si="33"/>
        <v>0.23045619359406472</v>
      </c>
      <c r="L103" s="72">
        <f t="shared" si="33"/>
        <v>0.23056408288761226</v>
      </c>
      <c r="M103" s="72">
        <f t="shared" si="33"/>
        <v>0.23011138532317457</v>
      </c>
      <c r="N103" s="130">
        <f t="shared" si="33"/>
        <v>0.22898571873797041</v>
      </c>
      <c r="O103" s="129">
        <f t="shared" si="33"/>
        <v>0.22736941931123619</v>
      </c>
      <c r="P103" s="72">
        <f t="shared" si="33"/>
        <v>0.22489403488661325</v>
      </c>
      <c r="Q103" s="72">
        <f t="shared" si="33"/>
        <v>0.22116375942543345</v>
      </c>
      <c r="R103" s="72">
        <f t="shared" si="33"/>
        <v>0.21610043294560743</v>
      </c>
      <c r="S103" s="130">
        <f t="shared" si="33"/>
        <v>0.20976347818493338</v>
      </c>
      <c r="T103" s="130">
        <f t="shared" si="32"/>
        <v>0.20242809237884121</v>
      </c>
      <c r="U103" s="130">
        <f t="shared" si="32"/>
        <v>0.19438527009364187</v>
      </c>
      <c r="V103" s="130">
        <f t="shared" si="32"/>
        <v>0.18598464825558375</v>
      </c>
      <c r="W103" s="130">
        <f t="shared" si="32"/>
        <v>0.17751757460073303</v>
      </c>
      <c r="X103" s="121">
        <f t="shared" si="33"/>
        <v>0.16918135800126111</v>
      </c>
      <c r="Y103" s="121">
        <f t="shared" si="32"/>
        <v>0.16085714679024854</v>
      </c>
      <c r="Z103" s="121">
        <f t="shared" si="32"/>
        <v>0.15272760707398414</v>
      </c>
      <c r="AA103" s="121">
        <f t="shared" si="32"/>
        <v>0.14487818030189059</v>
      </c>
      <c r="AB103" s="121">
        <f t="shared" si="32"/>
        <v>0.13734487153785527</v>
      </c>
      <c r="AC103" s="121">
        <f t="shared" si="33"/>
        <v>0.13014158174752974</v>
      </c>
      <c r="AD103" s="121">
        <f t="shared" si="32"/>
        <v>0.12330600386596084</v>
      </c>
      <c r="AE103" s="121">
        <f t="shared" si="32"/>
        <v>0.11682407071463595</v>
      </c>
      <c r="AF103" s="121">
        <f t="shared" si="32"/>
        <v>0.11067305149943629</v>
      </c>
      <c r="AG103" s="121">
        <f t="shared" si="32"/>
        <v>0.10483580201636847</v>
      </c>
      <c r="AH103" s="121">
        <f t="shared" si="33"/>
        <v>9.9090144371915684E-2</v>
      </c>
      <c r="AI103" s="121">
        <f t="shared" si="32"/>
        <v>9.358740346340591E-2</v>
      </c>
      <c r="AJ103" s="121">
        <f t="shared" si="32"/>
        <v>8.83480688939067E-2</v>
      </c>
      <c r="AK103" s="121">
        <f t="shared" si="32"/>
        <v>8.3374736329663676E-2</v>
      </c>
      <c r="AL103" s="121">
        <f t="shared" si="32"/>
        <v>7.8663788069539331E-2</v>
      </c>
      <c r="AM103" s="121">
        <f t="shared" si="33"/>
        <v>7.4269817999591439E-2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0.31220704862475573</v>
      </c>
      <c r="G104" s="130">
        <f t="shared" si="33"/>
        <v>0.28660312912092994</v>
      </c>
      <c r="H104" s="130">
        <f t="shared" si="33"/>
        <v>0.27829580631219453</v>
      </c>
      <c r="I104" s="130">
        <f t="shared" si="33"/>
        <v>0.27111851578275353</v>
      </c>
      <c r="J104" s="129">
        <f t="shared" si="33"/>
        <v>0.26529612100745192</v>
      </c>
      <c r="K104" s="72">
        <f t="shared" si="33"/>
        <v>0.25888481353313481</v>
      </c>
      <c r="L104" s="72">
        <f t="shared" si="33"/>
        <v>0.25206074537977258</v>
      </c>
      <c r="M104" s="72">
        <f t="shared" si="33"/>
        <v>0.24315270745643741</v>
      </c>
      <c r="N104" s="130">
        <f t="shared" si="33"/>
        <v>0.2337988946500138</v>
      </c>
      <c r="O104" s="129">
        <f t="shared" si="33"/>
        <v>0.2261714017952805</v>
      </c>
      <c r="P104" s="72">
        <f t="shared" si="33"/>
        <v>0.21896424036895751</v>
      </c>
      <c r="Q104" s="72">
        <f t="shared" si="33"/>
        <v>0.21162740562405571</v>
      </c>
      <c r="R104" s="72">
        <f t="shared" si="33"/>
        <v>0.20401851638124405</v>
      </c>
      <c r="S104" s="130">
        <f t="shared" si="33"/>
        <v>0.19610260044831052</v>
      </c>
      <c r="T104" s="130">
        <f t="shared" si="32"/>
        <v>0.18799919892619829</v>
      </c>
      <c r="U104" s="130">
        <f t="shared" si="32"/>
        <v>0.17978048243994979</v>
      </c>
      <c r="V104" s="130">
        <f t="shared" si="32"/>
        <v>0.17158873250945475</v>
      </c>
      <c r="W104" s="130">
        <f t="shared" si="32"/>
        <v>0.1635502452483657</v>
      </c>
      <c r="X104" s="121">
        <f t="shared" si="33"/>
        <v>0.15575191077645173</v>
      </c>
      <c r="Y104" s="121">
        <f t="shared" si="32"/>
        <v>0.14802643793570561</v>
      </c>
      <c r="Z104" s="121">
        <f t="shared" si="32"/>
        <v>0.14051349783554964</v>
      </c>
      <c r="AA104" s="121">
        <f t="shared" si="32"/>
        <v>0.13327565085273324</v>
      </c>
      <c r="AB104" s="121">
        <f t="shared" si="32"/>
        <v>0.12633749209358219</v>
      </c>
      <c r="AC104" s="121">
        <f t="shared" si="33"/>
        <v>0.11970740617308041</v>
      </c>
      <c r="AD104" s="121">
        <f t="shared" si="32"/>
        <v>0.11341783253729676</v>
      </c>
      <c r="AE104" s="121">
        <f t="shared" si="32"/>
        <v>0.10745468317464139</v>
      </c>
      <c r="AF104" s="121">
        <f t="shared" si="32"/>
        <v>0.10179647484851642</v>
      </c>
      <c r="AG104" s="121">
        <f t="shared" si="32"/>
        <v>9.6427152449502632E-2</v>
      </c>
      <c r="AH104" s="121">
        <f t="shared" si="33"/>
        <v>9.1142212904177206E-2</v>
      </c>
      <c r="AI104" s="121">
        <f t="shared" si="32"/>
        <v>8.6080777388788873E-2</v>
      </c>
      <c r="AJ104" s="121">
        <f t="shared" si="32"/>
        <v>8.1261656575826097E-2</v>
      </c>
      <c r="AK104" s="121">
        <f t="shared" si="32"/>
        <v>7.6687219784315405E-2</v>
      </c>
      <c r="AL104" s="121">
        <f t="shared" si="32"/>
        <v>7.2354130347389162E-2</v>
      </c>
      <c r="AM104" s="121">
        <f t="shared" si="33"/>
        <v>6.8312598751059994E-2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0.10500339177988739</v>
      </c>
      <c r="G105" s="130">
        <f t="shared" si="33"/>
        <v>9.4562124627537325E-2</v>
      </c>
      <c r="H105" s="130">
        <f t="shared" si="33"/>
        <v>9.1192216060951237E-2</v>
      </c>
      <c r="I105" s="130">
        <f t="shared" si="33"/>
        <v>8.8166003086205674E-2</v>
      </c>
      <c r="J105" s="129">
        <f t="shared" si="33"/>
        <v>8.516732353471837E-2</v>
      </c>
      <c r="K105" s="72">
        <f t="shared" si="33"/>
        <v>8.194847317502682E-2</v>
      </c>
      <c r="L105" s="72">
        <f t="shared" si="33"/>
        <v>7.8602144153912618E-2</v>
      </c>
      <c r="M105" s="72">
        <f t="shared" si="33"/>
        <v>7.4341243108684854E-2</v>
      </c>
      <c r="N105" s="130">
        <f t="shared" si="33"/>
        <v>6.9988014233594742E-2</v>
      </c>
      <c r="O105" s="129">
        <f t="shared" si="33"/>
        <v>6.6572397371028769E-2</v>
      </c>
      <c r="P105" s="72">
        <f t="shared" si="33"/>
        <v>6.3529054193555937E-2</v>
      </c>
      <c r="Q105" s="72">
        <f t="shared" si="33"/>
        <v>6.0666213500286073E-2</v>
      </c>
      <c r="R105" s="72">
        <f t="shared" si="33"/>
        <v>5.7929111686922968E-2</v>
      </c>
      <c r="S105" s="130">
        <f t="shared" si="33"/>
        <v>5.5288558834907887E-2</v>
      </c>
      <c r="T105" s="130">
        <f t="shared" si="32"/>
        <v>5.2749150504168167E-2</v>
      </c>
      <c r="U105" s="130">
        <f t="shared" si="32"/>
        <v>5.0289526551659629E-2</v>
      </c>
      <c r="V105" s="130">
        <f t="shared" si="32"/>
        <v>4.7911506617569537E-2</v>
      </c>
      <c r="W105" s="130">
        <f t="shared" si="32"/>
        <v>4.5620587934727369E-2</v>
      </c>
      <c r="X105" s="121">
        <f t="shared" si="33"/>
        <v>4.3421271586553067E-2</v>
      </c>
      <c r="Y105" s="121">
        <f t="shared" si="32"/>
        <v>4.1254940046376684E-2</v>
      </c>
      <c r="Z105" s="121">
        <f t="shared" si="32"/>
        <v>3.9154651980203209E-2</v>
      </c>
      <c r="AA105" s="121">
        <f t="shared" si="32"/>
        <v>3.7134547534073366E-2</v>
      </c>
      <c r="AB105" s="121">
        <f t="shared" si="32"/>
        <v>3.5199739758673444E-2</v>
      </c>
      <c r="AC105" s="121">
        <f t="shared" si="33"/>
        <v>3.335167114484295E-2</v>
      </c>
      <c r="AD105" s="121">
        <f t="shared" si="32"/>
        <v>3.1598928352384724E-2</v>
      </c>
      <c r="AE105" s="121">
        <f t="shared" si="32"/>
        <v>2.9937356102397755E-2</v>
      </c>
      <c r="AF105" s="121">
        <f t="shared" si="32"/>
        <v>2.8360854169801723E-2</v>
      </c>
      <c r="AG105" s="121">
        <f t="shared" si="32"/>
        <v>2.68648926550814E-2</v>
      </c>
      <c r="AH105" s="121">
        <f t="shared" si="33"/>
        <v>2.5392467837919194E-2</v>
      </c>
      <c r="AI105" s="121">
        <f t="shared" si="32"/>
        <v>2.3982325698928858E-2</v>
      </c>
      <c r="AJ105" s="121">
        <f t="shared" si="32"/>
        <v>2.2639700039094709E-2</v>
      </c>
      <c r="AK105" s="121">
        <f t="shared" si="32"/>
        <v>2.1365247453469145E-2</v>
      </c>
      <c r="AL105" s="121">
        <f t="shared" si="32"/>
        <v>2.0158036588342965E-2</v>
      </c>
      <c r="AM105" s="121">
        <f t="shared" si="33"/>
        <v>1.9032055306723954E-2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4.1349119109694563E-2</v>
      </c>
      <c r="G106" s="132">
        <f t="shared" si="33"/>
        <v>3.5437460600956573E-2</v>
      </c>
      <c r="H106" s="132">
        <f t="shared" si="33"/>
        <v>3.3527767557731854E-2</v>
      </c>
      <c r="I106" s="132">
        <f t="shared" si="33"/>
        <v>3.1923980651634126E-2</v>
      </c>
      <c r="J106" s="131">
        <f t="shared" si="33"/>
        <v>3.047085338775548E-2</v>
      </c>
      <c r="K106" s="73">
        <f t="shared" si="33"/>
        <v>2.9077544637405698E-2</v>
      </c>
      <c r="L106" s="73">
        <f t="shared" si="33"/>
        <v>2.768920652060838E-2</v>
      </c>
      <c r="M106" s="73">
        <f t="shared" si="33"/>
        <v>2.5954383303908826E-2</v>
      </c>
      <c r="N106" s="132">
        <f t="shared" si="33"/>
        <v>2.4215016276205089E-2</v>
      </c>
      <c r="O106" s="131">
        <f t="shared" si="33"/>
        <v>2.2876681150684867E-2</v>
      </c>
      <c r="P106" s="73">
        <f t="shared" si="33"/>
        <v>2.1710397363412494E-2</v>
      </c>
      <c r="Q106" s="73">
        <f t="shared" si="33"/>
        <v>2.0641178187473786E-2</v>
      </c>
      <c r="R106" s="73">
        <f t="shared" si="33"/>
        <v>1.9644617669652354E-2</v>
      </c>
      <c r="S106" s="132">
        <f t="shared" si="33"/>
        <v>1.8705298196050425E-2</v>
      </c>
      <c r="T106" s="132">
        <f t="shared" si="32"/>
        <v>1.7819035872042931E-2</v>
      </c>
      <c r="U106" s="132">
        <f t="shared" si="32"/>
        <v>1.6972560570782551E-2</v>
      </c>
      <c r="V106" s="132">
        <f t="shared" si="32"/>
        <v>1.6161595131885639E-2</v>
      </c>
      <c r="W106" s="132">
        <f t="shared" si="32"/>
        <v>1.5384518886919475E-2</v>
      </c>
      <c r="X106" s="122">
        <f t="shared" si="33"/>
        <v>1.4640714862092792E-2</v>
      </c>
      <c r="Y106" s="122">
        <f t="shared" si="32"/>
        <v>1.3909202784917493E-2</v>
      </c>
      <c r="Z106" s="122">
        <f t="shared" si="32"/>
        <v>1.320055797141218E-2</v>
      </c>
      <c r="AA106" s="122">
        <f t="shared" si="32"/>
        <v>1.2519244647646416E-2</v>
      </c>
      <c r="AB106" s="122">
        <f t="shared" si="32"/>
        <v>1.1866833819865462E-2</v>
      </c>
      <c r="AC106" s="122">
        <f t="shared" si="33"/>
        <v>1.1243736490194367E-2</v>
      </c>
      <c r="AD106" s="122">
        <f t="shared" si="32"/>
        <v>1.0652810712071291E-2</v>
      </c>
      <c r="AE106" s="122">
        <f t="shared" si="32"/>
        <v>1.0092637693916289E-2</v>
      </c>
      <c r="AF106" s="122">
        <f t="shared" si="32"/>
        <v>9.5611521714219095E-3</v>
      </c>
      <c r="AG106" s="122">
        <f t="shared" si="32"/>
        <v>9.056822794063427E-3</v>
      </c>
      <c r="AH106" s="122">
        <f t="shared" si="33"/>
        <v>8.5604301997198318E-3</v>
      </c>
      <c r="AI106" s="122">
        <f t="shared" si="32"/>
        <v>8.085035541594645E-3</v>
      </c>
      <c r="AJ106" s="122">
        <f t="shared" si="32"/>
        <v>7.63240280972915E-3</v>
      </c>
      <c r="AK106" s="122">
        <f t="shared" si="32"/>
        <v>7.2027531293467591E-3</v>
      </c>
      <c r="AL106" s="122">
        <f t="shared" si="32"/>
        <v>6.7957724054793691E-3</v>
      </c>
      <c r="AM106" s="122">
        <f t="shared" si="33"/>
        <v>6.4161762378808227E-3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T transport</vt:lpstr>
      <vt:lpstr>Résultats</vt:lpstr>
      <vt:lpstr>T CO2</vt:lpstr>
      <vt:lpstr>T logement</vt:lpstr>
      <vt:lpstr>T parc auto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2024-04-10T13:52:50Z</dcterms:modified>
</cp:coreProperties>
</file>